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hekhar/Desktop/Class Folder/Kickstarting with excel/Module1 Challenge/"/>
    </mc:Choice>
  </mc:AlternateContent>
  <xr:revisionPtr revIDLastSave="0" documentId="13_ncr:1_{690DFA2A-BC11-7E47-AB2A-6772C1ED73FF}" xr6:coauthVersionLast="46" xr6:coauthVersionMax="46" xr10:uidLastSave="{00000000-0000-0000-0000-000000000000}"/>
  <bookViews>
    <workbookView xWindow="0" yWindow="1340" windowWidth="25600" windowHeight="13580" activeTab="2" xr2:uid="{00000000-000D-0000-FFFF-FFFF00000000}"/>
  </bookViews>
  <sheets>
    <sheet name="Kickstarter" sheetId="1" r:id="rId1"/>
    <sheet name="Theater Outcomes by Launch Date" sheetId="12" r:id="rId2"/>
    <sheet name="Outcomes based on Goals" sheetId="10" r:id="rId3"/>
    <sheet name="Edinburg Research" sheetId="5" r:id="rId4"/>
    <sheet name="Category Statistics" sheetId="2" r:id="rId5"/>
    <sheet name="Subcategory Outcomes" sheetId="3" r:id="rId6"/>
  </sheets>
  <definedNames>
    <definedName name="_xlnm._FilterDatabase" localSheetId="0" hidden="1">Kickstarter!$A$1:$T$4115</definedName>
    <definedName name="_xlchart.v1.0" hidden="1">'Outcomes based on Goals'!$A$2:$A$20</definedName>
    <definedName name="_xlchart.v1.1" hidden="1">'Outcomes based on Goals'!$F$1</definedName>
    <definedName name="_xlchart.v1.10" hidden="1">'Outcomes based on Goals'!$G$1</definedName>
    <definedName name="_xlchart.v1.11" hidden="1">'Outcomes based on Goals'!$G$2:$G$20</definedName>
    <definedName name="_xlchart.v1.12" hidden="1">'Outcomes based on Goals'!$H$1</definedName>
    <definedName name="_xlchart.v1.13" hidden="1">'Outcomes based on Goals'!$H$2:$H$20</definedName>
    <definedName name="_xlchart.v1.2" hidden="1">'Outcomes based on Goals'!$F$2:$F$20</definedName>
    <definedName name="_xlchart.v1.3" hidden="1">'Outcomes based on Goals'!$G$1</definedName>
    <definedName name="_xlchart.v1.4" hidden="1">'Outcomes based on Goals'!$G$2:$G$20</definedName>
    <definedName name="_xlchart.v1.5" hidden="1">'Outcomes based on Goals'!$H$1</definedName>
    <definedName name="_xlchart.v1.6" hidden="1">'Outcomes based on Goals'!$H$2:$H$20</definedName>
    <definedName name="_xlchart.v1.7" hidden="1">'Outcomes based on Goals'!$A$2:$A$20</definedName>
    <definedName name="_xlchart.v1.8" hidden="1">'Outcomes based on Goals'!$F$1</definedName>
    <definedName name="_xlchart.v1.9" hidden="1">'Outcomes based on Goals'!$F$2:$F$20</definedName>
  </definedNames>
  <calcPr calcId="191029"/>
  <pivotCaches>
    <pivotCache cacheId="2" r:id="rId7"/>
    <pivotCache cacheId="2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" i="1" l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2" i="1"/>
  <c r="D12" i="10"/>
  <c r="D11" i="10"/>
  <c r="D10" i="10"/>
  <c r="D9" i="10"/>
  <c r="D8" i="10"/>
  <c r="D7" i="10"/>
  <c r="D6" i="10"/>
  <c r="D5" i="10"/>
  <c r="D4" i="10"/>
  <c r="D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D13" i="10"/>
  <c r="C13" i="10"/>
  <c r="D2" i="10"/>
  <c r="B2" i="10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2" i="10" l="1"/>
  <c r="F12" i="10" s="1"/>
  <c r="E11" i="10"/>
  <c r="F11" i="10" s="1"/>
  <c r="E6" i="10"/>
  <c r="F6" i="10" s="1"/>
  <c r="E2" i="10"/>
  <c r="F2" i="10" s="1"/>
  <c r="E13" i="10"/>
  <c r="G13" i="10" s="1"/>
  <c r="E10" i="10"/>
  <c r="E9" i="10"/>
  <c r="E8" i="10"/>
  <c r="E7" i="10"/>
  <c r="E5" i="10"/>
  <c r="E4" i="10"/>
  <c r="E3" i="10"/>
  <c r="G12" i="10" l="1"/>
  <c r="G11" i="10"/>
  <c r="G6" i="10"/>
  <c r="H5" i="10"/>
  <c r="G2" i="10"/>
  <c r="F13" i="10"/>
  <c r="G10" i="10"/>
  <c r="H9" i="10"/>
  <c r="F10" i="10"/>
  <c r="G9" i="10"/>
  <c r="H8" i="10"/>
  <c r="F9" i="10"/>
  <c r="G8" i="10"/>
  <c r="H7" i="10"/>
  <c r="F8" i="10"/>
  <c r="H6" i="10"/>
  <c r="G7" i="10"/>
  <c r="F7" i="10"/>
  <c r="G5" i="10"/>
  <c r="H4" i="10"/>
  <c r="F5" i="10"/>
  <c r="G4" i="10"/>
  <c r="H3" i="10"/>
  <c r="F4" i="10"/>
  <c r="H2" i="10"/>
  <c r="G3" i="10"/>
  <c r="F3" i="10"/>
</calcChain>
</file>

<file path=xl/sharedStrings.xml><?xml version="1.0" encoding="utf-8"?>
<sst xmlns="http://schemas.openxmlformats.org/spreadsheetml/2006/main" count="33011" uniqueCount="8404">
  <si>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</si>
  <si>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</si>
  <si>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</si>
  <si>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</si>
  <si>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</si>
  <si>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</si>
  <si>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</si>
  <si>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</si>
  <si>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</si>
  <si>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</si>
  <si>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</si>
  <si>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</si>
  <si>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</si>
  <si>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</si>
  <si>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</si>
  <si>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</si>
  <si>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</si>
  <si>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</si>
  <si>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</si>
  <si>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</si>
  <si>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</si>
  <si>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</si>
  <si>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</si>
  <si>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</si>
  <si>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</si>
  <si>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</si>
  <si>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</si>
  <si>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</si>
  <si>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</si>
  <si>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</si>
  <si>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</si>
  <si>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</si>
  <si>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</si>
  <si>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</si>
  <si>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</si>
  <si>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</si>
  <si>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</si>
  <si>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</si>
  <si>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</si>
  <si>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</si>
  <si>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</si>
  <si>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</si>
  <si>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</si>
  <si>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</si>
  <si>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</si>
  <si>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</si>
  <si>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</si>
  <si>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</si>
  <si>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</si>
  <si>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</si>
  <si>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</si>
  <si>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</si>
  <si>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</si>
  <si>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</si>
  <si>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</si>
  <si>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</si>
  <si>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</si>
  <si>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</si>
  <si>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</si>
  <si>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</si>
  <si>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</si>
  <si>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</si>
  <si>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</si>
  <si>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</si>
  <si>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</si>
  <si>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</si>
  <si>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</si>
  <si>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</si>
  <si>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</si>
  <si>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</si>
  <si>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</si>
  <si>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</si>
  <si>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</si>
  <si>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</si>
  <si>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</si>
  <si>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</si>
  <si>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</si>
  <si>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</si>
  <si>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</si>
  <si>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</si>
  <si>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</si>
  <si>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</si>
  <si>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</si>
  <si>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</si>
  <si>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</si>
  <si>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</si>
  <si>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</si>
  <si>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</si>
  <si>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</si>
  <si>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</si>
  <si>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</si>
  <si>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</si>
  <si>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</si>
  <si>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</si>
  <si>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</si>
  <si>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</si>
  <si>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</si>
  <si>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</si>
  <si>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</si>
  <si>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</si>
  <si>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</si>
  <si>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</si>
  <si>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</si>
  <si>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</si>
  <si>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</si>
  <si>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</si>
  <si>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</si>
  <si>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</si>
  <si>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</si>
  <si>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</si>
  <si>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</si>
  <si>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</si>
  <si>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</si>
  <si>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</si>
  <si>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</si>
  <si>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</si>
  <si>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</si>
  <si>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</si>
  <si>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</si>
  <si>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</si>
  <si>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</si>
  <si>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</si>
  <si>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</si>
  <si>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</si>
  <si>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</si>
  <si>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</si>
  <si>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</si>
  <si>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</si>
  <si>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</si>
  <si>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</si>
  <si>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</si>
  <si>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</si>
  <si>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</si>
  <si>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</si>
  <si>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</si>
  <si>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</si>
  <si>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</si>
  <si>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</si>
  <si>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</si>
  <si>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</si>
  <si>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</si>
  <si>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</si>
  <si>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</si>
  <si>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</si>
  <si>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</si>
  <si>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</si>
  <si>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</si>
  <si>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</si>
  <si>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</si>
  <si>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</si>
  <si>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</si>
  <si>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</si>
  <si>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</si>
  <si>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</si>
  <si>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</si>
  <si>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</si>
  <si>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</si>
  <si>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</si>
  <si>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</si>
  <si>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</si>
  <si>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</si>
  <si>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</si>
  <si>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</si>
  <si>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</si>
  <si>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</si>
  <si>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</si>
  <si>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</si>
  <si>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</si>
  <si>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</si>
  <si>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</si>
  <si>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</si>
  <si>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</si>
  <si>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</si>
  <si>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</si>
  <si>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</si>
  <si>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</si>
  <si>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</si>
  <si>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</si>
  <si>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</si>
  <si>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</si>
  <si>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</si>
  <si>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</si>
  <si>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</si>
  <si>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</si>
  <si>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</si>
  <si>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</si>
  <si>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</si>
  <si>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</si>
  <si>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</si>
  <si>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</si>
  <si>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</si>
  <si>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</si>
  <si>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</si>
  <si>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</si>
  <si>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</si>
  <si>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</si>
  <si>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</si>
  <si>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</si>
  <si>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</si>
  <si>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</si>
  <si>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</si>
  <si>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</si>
  <si>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</si>
  <si>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</si>
  <si>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</si>
  <si>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</si>
  <si>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</si>
  <si>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</si>
  <si>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</si>
  <si>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</si>
  <si>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</si>
  <si>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</si>
  <si>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</si>
  <si>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</si>
  <si>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</si>
  <si>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</si>
  <si>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</si>
  <si>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</si>
  <si>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</si>
  <si>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</si>
  <si>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</si>
  <si>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</si>
  <si>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</si>
  <si>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</si>
  <si>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</si>
  <si>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</si>
  <si>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</si>
  <si>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</si>
  <si>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</si>
  <si>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</si>
  <si>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</si>
  <si>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</si>
  <si>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</si>
  <si>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</si>
  <si>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</si>
  <si>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</si>
  <si>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</si>
  <si>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</si>
  <si>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</si>
  <si>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</si>
  <si>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</si>
  <si>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</si>
  <si>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</si>
  <si>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</si>
  <si>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</si>
  <si>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</si>
  <si>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</si>
  <si>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</si>
  <si>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</si>
  <si>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</si>
  <si>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</si>
  <si>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</si>
  <si>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</si>
  <si>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</si>
  <si>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</si>
  <si>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</si>
  <si>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</si>
  <si>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</si>
  <si>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</si>
  <si>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</si>
  <si>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</si>
  <si>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</si>
  <si>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</si>
  <si>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</si>
  <si>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</si>
  <si>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</si>
  <si>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</si>
  <si>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</si>
  <si>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</si>
  <si>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</si>
  <si>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</si>
  <si>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</si>
  <si>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</si>
  <si>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</si>
  <si>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</si>
  <si>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</si>
  <si>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</si>
  <si>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</si>
  <si>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</si>
  <si>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</si>
  <si>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</si>
  <si>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</si>
  <si>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</si>
  <si>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</si>
  <si>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</si>
  <si>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</si>
  <si>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</si>
  <si>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</si>
  <si>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</si>
  <si>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</si>
  <si>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</si>
  <si>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</si>
  <si>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</si>
  <si>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</si>
  <si>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</si>
  <si>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</si>
  <si>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</si>
  <si>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</si>
  <si>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</si>
  <si>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</si>
  <si>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</si>
  <si>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</si>
  <si>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</si>
  <si>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</si>
  <si>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</si>
  <si>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</si>
  <si>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</si>
  <si>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</si>
  <si>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</si>
  <si>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</si>
  <si>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</si>
  <si>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</si>
  <si>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</si>
  <si>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</si>
  <si>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</si>
  <si>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</si>
  <si>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</si>
  <si>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</si>
  <si>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</si>
  <si>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</si>
  <si>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</si>
  <si>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</si>
  <si>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</si>
  <si>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</si>
  <si>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</si>
  <si>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</si>
  <si>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</si>
  <si>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</si>
  <si>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</si>
  <si>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</si>
  <si>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</si>
  <si>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</si>
  <si>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</si>
  <si>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</si>
  <si>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</si>
  <si>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</si>
  <si>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</si>
  <si>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</si>
  <si>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</si>
  <si>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</si>
  <si>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</si>
  <si>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</si>
  <si>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</si>
  <si>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</si>
  <si>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</si>
  <si>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</si>
  <si>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</si>
  <si>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</si>
  <si>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</si>
  <si>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</si>
  <si>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</si>
  <si>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</si>
  <si>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</si>
  <si>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</si>
  <si>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</si>
  <si>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</si>
  <si>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</si>
  <si>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</si>
  <si>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</si>
  <si>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</si>
  <si>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</si>
  <si>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</si>
  <si>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</si>
  <si>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</si>
  <si>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</si>
  <si>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</si>
  <si>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</si>
  <si>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</si>
  <si>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</si>
  <si>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</si>
  <si>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</si>
  <si>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</si>
  <si>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</si>
  <si>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</si>
  <si>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</si>
  <si>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</si>
  <si>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</si>
  <si>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</si>
  <si>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</si>
  <si>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</si>
  <si>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</si>
  <si>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</si>
  <si>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</si>
  <si>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</si>
  <si>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</si>
  <si>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</si>
  <si>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</si>
  <si>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</si>
  <si>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</si>
  <si>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</si>
  <si>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</si>
  <si>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</si>
  <si>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</si>
  <si>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</si>
  <si>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</si>
  <si>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</si>
  <si>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</si>
  <si>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</si>
  <si>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</si>
  <si>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</si>
  <si>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</si>
  <si>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</si>
  <si>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</si>
  <si>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</si>
  <si>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</si>
  <si>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</si>
  <si>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</si>
  <si>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</si>
  <si>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</si>
  <si>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</si>
  <si>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</si>
  <si>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</si>
  <si>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</si>
  <si>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</si>
  <si>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</si>
  <si>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</si>
  <si>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</si>
  <si>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</si>
  <si>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</si>
  <si>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</si>
  <si>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</si>
  <si>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</si>
  <si>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</si>
  <si>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</si>
  <si>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</si>
  <si>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</si>
  <si>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</si>
  <si>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</si>
  <si>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</si>
  <si>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</si>
  <si>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</si>
  <si>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</si>
  <si>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</si>
  <si>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</si>
  <si>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</si>
  <si>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</si>
  <si>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</si>
  <si>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</si>
  <si>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</si>
  <si>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</si>
  <si>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</si>
  <si>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</si>
  <si>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</si>
  <si>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</si>
  <si>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</si>
  <si>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</si>
  <si>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</si>
  <si>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</si>
  <si>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</si>
  <si>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</si>
  <si>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</si>
  <si>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</si>
  <si>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</si>
  <si>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</si>
  <si>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</si>
  <si>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</si>
  <si>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</si>
  <si>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</si>
  <si>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</si>
  <si>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</si>
  <si>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</si>
  <si>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</si>
  <si>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</si>
  <si>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</si>
  <si>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</si>
  <si>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</si>
  <si>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</si>
  <si>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</si>
  <si>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</si>
  <si>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</si>
  <si>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</si>
  <si>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</si>
  <si>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</si>
  <si>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</si>
  <si>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</si>
  <si>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</si>
  <si>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</si>
  <si>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</si>
  <si>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</si>
  <si>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</si>
  <si>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</si>
  <si>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</si>
  <si>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</si>
  <si>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</si>
  <si>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</si>
  <si>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</si>
  <si>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</si>
  <si>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</si>
  <si>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</si>
  <si>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</si>
  <si>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</si>
  <si>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</si>
  <si>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</si>
  <si>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</si>
  <si>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</si>
  <si>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</si>
  <si>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</si>
  <si>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</si>
  <si>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</si>
  <si>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</si>
  <si>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</si>
  <si>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</si>
  <si>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</si>
  <si>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</si>
  <si>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</si>
  <si>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</si>
  <si>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</si>
  <si>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</si>
  <si>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</si>
  <si>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</si>
  <si>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</si>
  <si>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</si>
  <si>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</si>
  <si>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</si>
  <si>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</si>
  <si>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</si>
  <si>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</si>
  <si>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</si>
  <si>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</si>
  <si>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</si>
  <si>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</si>
  <si>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</si>
  <si>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</si>
  <si>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</si>
  <si>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</si>
  <si>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</si>
  <si>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</si>
  <si>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</si>
  <si>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</si>
  <si>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</si>
  <si>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</si>
  <si>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</si>
  <si>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</si>
  <si>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</si>
  <si>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</si>
  <si>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</si>
  <si>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</si>
  <si>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</si>
  <si>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</si>
  <si>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</si>
  <si>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</si>
  <si>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</si>
  <si>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</si>
  <si>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</si>
  <si>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</si>
  <si>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</si>
  <si>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</si>
  <si>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</si>
  <si>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</si>
  <si>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</si>
  <si>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</si>
  <si>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</si>
  <si>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</si>
  <si>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</si>
  <si>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</si>
  <si>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</si>
  <si>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</si>
  <si>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</si>
  <si>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</si>
  <si>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</si>
  <si>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</si>
  <si>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</si>
  <si>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</si>
  <si>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</si>
  <si>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</si>
  <si>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</si>
  <si>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</si>
  <si>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</si>
  <si>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</si>
  <si>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</si>
  <si>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</si>
  <si>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</si>
  <si>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</si>
  <si>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</si>
  <si>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</si>
  <si>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</si>
  <si>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</si>
  <si>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</si>
  <si>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</si>
  <si>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</si>
  <si>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</si>
  <si>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</si>
  <si>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</si>
  <si>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</si>
  <si>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</si>
  <si>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</si>
  <si>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</si>
  <si>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</si>
  <si>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</si>
  <si>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</si>
  <si>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</si>
  <si>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</si>
  <si>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</si>
  <si>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</si>
  <si>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</si>
  <si>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</si>
  <si>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</si>
  <si>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</si>
  <si>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</si>
  <si>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</si>
  <si>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</si>
  <si>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</si>
  <si>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</si>
  <si>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</si>
  <si>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</si>
  <si>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</si>
  <si>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</si>
  <si>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</si>
  <si>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</si>
  <si>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</si>
  <si>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</si>
  <si>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</si>
  <si>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</si>
  <si>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</si>
  <si>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</si>
  <si>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</si>
  <si>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</si>
  <si>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</si>
  <si>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</si>
  <si>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</si>
  <si>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</si>
  <si>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</si>
  <si>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</si>
  <si>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</si>
  <si>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</si>
  <si>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</si>
  <si>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</si>
  <si>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</si>
  <si>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</si>
  <si>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</si>
  <si>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</si>
  <si>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</si>
  <si>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</si>
  <si>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</si>
  <si>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</si>
  <si>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</si>
  <si>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</si>
  <si>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</si>
  <si>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</si>
  <si>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</si>
  <si>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</si>
  <si>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</si>
  <si>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</si>
  <si>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</si>
  <si>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</si>
  <si>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</si>
  <si>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</si>
  <si>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</si>
  <si>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</si>
  <si>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</si>
  <si>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</si>
  <si>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</si>
  <si>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</si>
  <si>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</si>
  <si>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</si>
  <si>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</si>
  <si>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</si>
  <si>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</si>
  <si>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</si>
  <si>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</si>
  <si>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</si>
  <si>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</si>
  <si>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</si>
  <si>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</si>
  <si>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</si>
  <si>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</si>
  <si>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</si>
  <si>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</si>
  <si>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</si>
  <si>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</si>
  <si>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</si>
  <si>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</si>
  <si>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</si>
  <si>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</si>
  <si>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</si>
  <si>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</si>
  <si>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</si>
  <si>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</si>
  <si>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</si>
  <si>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</si>
  <si>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</si>
  <si>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</si>
  <si>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</si>
  <si>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</si>
  <si>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</si>
  <si>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</si>
  <si>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</si>
  <si>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</si>
  <si>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</si>
  <si>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</si>
  <si>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</si>
  <si>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</si>
  <si>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</si>
  <si>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</si>
  <si>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</si>
  <si>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</si>
  <si>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</si>
  <si>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</si>
  <si>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</si>
  <si>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</si>
  <si>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</si>
  <si>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</si>
  <si>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</si>
  <si>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</si>
  <si>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</si>
  <si>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</si>
  <si>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</si>
  <si>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</si>
  <si>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</si>
  <si>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</si>
  <si>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</si>
  <si>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</si>
  <si>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</si>
  <si>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</si>
  <si>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</si>
  <si>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</si>
  <si>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</si>
  <si>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</si>
  <si>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</si>
  <si>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</si>
  <si>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</si>
  <si>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</si>
  <si>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</si>
  <si>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</si>
  <si>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</si>
  <si>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</si>
  <si>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</si>
  <si>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</si>
  <si>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</si>
  <si>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</si>
  <si>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</si>
  <si>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</si>
  <si>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</si>
  <si>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</si>
  <si>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</si>
  <si>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</si>
  <si>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</si>
  <si>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</si>
  <si>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</si>
  <si>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</si>
  <si>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</si>
  <si>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</si>
  <si>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</si>
  <si>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</si>
  <si>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</si>
  <si>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</si>
  <si>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</si>
  <si>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</si>
  <si>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</si>
  <si>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</si>
  <si>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</si>
  <si>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</si>
  <si>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</si>
  <si>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</si>
  <si>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</si>
  <si>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</si>
  <si>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</si>
  <si>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</si>
  <si>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</si>
  <si>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</si>
  <si>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</si>
  <si>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</si>
  <si>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</si>
  <si>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</si>
  <si>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</si>
  <si>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</si>
  <si>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</si>
  <si>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</si>
  <si>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</si>
  <si>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</si>
  <si>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</si>
  <si>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</si>
  <si>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</si>
  <si>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</si>
  <si>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</si>
  <si>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</si>
  <si>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</si>
  <si>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</si>
  <si>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</si>
  <si>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</si>
  <si>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</si>
  <si>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</si>
  <si>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</si>
  <si>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</si>
  <si>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</si>
  <si>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</si>
  <si>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</si>
  <si>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</si>
  <si>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</si>
  <si>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</si>
  <si>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</si>
  <si>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</si>
  <si>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</si>
  <si>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</si>
  <si>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</si>
  <si>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</si>
  <si>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</si>
  <si>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</si>
  <si>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</si>
  <si>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</si>
  <si>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</si>
  <si>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</si>
  <si>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</si>
  <si>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</si>
  <si>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</si>
  <si>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</si>
  <si>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</si>
  <si>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</si>
  <si>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</si>
  <si>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</si>
  <si>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</si>
  <si>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</si>
  <si>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</si>
  <si>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</si>
  <si>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</si>
  <si>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</si>
  <si>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</si>
  <si>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</si>
  <si>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</si>
  <si>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</si>
  <si>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</si>
  <si>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</si>
  <si>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</si>
  <si>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</si>
  <si>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</si>
  <si>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</si>
  <si>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</si>
  <si>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</si>
  <si>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</si>
  <si>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</si>
  <si>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</si>
  <si>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</si>
  <si>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</si>
  <si>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</si>
  <si>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</si>
  <si>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</si>
  <si>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</si>
  <si>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</si>
  <si>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</si>
  <si>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</si>
  <si>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</si>
  <si>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</si>
  <si>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</si>
  <si>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</si>
  <si>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</si>
  <si>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</si>
  <si>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</si>
  <si>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</si>
  <si>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</si>
  <si>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</si>
  <si>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</si>
  <si>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</si>
  <si>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</si>
  <si>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</si>
  <si>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</si>
  <si>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</si>
  <si>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</si>
  <si>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</si>
  <si>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</si>
  <si>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</si>
  <si>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</si>
  <si>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</si>
  <si>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</si>
  <si>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</si>
  <si>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</si>
  <si>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</si>
  <si>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</si>
  <si>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</si>
  <si>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</si>
  <si>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</si>
  <si>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</si>
  <si>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</si>
  <si>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</si>
  <si>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</si>
  <si>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</si>
  <si>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</si>
  <si>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</si>
  <si>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</si>
  <si>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</si>
  <si>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</si>
  <si>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</si>
  <si>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</si>
  <si>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</si>
  <si>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</si>
  <si>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</si>
  <si>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</si>
  <si>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</si>
  <si>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</si>
  <si>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</si>
  <si>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</si>
  <si>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</si>
  <si>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</si>
  <si>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</si>
  <si>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</si>
  <si>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</si>
  <si>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</si>
  <si>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</si>
  <si>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</si>
  <si>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</si>
  <si>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</si>
  <si>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</si>
  <si>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</si>
  <si>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</si>
  <si>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</si>
  <si>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</si>
  <si>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</si>
  <si>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</si>
  <si>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</si>
  <si>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</si>
  <si>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</si>
  <si>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</si>
  <si>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</si>
  <si>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</si>
  <si>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</si>
  <si>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</si>
  <si>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</si>
  <si>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</si>
  <si>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</si>
  <si>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</si>
  <si>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</si>
  <si>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</si>
  <si>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</si>
  <si>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</si>
  <si>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</si>
  <si>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</si>
  <si>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</si>
  <si>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</si>
  <si>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</si>
  <si>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</si>
  <si>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</si>
  <si>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</si>
  <si>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</si>
  <si>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</si>
  <si>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</si>
  <si>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</si>
  <si>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</si>
  <si>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</si>
  <si>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</si>
  <si>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</si>
  <si>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</si>
  <si>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</si>
  <si>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</si>
  <si>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</si>
  <si>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</si>
  <si>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</si>
  <si>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</si>
  <si>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</si>
  <si>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</si>
  <si>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</si>
  <si>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</si>
  <si>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</si>
  <si>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</si>
  <si>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</si>
  <si>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</si>
  <si>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</si>
  <si>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</si>
  <si>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</si>
  <si>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</si>
  <si>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</si>
  <si>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</si>
  <si>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</si>
  <si>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</si>
  <si>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</si>
  <si>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</si>
  <si>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</si>
  <si>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</si>
  <si>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</si>
  <si>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</si>
  <si>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</si>
  <si>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</si>
  <si>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</si>
  <si>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</si>
  <si>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</si>
  <si>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</si>
  <si>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</si>
  <si>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</si>
  <si>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</si>
  <si>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</si>
  <si>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</si>
  <si>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</si>
  <si>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</si>
  <si>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</si>
  <si>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</si>
  <si>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</si>
  <si>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</si>
  <si>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</si>
  <si>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</si>
  <si>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</si>
  <si>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</si>
  <si>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</si>
  <si>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</si>
  <si>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</si>
  <si>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</si>
  <si>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</si>
  <si>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</si>
  <si>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</si>
  <si>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</si>
  <si>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</si>
  <si>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</si>
  <si>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</si>
  <si>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</si>
  <si>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</si>
  <si>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</si>
  <si>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</si>
  <si>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</si>
  <si>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</si>
  <si>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</si>
  <si>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</si>
  <si>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</si>
  <si>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</si>
  <si>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</si>
  <si>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</si>
  <si>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</si>
  <si>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</si>
  <si>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</si>
  <si>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</si>
  <si>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</si>
  <si>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</si>
  <si>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</si>
  <si>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</si>
  <si>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</si>
  <si>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</si>
  <si>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</si>
  <si>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</si>
  <si>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</si>
  <si>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</si>
  <si>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</si>
  <si>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</si>
  <si>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</si>
  <si>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</si>
  <si>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</si>
  <si>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</si>
  <si>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</si>
  <si>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</si>
  <si>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</si>
  <si>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</si>
  <si>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</si>
  <si>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</si>
  <si>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</si>
  <si>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</si>
  <si>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</si>
  <si>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</si>
  <si>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</si>
  <si>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</si>
  <si>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</si>
  <si>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</si>
  <si>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</si>
  <si>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</si>
  <si>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</si>
  <si>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</si>
  <si>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</si>
  <si>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</si>
  <si>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</si>
  <si>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</si>
  <si>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</si>
  <si>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</si>
  <si>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</si>
  <si>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</si>
  <si>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</si>
  <si>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</si>
  <si>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</si>
  <si>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</si>
  <si>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</si>
  <si>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</si>
  <si>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</si>
  <si>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</si>
  <si>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</si>
  <si>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</si>
  <si>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</si>
  <si>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</si>
  <si>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</si>
  <si>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</si>
  <si>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</si>
  <si>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</si>
  <si>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</si>
  <si>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</si>
  <si>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</si>
  <si>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</si>
  <si>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</si>
  <si>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</si>
  <si>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</si>
  <si>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</si>
  <si>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</si>
  <si>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</si>
  <si>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</si>
  <si>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</si>
  <si>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</si>
  <si>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</si>
  <si>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</si>
  <si>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</si>
  <si>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</si>
  <si>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</si>
  <si>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</si>
  <si>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</si>
  <si>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</si>
  <si>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</si>
  <si>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</si>
  <si>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</si>
  <si>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</si>
  <si>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</si>
  <si>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</si>
  <si>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</si>
  <si>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</si>
  <si>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</si>
  <si>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</si>
  <si>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</si>
  <si>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</si>
  <si>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</si>
  <si>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</si>
  <si>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</si>
  <si>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</si>
  <si>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</si>
  <si>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</si>
  <si>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</si>
  <si>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</si>
  <si>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</si>
  <si>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</si>
  <si>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</si>
  <si>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</si>
  <si>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</si>
  <si>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</si>
  <si>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</si>
  <si>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</si>
  <si>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</si>
  <si>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</si>
  <si>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</si>
  <si>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</si>
  <si>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</si>
  <si>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</si>
  <si>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</si>
  <si>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</si>
  <si>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</si>
  <si>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</si>
  <si>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</si>
  <si>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</si>
  <si>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</si>
  <si>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</si>
  <si>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</si>
  <si>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</si>
  <si>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</si>
  <si>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</si>
  <si>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</si>
  <si>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</si>
  <si>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</si>
  <si>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</si>
  <si>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</si>
  <si>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</si>
  <si>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</si>
  <si>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</si>
  <si>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</si>
  <si>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</si>
  <si>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</si>
  <si>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</si>
  <si>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</si>
  <si>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</si>
  <si>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</si>
  <si>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</si>
  <si>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</si>
  <si>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</si>
  <si>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</si>
  <si>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</si>
  <si>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</si>
  <si>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</si>
  <si>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</si>
  <si>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</si>
  <si>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</si>
  <si>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</si>
  <si>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</si>
  <si>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</si>
  <si>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</si>
  <si>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</si>
  <si>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</si>
  <si>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</si>
  <si>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</si>
  <si>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</si>
  <si>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</si>
  <si>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</si>
  <si>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</si>
  <si>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</si>
  <si>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</si>
  <si>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</si>
  <si>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</si>
  <si>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</si>
  <si>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</si>
  <si>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</si>
  <si>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</si>
  <si>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</si>
  <si>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</si>
  <si>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</si>
  <si>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</si>
  <si>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</si>
  <si>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</si>
  <si>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</si>
  <si>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</si>
  <si>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</si>
  <si>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</si>
  <si>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</si>
  <si>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</si>
  <si>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</si>
  <si>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</si>
  <si>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</si>
  <si>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</si>
  <si>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</si>
  <si>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</si>
  <si>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</si>
  <si>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</si>
  <si>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</si>
  <si>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</si>
  <si>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</si>
  <si>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</si>
  <si>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</si>
  <si>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</si>
  <si>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</si>
  <si>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</si>
  <si>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</si>
  <si>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</si>
  <si>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</si>
  <si>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</si>
  <si>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</si>
  <si>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</si>
  <si>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</si>
  <si>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</si>
  <si>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</si>
  <si>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</si>
  <si>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</si>
  <si>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</si>
  <si>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</si>
  <si>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</si>
  <si>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</si>
  <si>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</si>
  <si>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</si>
  <si>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</si>
  <si>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</si>
  <si>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</si>
  <si>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</si>
  <si>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</si>
  <si>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</si>
  <si>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</si>
  <si>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</si>
  <si>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</si>
  <si>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</si>
  <si>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</si>
  <si>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</si>
  <si>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</si>
  <si>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</si>
  <si>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</si>
  <si>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</si>
  <si>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</si>
  <si>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</si>
  <si>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</si>
  <si>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</si>
  <si>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</si>
  <si>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</si>
  <si>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</si>
  <si>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</si>
  <si>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</si>
  <si>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</si>
  <si>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</si>
  <si>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</si>
  <si>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</si>
  <si>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</si>
  <si>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</si>
  <si>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</si>
  <si>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</si>
  <si>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</si>
  <si>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</si>
  <si>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</si>
  <si>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</si>
  <si>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</si>
  <si>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</si>
  <si>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</si>
  <si>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</si>
  <si>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</si>
  <si>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</si>
  <si>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</si>
  <si>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</si>
  <si>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</si>
  <si>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</si>
  <si>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</si>
  <si>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</si>
  <si>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</si>
  <si>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</si>
  <si>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</si>
  <si>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</si>
  <si>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</si>
  <si>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</si>
  <si>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</si>
  <si>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</si>
  <si>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</si>
  <si>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</si>
  <si>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</si>
  <si>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</si>
  <si>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</si>
  <si>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</si>
  <si>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</si>
  <si>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</si>
  <si>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</si>
  <si>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</si>
  <si>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</si>
  <si>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</si>
  <si>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</si>
  <si>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</si>
  <si>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</si>
  <si>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</si>
  <si>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</si>
  <si>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</si>
  <si>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</si>
  <si>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</si>
  <si>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</si>
  <si>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</si>
  <si>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</si>
  <si>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</si>
  <si>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</si>
  <si>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</si>
  <si>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</si>
  <si>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</si>
  <si>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</si>
  <si>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</si>
  <si>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</si>
  <si>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</si>
  <si>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</si>
  <si>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</si>
  <si>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</si>
  <si>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</si>
  <si>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</si>
  <si>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</si>
  <si>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</si>
  <si>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</si>
  <si>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</si>
  <si>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</si>
  <si>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</si>
  <si>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</si>
  <si>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</si>
  <si>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</si>
  <si>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</si>
  <si>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</si>
  <si>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</si>
  <si>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</si>
  <si>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</si>
  <si>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</si>
  <si>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</si>
  <si>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</si>
  <si>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</si>
  <si>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</si>
  <si>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</si>
  <si>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</si>
  <si>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</si>
  <si>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</si>
  <si>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</si>
  <si>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</si>
  <si>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</si>
  <si>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</si>
  <si>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</si>
  <si>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</si>
  <si>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</si>
  <si>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</si>
  <si>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</si>
  <si>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</si>
  <si>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</si>
  <si>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</si>
  <si>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</si>
  <si>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</si>
  <si>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</si>
  <si>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</si>
  <si>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</si>
  <si>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</si>
  <si>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</si>
  <si>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</si>
  <si>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</si>
  <si>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</si>
  <si>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</si>
  <si>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</si>
  <si>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</si>
  <si>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</si>
  <si>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</si>
  <si>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</si>
  <si>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</si>
  <si>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</si>
  <si>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</si>
  <si>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</si>
  <si>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</si>
  <si>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</si>
  <si>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</si>
  <si>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</si>
  <si>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</si>
  <si>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</si>
  <si>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</si>
  <si>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</si>
  <si>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</si>
  <si>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</si>
  <si>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</si>
  <si>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</si>
  <si>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</si>
  <si>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</si>
  <si>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</si>
  <si>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</si>
  <si>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</si>
  <si>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</si>
  <si>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</si>
  <si>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</si>
  <si>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</si>
  <si>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</si>
  <si>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</si>
  <si>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</si>
  <si>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</si>
  <si>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</si>
  <si>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</si>
  <si>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</si>
  <si>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</si>
  <si>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</si>
  <si>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</si>
  <si>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</si>
  <si>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</si>
  <si>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</si>
  <si>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</si>
  <si>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</si>
  <si>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</si>
  <si>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</si>
  <si>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</si>
  <si>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</si>
  <si>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</si>
  <si>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</si>
  <si>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</si>
  <si>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</si>
  <si>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</si>
  <si>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</si>
  <si>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</si>
  <si>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</si>
  <si>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</si>
  <si>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</si>
  <si>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</si>
  <si>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</si>
  <si>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</si>
  <si>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</si>
  <si>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</si>
  <si>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</si>
  <si>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</si>
  <si>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</si>
  <si>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</si>
  <si>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</si>
  <si>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</si>
  <si>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</si>
  <si>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</si>
  <si>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</si>
  <si>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</si>
  <si>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</si>
  <si>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</si>
  <si>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</si>
  <si>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</si>
  <si>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</si>
  <si>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</si>
  <si>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</si>
  <si>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</si>
  <si>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</si>
  <si>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</si>
  <si>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</si>
  <si>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</si>
  <si>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</si>
  <si>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</si>
  <si>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</si>
  <si>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</si>
  <si>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</si>
  <si>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</si>
  <si>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</si>
  <si>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</si>
  <si>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</si>
  <si>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</si>
  <si>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</si>
  <si>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</si>
  <si>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</si>
  <si>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</si>
  <si>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</si>
  <si>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</si>
  <si>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</si>
  <si>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</si>
  <si>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</si>
  <si>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</si>
  <si>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</si>
  <si>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</si>
  <si>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</si>
  <si>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</si>
  <si>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</si>
  <si>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</si>
  <si>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</si>
  <si>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</si>
  <si>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</si>
  <si>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</si>
  <si>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</si>
  <si>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</si>
  <si>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</si>
  <si>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</si>
  <si>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</si>
  <si>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</si>
  <si>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</si>
  <si>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</si>
  <si>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</si>
  <si>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</si>
  <si>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</si>
  <si>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</si>
  <si>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</si>
  <si>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</si>
  <si>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</si>
  <si>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</si>
  <si>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</si>
  <si>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</si>
  <si>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</si>
  <si>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</si>
  <si>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</si>
  <si>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</si>
  <si>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</si>
  <si>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</si>
  <si>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</si>
  <si>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</si>
  <si>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</si>
  <si>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</si>
  <si>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</si>
  <si>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</si>
  <si>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</si>
  <si>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</si>
  <si>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</si>
  <si>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</si>
  <si>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</si>
  <si>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</si>
  <si>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</si>
  <si>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</si>
  <si>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</si>
  <si>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</si>
  <si>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</si>
  <si>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</si>
  <si>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</si>
  <si>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</si>
  <si>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</si>
  <si>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</si>
  <si>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</si>
  <si>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</si>
  <si>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</si>
  <si>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</si>
  <si>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</si>
  <si>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</si>
  <si>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</si>
  <si>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</si>
  <si>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</si>
  <si>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</si>
  <si>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</si>
  <si>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</si>
  <si>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</si>
  <si>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</si>
  <si>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</si>
  <si>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</si>
  <si>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</si>
  <si>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</si>
  <si>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</si>
  <si>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</si>
  <si>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</si>
  <si>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</si>
  <si>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</si>
  <si>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</si>
  <si>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</si>
  <si>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</si>
  <si>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</si>
  <si>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</si>
  <si>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</si>
  <si>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</si>
  <si>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</si>
  <si>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</si>
  <si>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</si>
  <si>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</si>
  <si>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</si>
  <si>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</si>
  <si>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</si>
  <si>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</si>
  <si>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</si>
  <si>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</si>
  <si>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</si>
  <si>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</si>
  <si>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</si>
  <si>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</si>
  <si>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</si>
  <si>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</si>
  <si>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</si>
  <si>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</si>
  <si>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</si>
  <si>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</si>
  <si>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</si>
  <si>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</si>
  <si>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</si>
  <si>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</si>
  <si>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</si>
  <si>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</si>
  <si>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</si>
  <si>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</si>
  <si>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</si>
  <si>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</si>
  <si>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</si>
  <si>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</si>
  <si>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</si>
  <si>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</si>
  <si>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</si>
  <si>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</si>
  <si>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</si>
  <si>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</si>
  <si>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</si>
  <si>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</si>
  <si>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</si>
  <si>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</si>
  <si>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</si>
  <si>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</si>
  <si>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</si>
  <si>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</si>
  <si>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</si>
  <si>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</si>
  <si>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</si>
  <si>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</si>
  <si>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</si>
  <si>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</si>
  <si>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</si>
  <si>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</si>
  <si>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</si>
  <si>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</si>
  <si>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</si>
  <si>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</si>
  <si>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</si>
  <si>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</si>
  <si>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</si>
  <si>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</si>
  <si>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</si>
  <si>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</si>
  <si>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</si>
  <si>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</si>
  <si>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</si>
  <si>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</si>
  <si>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</si>
  <si>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</si>
  <si>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</si>
  <si>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</si>
  <si>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</si>
  <si>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</si>
  <si>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</si>
  <si>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</si>
  <si>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</si>
  <si>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</si>
  <si>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</si>
  <si>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</si>
  <si>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</si>
  <si>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</si>
  <si>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</si>
  <si>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</si>
  <si>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</si>
  <si>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</si>
  <si>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</si>
  <si>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</si>
  <si>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</si>
  <si>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</si>
  <si>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</si>
  <si>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</si>
  <si>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</si>
  <si>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</si>
  <si>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</si>
  <si>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</si>
  <si>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</si>
  <si>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</si>
  <si>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</si>
  <si>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</si>
  <si>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</si>
  <si>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</si>
  <si>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</si>
  <si>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</si>
  <si>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</si>
  <si>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</si>
  <si>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</si>
  <si>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</si>
  <si>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</si>
  <si>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</si>
  <si>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</si>
  <si>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</si>
  <si>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</si>
  <si>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</si>
  <si>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</si>
  <si>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</si>
  <si>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</si>
  <si>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</si>
  <si>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</si>
  <si>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</si>
  <si>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</si>
  <si>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</si>
  <si>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</si>
  <si>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</si>
  <si>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</si>
  <si>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</si>
  <si>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</si>
  <si>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</si>
  <si>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</si>
  <si>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</si>
  <si>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</si>
  <si>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</si>
  <si>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</si>
  <si>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</si>
  <si>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</si>
  <si>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</si>
  <si>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</si>
  <si>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</si>
  <si>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</si>
  <si>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</si>
  <si>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</si>
  <si>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</si>
  <si>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</si>
  <si>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</si>
  <si>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</si>
  <si>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</si>
  <si>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</si>
  <si>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</si>
  <si>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</si>
  <si>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</si>
  <si>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</si>
  <si>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</si>
  <si>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</si>
  <si>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</si>
  <si>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</si>
  <si>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</si>
  <si>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</si>
  <si>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</si>
  <si>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</si>
  <si>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</si>
  <si>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</si>
  <si>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</si>
  <si>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</si>
  <si>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</si>
  <si>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</si>
  <si>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</si>
  <si>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</si>
  <si>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</si>
  <si>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</si>
  <si>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</si>
  <si>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</si>
  <si>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</si>
  <si>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</si>
  <si>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</si>
  <si>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</si>
  <si>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</si>
  <si>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</si>
  <si>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</si>
  <si>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</si>
  <si>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</si>
  <si>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</si>
  <si>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</si>
  <si>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</si>
  <si>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</si>
  <si>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</si>
  <si>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</si>
  <si>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</si>
  <si>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</si>
  <si>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</si>
  <si>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</si>
  <si>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</si>
  <si>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</si>
  <si>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</si>
  <si>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</si>
  <si>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</si>
  <si>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</si>
  <si>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</si>
  <si>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</si>
  <si>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</si>
  <si>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</si>
  <si>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</si>
  <si>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</si>
  <si>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</si>
  <si>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</si>
  <si>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</si>
  <si>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</si>
  <si>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</si>
  <si>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</si>
  <si>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</si>
  <si>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</si>
  <si>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</si>
  <si>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</si>
  <si>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</si>
  <si>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</si>
  <si>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</si>
  <si>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</si>
  <si>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</si>
  <si>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</si>
  <si>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</si>
  <si>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</si>
  <si>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</si>
  <si>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</si>
  <si>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</si>
  <si>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</si>
  <si>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</si>
  <si>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</si>
  <si>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</si>
  <si>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</si>
  <si>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</si>
  <si>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</si>
  <si>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</si>
  <si>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</si>
  <si>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</si>
  <si>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</si>
  <si>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</si>
  <si>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</si>
  <si>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</si>
  <si>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</si>
  <si>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</si>
  <si>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</si>
  <si>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</si>
  <si>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</si>
  <si>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</si>
  <si>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</si>
  <si>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</si>
  <si>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</si>
  <si>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</si>
  <si>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</si>
  <si>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</si>
  <si>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</si>
  <si>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</si>
  <si>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</si>
  <si>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</si>
  <si>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</si>
  <si>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</si>
  <si>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</si>
  <si>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</si>
  <si>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</si>
  <si>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</si>
  <si>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</si>
  <si>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</si>
  <si>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</si>
  <si>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</si>
  <si>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</si>
  <si>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</si>
  <si>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</si>
  <si>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</si>
  <si>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</si>
  <si>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</si>
  <si>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</si>
  <si>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</si>
  <si>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</si>
  <si>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</si>
  <si>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</si>
  <si>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</si>
  <si>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</si>
  <si>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</si>
  <si>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</si>
  <si>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</si>
  <si>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</si>
  <si>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</si>
  <si>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</si>
  <si>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</si>
  <si>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</si>
  <si>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</si>
  <si>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</si>
  <si>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</si>
  <si>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</si>
  <si>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</si>
  <si>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</si>
  <si>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</si>
  <si>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</si>
  <si>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</si>
  <si>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</si>
  <si>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</si>
  <si>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</si>
  <si>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</si>
  <si>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</si>
  <si>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</si>
  <si>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</si>
  <si>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</si>
  <si>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</si>
  <si>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</si>
  <si>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</si>
  <si>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</si>
  <si>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</si>
  <si>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</si>
  <si>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</si>
  <si>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</si>
  <si>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</si>
  <si>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</si>
  <si>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</si>
  <si>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</si>
  <si>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</si>
  <si>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</si>
  <si>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</si>
  <si>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</si>
  <si>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</si>
  <si>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</si>
  <si>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</si>
  <si>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</si>
  <si>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</si>
  <si>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</si>
  <si>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</si>
  <si>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</si>
  <si>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</si>
  <si>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</si>
  <si>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</si>
  <si>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</si>
  <si>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</si>
  <si>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</si>
  <si>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</si>
  <si>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</si>
  <si>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</si>
  <si>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</si>
  <si>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</si>
  <si>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</si>
  <si>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</si>
  <si>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</si>
  <si>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</si>
  <si>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</si>
  <si>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</si>
  <si>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</si>
  <si>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</si>
  <si>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</si>
  <si>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</si>
  <si>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</si>
  <si>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</si>
  <si>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</si>
  <si>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</si>
  <si>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</si>
  <si>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</si>
  <si>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</si>
  <si>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</si>
  <si>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</si>
  <si>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</si>
  <si>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</si>
  <si>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</si>
  <si>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</si>
  <si>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</si>
  <si>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</si>
  <si>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</si>
  <si>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</si>
  <si>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</si>
  <si>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</si>
  <si>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</si>
  <si>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</si>
  <si>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</si>
  <si>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</si>
  <si>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</si>
  <si>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</si>
  <si>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</si>
  <si>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</si>
  <si>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</si>
  <si>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</si>
  <si>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</si>
  <si>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</si>
  <si>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</si>
  <si>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</si>
  <si>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</si>
  <si>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</si>
  <si>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</si>
  <si>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</si>
  <si>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</si>
  <si>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</si>
  <si>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</si>
  <si>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</si>
  <si>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</si>
  <si>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</si>
  <si>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</si>
  <si>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</si>
  <si>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</si>
  <si>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</si>
  <si>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</si>
  <si>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</si>
  <si>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</si>
  <si>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</si>
  <si>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</si>
  <si>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</si>
  <si>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</si>
  <si>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</si>
  <si>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</si>
  <si>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</si>
  <si>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</si>
  <si>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</si>
  <si>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</si>
  <si>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</si>
  <si>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</si>
  <si>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</si>
  <si>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</si>
  <si>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</si>
  <si>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</si>
  <si>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</si>
  <si>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</si>
  <si>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</si>
  <si>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</si>
  <si>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</si>
  <si>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</si>
  <si>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</si>
  <si>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</si>
  <si>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</si>
  <si>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</si>
  <si>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</si>
  <si>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</si>
  <si>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</si>
  <si>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</si>
  <si>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</si>
  <si>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</si>
  <si>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</si>
  <si>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</si>
  <si>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</si>
  <si>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</si>
  <si>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</si>
  <si>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</si>
  <si>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</si>
  <si>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</si>
  <si>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</si>
  <si>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</si>
  <si>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</si>
  <si>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</si>
  <si>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</si>
  <si>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</si>
  <si>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</si>
  <si>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</si>
  <si>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</si>
  <si>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</si>
  <si>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</si>
  <si>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</si>
  <si>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</si>
  <si>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</si>
  <si>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</si>
  <si>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</si>
  <si>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</si>
  <si>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</si>
  <si>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</si>
  <si>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</si>
  <si>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</si>
  <si>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</si>
  <si>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</si>
  <si>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</si>
  <si>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</si>
  <si>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</si>
  <si>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</si>
  <si>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</si>
  <si>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</si>
  <si>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</si>
  <si>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</si>
  <si>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</si>
  <si>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</si>
  <si>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</si>
  <si>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</si>
  <si>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</si>
  <si>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</si>
  <si>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</si>
  <si>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</si>
  <si>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</si>
  <si>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</si>
  <si>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</si>
  <si>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</si>
  <si>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</si>
  <si>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</si>
  <si>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</si>
  <si>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</si>
  <si>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</si>
  <si>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</si>
  <si>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</si>
  <si>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</si>
  <si>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</si>
  <si>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</si>
  <si>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</si>
  <si>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</si>
  <si>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</si>
  <si>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</si>
  <si>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</si>
  <si>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</si>
  <si>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</si>
  <si>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</si>
  <si>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</si>
  <si>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</si>
  <si>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</si>
  <si>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</si>
  <si>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</si>
  <si>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</si>
  <si>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</si>
  <si>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</si>
  <si>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</si>
  <si>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</si>
  <si>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</si>
  <si>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</si>
  <si>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</si>
  <si>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</si>
  <si>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</si>
  <si>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</si>
  <si>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</si>
  <si>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</si>
  <si>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</si>
  <si>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</si>
  <si>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</si>
  <si>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</si>
  <si>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</si>
  <si>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</si>
  <si>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</si>
  <si>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</si>
  <si>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</si>
  <si>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</si>
  <si>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</si>
  <si>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</si>
  <si>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</si>
  <si>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</si>
  <si>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</si>
  <si>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</si>
  <si>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</si>
  <si>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</si>
  <si>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</si>
  <si>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</si>
  <si>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</si>
  <si>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</si>
  <si>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</si>
  <si>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</si>
  <si>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</si>
  <si>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</si>
  <si>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</si>
  <si>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</si>
  <si>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</si>
  <si>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</si>
  <si>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</si>
  <si>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</si>
  <si>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</si>
  <si>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</si>
  <si>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</si>
  <si>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</si>
  <si>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</si>
  <si>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</si>
  <si>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</si>
  <si>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</si>
  <si>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</si>
  <si>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</si>
  <si>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</si>
  <si>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</si>
  <si>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</si>
  <si>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</si>
  <si>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</si>
  <si>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</si>
  <si>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</si>
  <si>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</si>
  <si>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</si>
  <si>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</si>
  <si>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</si>
  <si>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</si>
  <si>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</si>
  <si>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</si>
  <si>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</si>
  <si>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</si>
  <si>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</si>
  <si>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</si>
  <si>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</si>
  <si>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</si>
  <si>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</si>
  <si>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</si>
  <si>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</si>
  <si>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</si>
  <si>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</si>
  <si>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</si>
  <si>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</si>
  <si>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</si>
  <si>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</si>
  <si>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</si>
  <si>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</si>
  <si>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</si>
  <si>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</si>
  <si>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</si>
  <si>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</si>
  <si>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</si>
  <si>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</si>
  <si>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</si>
  <si>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</si>
  <si>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</si>
  <si>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</si>
  <si>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</si>
  <si>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</si>
  <si>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</si>
  <si>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</si>
  <si>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</si>
  <si>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</si>
  <si>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</si>
  <si>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</si>
  <si>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</si>
  <si>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</si>
  <si>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</si>
  <si>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</si>
  <si>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</si>
  <si>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</si>
  <si>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</si>
  <si>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</si>
  <si>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</si>
  <si>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</si>
  <si>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</si>
  <si>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</si>
  <si>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</si>
  <si>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</si>
  <si>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</si>
  <si>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</si>
  <si>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</si>
  <si>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</si>
  <si>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</si>
  <si>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</si>
  <si>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</si>
  <si>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</si>
  <si>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</si>
  <si>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</si>
  <si>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</si>
  <si>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</si>
  <si>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</si>
  <si>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</si>
  <si>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</si>
  <si>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</si>
  <si>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</si>
  <si>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</si>
  <si>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</si>
  <si>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</si>
  <si>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</si>
  <si>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</si>
  <si>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</si>
  <si>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</si>
  <si>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</si>
  <si>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</si>
  <si>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</si>
  <si>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</si>
  <si>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</si>
  <si>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</si>
  <si>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</si>
  <si>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</si>
  <si>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</si>
  <si>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</si>
  <si>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</si>
  <si>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</si>
  <si>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</si>
  <si>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</si>
  <si>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</si>
  <si>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</si>
  <si>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</si>
  <si>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</si>
  <si>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</si>
  <si>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</si>
  <si>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</si>
  <si>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</si>
  <si>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</si>
  <si>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</si>
  <si>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</si>
  <si>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</si>
  <si>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</si>
  <si>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</si>
  <si>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</si>
  <si>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</si>
  <si>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</si>
  <si>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</si>
  <si>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</si>
  <si>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</si>
  <si>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</si>
  <si>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</si>
  <si>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</si>
  <si>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</si>
  <si>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</si>
  <si>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</si>
  <si>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</si>
  <si>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</si>
  <si>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</si>
  <si>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</si>
  <si>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</si>
  <si>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</si>
  <si>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</si>
  <si>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</si>
  <si>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</si>
  <si>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</si>
  <si>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</si>
  <si>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</si>
  <si>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</si>
  <si>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</si>
  <si>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</si>
  <si>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</si>
  <si>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</si>
  <si>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</si>
  <si>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</si>
  <si>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</si>
  <si>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</si>
  <si>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</si>
  <si>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</si>
  <si>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</si>
  <si>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</si>
  <si>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</si>
  <si>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</si>
  <si>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</si>
  <si>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</si>
  <si>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</si>
  <si>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</si>
  <si>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</si>
  <si>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</si>
  <si>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</si>
  <si>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</si>
  <si>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</si>
  <si>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</si>
  <si>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</si>
  <si>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</si>
  <si>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</si>
  <si>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</si>
  <si>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</si>
  <si>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</si>
  <si>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</si>
  <si>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</si>
  <si>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</si>
  <si>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</si>
  <si>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</si>
  <si>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</si>
  <si>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</si>
  <si>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</si>
  <si>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</si>
  <si>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</si>
  <si>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</si>
  <si>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</si>
  <si>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</si>
  <si>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</si>
  <si>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</si>
  <si>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</si>
  <si>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</si>
  <si>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</si>
  <si>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</si>
  <si>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</si>
  <si>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</si>
  <si>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</si>
  <si>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</si>
  <si>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</si>
  <si>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</si>
  <si>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</si>
  <si>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</si>
  <si>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</si>
  <si>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</si>
  <si>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</si>
  <si>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</si>
  <si>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</si>
  <si>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</si>
  <si>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</si>
  <si>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</si>
  <si>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</si>
  <si>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</si>
  <si>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</si>
  <si>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</si>
  <si>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</si>
  <si>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</si>
  <si>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</si>
  <si>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</si>
  <si>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</si>
  <si>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</si>
  <si>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</si>
  <si>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</si>
  <si>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</si>
  <si>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</si>
  <si>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</si>
  <si>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</si>
  <si>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</si>
  <si>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</si>
  <si>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</si>
  <si>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</si>
  <si>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</si>
  <si>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</si>
  <si>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</si>
  <si>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</si>
  <si>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</si>
  <si>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</si>
  <si>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</si>
  <si>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</si>
  <si>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</si>
  <si>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</si>
  <si>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</si>
  <si>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</si>
  <si>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</si>
  <si>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</si>
  <si>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</si>
  <si>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</si>
  <si>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</si>
  <si>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</si>
  <si>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</si>
  <si>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</si>
  <si>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</si>
  <si>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</si>
  <si>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</si>
  <si>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</si>
  <si>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</si>
  <si>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</si>
  <si>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</si>
  <si>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</si>
  <si>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</si>
  <si>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</si>
  <si>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</si>
  <si>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</si>
  <si>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</si>
  <si>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</si>
  <si>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</si>
  <si>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</si>
  <si>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</si>
  <si>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</si>
  <si>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</si>
  <si>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</si>
  <si>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</si>
  <si>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</si>
  <si>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</si>
  <si>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</si>
  <si>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</si>
  <si>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</si>
  <si>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</si>
  <si>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</si>
  <si>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</si>
  <si>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</si>
  <si>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</si>
  <si>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</si>
  <si>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</si>
  <si>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</si>
  <si>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</si>
  <si>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</si>
  <si>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</si>
  <si>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</si>
  <si>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</si>
  <si>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</si>
  <si>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</si>
  <si>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</si>
  <si>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</si>
  <si>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</si>
  <si>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</si>
  <si>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</si>
  <si>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</si>
  <si>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</si>
  <si>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</si>
  <si>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</si>
  <si>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</si>
  <si>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</si>
  <si>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</si>
  <si>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</si>
  <si>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</si>
  <si>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</si>
  <si>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</si>
  <si>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</si>
  <si>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</si>
  <si>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</si>
  <si>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</si>
  <si>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</si>
  <si>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</si>
  <si>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</si>
  <si>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</si>
  <si>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</si>
  <si>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</si>
  <si>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</si>
  <si>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</si>
  <si>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</si>
  <si>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</si>
  <si>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</si>
  <si>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</si>
  <si>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</si>
  <si>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</si>
  <si>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</si>
  <si>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</si>
  <si>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</si>
  <si>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</si>
  <si>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</si>
  <si>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</si>
  <si>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</si>
  <si>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</si>
  <si>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</si>
  <si>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</si>
  <si>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</si>
  <si>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</si>
  <si>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</si>
  <si>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</si>
  <si>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</si>
  <si>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</si>
  <si>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</si>
  <si>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</si>
  <si>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</si>
  <si>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</si>
  <si>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</si>
  <si>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</si>
  <si>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</si>
  <si>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</si>
  <si>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</si>
  <si>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</si>
  <si>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</si>
  <si>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</si>
  <si>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</si>
  <si>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</si>
  <si>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</si>
  <si>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</si>
  <si>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</si>
  <si>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</si>
  <si>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</si>
  <si>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</si>
  <si>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</si>
  <si>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</si>
  <si>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</si>
  <si>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</si>
  <si>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</si>
  <si>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</si>
  <si>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</si>
  <si>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</si>
  <si>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</si>
  <si>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</si>
  <si>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</si>
  <si>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</si>
  <si>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</si>
  <si>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</si>
  <si>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</si>
  <si>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</si>
  <si>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</si>
  <si>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</si>
  <si>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</si>
  <si>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</si>
  <si>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</si>
  <si>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</si>
  <si>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</si>
  <si>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</si>
  <si>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</si>
  <si>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</si>
  <si>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</si>
  <si>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</si>
  <si>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</si>
  <si>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</si>
  <si>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</si>
  <si>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</si>
  <si>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</si>
  <si>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</si>
  <si>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</si>
  <si>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</si>
  <si>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</si>
  <si>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</si>
  <si>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</si>
  <si>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</si>
  <si>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</si>
  <si>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</si>
  <si>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</si>
  <si>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</si>
  <si>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</si>
  <si>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</si>
  <si>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</si>
  <si>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</si>
  <si>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</si>
  <si>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</si>
  <si>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</si>
  <si>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</si>
  <si>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</si>
  <si>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</si>
  <si>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</si>
  <si>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</si>
  <si>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</si>
  <si>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</si>
  <si>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</si>
  <si>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</si>
  <si>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</si>
  <si>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</si>
  <si>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</si>
  <si>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</si>
  <si>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</si>
  <si>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</si>
  <si>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</si>
  <si>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</si>
  <si>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</si>
  <si>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</si>
  <si>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</si>
  <si>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</si>
  <si>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</si>
  <si>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</si>
  <si>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</si>
  <si>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</si>
  <si>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</si>
  <si>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</si>
  <si>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</si>
  <si>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</si>
  <si>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</si>
  <si>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</si>
  <si>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</si>
  <si>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</si>
  <si>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</si>
  <si>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</si>
  <si>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</si>
  <si>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</si>
  <si>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</si>
  <si>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</si>
  <si>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</si>
  <si>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</si>
  <si>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</si>
  <si>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</si>
  <si>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</si>
  <si>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</si>
  <si>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</si>
  <si>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</si>
  <si>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</si>
  <si>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</si>
  <si>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</si>
  <si>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</si>
  <si>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</si>
  <si>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</si>
  <si>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</si>
  <si>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</si>
  <si>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</si>
  <si>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</si>
  <si>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</si>
  <si>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</si>
  <si>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</si>
  <si>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</si>
  <si>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</si>
  <si>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</si>
  <si>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</si>
  <si>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</si>
  <si>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</si>
  <si>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</si>
  <si>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</si>
  <si>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</si>
  <si>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</si>
  <si>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</si>
  <si>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</si>
  <si>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</si>
  <si>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</si>
  <si>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</si>
  <si>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</si>
  <si>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</si>
  <si>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</si>
  <si>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</si>
  <si>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</si>
  <si>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</si>
  <si>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</si>
  <si>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</si>
  <si>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</si>
  <si>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</si>
  <si>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</si>
  <si>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</si>
  <si>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</si>
  <si>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</si>
  <si>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</si>
  <si>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</si>
  <si>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</si>
  <si>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</si>
  <si>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</si>
  <si>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</si>
  <si>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</si>
  <si>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</si>
  <si>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</si>
  <si>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</si>
  <si>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</si>
  <si>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</si>
  <si>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</si>
  <si>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</si>
  <si>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</si>
  <si>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</si>
  <si>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</si>
  <si>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</si>
  <si>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</si>
  <si>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</si>
  <si>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</si>
  <si>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</si>
  <si>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</si>
  <si>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</si>
  <si>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</si>
  <si>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</si>
  <si>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</si>
  <si>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</si>
  <si>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</si>
  <si>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</si>
  <si>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</si>
  <si>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</si>
  <si>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</si>
  <si>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</si>
  <si>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</si>
  <si>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</si>
  <si>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</si>
  <si>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</si>
  <si>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</si>
  <si>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</si>
  <si>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</si>
  <si>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</si>
  <si>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</si>
  <si>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</si>
  <si>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</si>
  <si>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</si>
  <si>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</si>
  <si>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</si>
  <si>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</si>
  <si>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</si>
  <si>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</si>
  <si>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</si>
  <si>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</si>
  <si>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</si>
  <si>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</si>
  <si>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</si>
  <si>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</si>
  <si>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</si>
  <si>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</si>
  <si>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</si>
  <si>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</si>
  <si>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</si>
  <si>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</si>
  <si>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</si>
  <si>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</si>
  <si>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</si>
  <si>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</si>
  <si>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</si>
  <si>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</si>
  <si>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</si>
  <si>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</si>
  <si>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</si>
  <si>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</si>
  <si>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</si>
  <si>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</si>
  <si>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</si>
  <si>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</si>
  <si>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</si>
  <si>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</si>
  <si>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</si>
  <si>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</si>
  <si>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</si>
  <si>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</si>
  <si>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</si>
  <si>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</si>
  <si>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</si>
  <si>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</si>
  <si>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</si>
  <si>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</si>
  <si>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</si>
  <si>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</si>
  <si>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</si>
  <si>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</si>
  <si>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</si>
  <si>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</si>
  <si>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</si>
  <si>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</si>
  <si>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</si>
  <si>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</si>
  <si>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</si>
  <si>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</si>
  <si>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</si>
  <si>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</si>
  <si>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</si>
  <si>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</si>
  <si>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</si>
  <si>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</si>
  <si>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</si>
  <si>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</si>
  <si>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</si>
  <si>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</si>
  <si>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</si>
  <si>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</si>
  <si>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</si>
  <si>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</si>
  <si>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</si>
  <si>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</si>
  <si>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</si>
  <si>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</si>
  <si>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</si>
  <si>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</si>
  <si>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</si>
  <si>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</si>
  <si>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</si>
  <si>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</si>
  <si>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</si>
  <si>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</si>
  <si>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</si>
  <si>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</si>
  <si>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</si>
  <si>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</si>
  <si>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</si>
  <si>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</si>
  <si>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</si>
  <si>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</si>
  <si>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</si>
  <si>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</si>
  <si>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</si>
  <si>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</si>
  <si>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</si>
  <si>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</si>
  <si>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</si>
  <si>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</si>
  <si>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</si>
  <si>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</si>
  <si>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</si>
  <si>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</si>
  <si>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</si>
  <si>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</si>
  <si>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</si>
  <si>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</si>
  <si>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</si>
  <si>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</si>
  <si>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</si>
  <si>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</si>
  <si>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</si>
  <si>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</si>
  <si>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</si>
  <si>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</si>
  <si>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</si>
  <si>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</si>
  <si>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</si>
  <si>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</si>
  <si>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</si>
  <si>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</si>
  <si>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</si>
  <si>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</si>
  <si>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</si>
  <si>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</si>
  <si>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</si>
  <si>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</si>
  <si>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</si>
  <si>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</si>
  <si>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</si>
  <si>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</si>
  <si>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</si>
  <si>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</si>
  <si>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</si>
  <si>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</si>
  <si>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</si>
  <si>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</si>
  <si>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</si>
  <si>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</si>
  <si>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</si>
  <si>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</si>
  <si>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</si>
  <si>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</si>
  <si>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</si>
  <si>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</si>
  <si>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</si>
  <si>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</si>
  <si>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</si>
  <si>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</si>
  <si>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</si>
  <si>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</si>
  <si>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</si>
  <si>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</si>
  <si>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</si>
  <si>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</si>
  <si>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</si>
  <si>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</si>
  <si>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</si>
  <si>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</si>
  <si>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</si>
  <si>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</si>
  <si>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</si>
  <si>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</si>
  <si>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</si>
  <si>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</si>
  <si>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</si>
  <si>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</si>
  <si>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</si>
  <si>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</si>
  <si>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</si>
  <si>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</si>
  <si>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</si>
  <si>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</si>
  <si>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</si>
  <si>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</si>
  <si>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</si>
  <si>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</si>
  <si>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</si>
  <si>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</si>
  <si>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</si>
  <si>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</si>
  <si>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</si>
  <si>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</si>
  <si>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</si>
  <si>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</si>
  <si>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</si>
  <si>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</si>
  <si>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</si>
  <si>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</si>
  <si>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</si>
  <si>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</si>
  <si>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</si>
  <si>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</si>
  <si>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</si>
  <si>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</si>
  <si>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</si>
  <si>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</si>
  <si>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</si>
  <si>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</si>
  <si>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</si>
  <si>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</si>
  <si>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</si>
  <si>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</si>
  <si>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</si>
  <si>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</si>
  <si>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</si>
  <si>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</si>
  <si>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</si>
  <si>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</si>
  <si>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</si>
  <si>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</si>
  <si>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</si>
  <si>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</si>
  <si>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</si>
  <si>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</si>
  <si>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</si>
  <si>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</si>
  <si>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</si>
  <si>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</si>
  <si>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</si>
  <si>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</si>
  <si>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</si>
  <si>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</si>
  <si>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</si>
  <si>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</si>
  <si>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</si>
  <si>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</si>
  <si>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</si>
  <si>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</si>
  <si>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</si>
  <si>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</si>
  <si>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</si>
  <si>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</si>
  <si>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</si>
  <si>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</si>
  <si>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</si>
  <si>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</si>
  <si>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</si>
  <si>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</si>
  <si>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</si>
  <si>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</si>
  <si>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</si>
  <si>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</si>
  <si>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</si>
  <si>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</si>
  <si>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</si>
  <si>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</si>
  <si>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</si>
  <si>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</si>
  <si>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</si>
  <si>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</si>
  <si>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</si>
  <si>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</si>
  <si>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</si>
  <si>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</si>
  <si>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</si>
  <si>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</si>
  <si>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</si>
  <si>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</si>
  <si>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</si>
  <si>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</si>
  <si>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</si>
  <si>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</si>
  <si>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</si>
  <si>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</si>
  <si>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</si>
  <si>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</si>
  <si>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</si>
  <si>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</si>
  <si>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</si>
  <si>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</si>
  <si>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</si>
  <si>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</si>
  <si>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</si>
  <si>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</si>
  <si>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</si>
  <si>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</si>
  <si>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</si>
  <si>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</si>
  <si>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</si>
  <si>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</si>
  <si>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</si>
  <si>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</si>
  <si>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</si>
  <si>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</si>
  <si>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</si>
  <si>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</si>
  <si>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</si>
  <si>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</si>
  <si>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</si>
  <si>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</si>
  <si>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</si>
  <si>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</si>
  <si>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</si>
  <si>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</si>
  <si>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</si>
  <si>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</si>
  <si>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</si>
  <si>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</si>
  <si>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</si>
  <si>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</si>
  <si>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</si>
  <si>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</si>
  <si>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</si>
  <si>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</si>
  <si>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</si>
  <si>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</si>
  <si>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</si>
  <si>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</si>
  <si>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</si>
  <si>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</si>
  <si>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</si>
  <si>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</si>
  <si>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</si>
  <si>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</si>
  <si>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</si>
  <si>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</si>
  <si>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</si>
  <si>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</si>
  <si>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</si>
  <si>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</si>
  <si>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</si>
  <si>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</si>
  <si>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</si>
  <si>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</si>
  <si>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</si>
  <si>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</si>
  <si>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</si>
  <si>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</si>
  <si>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</si>
  <si>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</si>
  <si>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</si>
  <si>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</si>
  <si>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</si>
  <si>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</si>
  <si>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</si>
  <si>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</si>
  <si>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</si>
  <si>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</si>
  <si>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</si>
  <si>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</si>
  <si>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</si>
  <si>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</si>
  <si>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</si>
  <si>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</si>
  <si>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</si>
  <si>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</si>
  <si>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</si>
  <si>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</si>
  <si>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</si>
  <si>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</si>
  <si>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</si>
  <si>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</si>
  <si>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</si>
  <si>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</si>
  <si>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</si>
  <si>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</si>
  <si>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</si>
  <si>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</si>
  <si>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</si>
  <si>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</si>
  <si>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</si>
  <si>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</si>
  <si>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</si>
  <si>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</si>
  <si>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</si>
  <si>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</si>
  <si>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</si>
  <si>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</si>
  <si>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</si>
  <si>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</si>
  <si>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</si>
  <si>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</si>
  <si>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</si>
  <si>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</si>
  <si>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</si>
  <si>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</si>
  <si>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</si>
  <si>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</si>
  <si>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</si>
  <si>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</si>
  <si>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</si>
  <si>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</si>
  <si>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</si>
  <si>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</si>
  <si>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</si>
  <si>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</si>
  <si>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</si>
  <si>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</si>
  <si>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</si>
  <si>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</si>
  <si>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</si>
  <si>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</si>
  <si>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</si>
  <si>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</si>
  <si>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</si>
  <si>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</si>
  <si>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</si>
  <si>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</si>
  <si>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</si>
  <si>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</si>
  <si>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</si>
  <si>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</si>
  <si>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</si>
  <si>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</si>
  <si>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</si>
  <si>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</si>
  <si>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</si>
  <si>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</si>
  <si>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</si>
  <si>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</si>
  <si>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</si>
  <si>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</si>
  <si>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</si>
  <si>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</si>
  <si>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</si>
  <si>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</si>
  <si>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</si>
  <si>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</si>
  <si>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</si>
  <si>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</si>
  <si>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</si>
  <si>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</si>
  <si>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</si>
  <si>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</si>
  <si>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</si>
  <si>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</si>
  <si>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</si>
  <si>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</si>
  <si>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</si>
  <si>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</si>
  <si>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</si>
  <si>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</si>
  <si>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</si>
  <si>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</si>
  <si>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</si>
  <si>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</si>
  <si>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</si>
  <si>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</si>
  <si>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</si>
  <si>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</si>
  <si>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</si>
  <si>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</si>
  <si>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</si>
  <si>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</si>
  <si>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</si>
  <si>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</si>
  <si>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</si>
  <si>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</si>
  <si>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</si>
  <si>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</si>
  <si>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</si>
  <si>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</si>
  <si>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</si>
  <si>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</si>
  <si>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</si>
  <si>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</si>
  <si>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</si>
  <si>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</si>
  <si>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</si>
  <si>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</si>
  <si>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</si>
  <si>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</si>
  <si>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</si>
  <si>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</si>
  <si>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</si>
  <si>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</si>
  <si>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</si>
  <si>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</si>
  <si>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</si>
  <si>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</si>
  <si>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</si>
  <si>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</si>
  <si>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</si>
  <si>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</si>
  <si>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</si>
  <si>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</si>
  <si>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</si>
  <si>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</si>
  <si>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</si>
  <si>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</si>
  <si>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</si>
  <si>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</si>
  <si>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</si>
  <si>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</si>
  <si>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</si>
  <si>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</si>
  <si>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</si>
  <si>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</si>
  <si>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</si>
  <si>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</si>
  <si>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</si>
  <si>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</si>
  <si>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</si>
  <si>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</si>
  <si>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</si>
  <si>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</si>
  <si>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</si>
  <si>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</si>
  <si>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</si>
  <si>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</si>
  <si>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</si>
  <si>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</si>
  <si>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</si>
  <si>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</si>
  <si>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</si>
  <si>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</si>
  <si>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</si>
  <si>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</si>
  <si>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</si>
  <si>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</si>
  <si>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</si>
  <si>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</si>
  <si>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</si>
  <si>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</si>
  <si>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</si>
  <si>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</si>
  <si>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</si>
  <si>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</si>
  <si>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</si>
  <si>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</si>
  <si>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</si>
  <si>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</si>
  <si>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</si>
  <si>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</si>
  <si>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</si>
  <si>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</si>
  <si>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</si>
  <si>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</si>
  <si>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</si>
  <si>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</si>
  <si>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</si>
  <si>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</si>
  <si>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</si>
  <si>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</si>
  <si>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</si>
  <si>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</si>
  <si>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</si>
  <si>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</si>
  <si>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</si>
  <si>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</si>
  <si>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</si>
  <si>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</si>
  <si>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</si>
  <si>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</si>
  <si>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</si>
  <si>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</si>
  <si>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</si>
  <si>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</si>
  <si>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</si>
  <si>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</si>
  <si>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</si>
  <si>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</si>
  <si>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</si>
  <si>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</si>
  <si>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</si>
  <si>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</si>
  <si>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</si>
  <si>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</si>
  <si>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</si>
  <si>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</si>
  <si>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</si>
  <si>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</si>
  <si>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</si>
  <si>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</si>
  <si>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</si>
  <si>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</si>
  <si>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</si>
  <si>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</si>
  <si>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</si>
  <si>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</si>
  <si>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</si>
  <si>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</si>
  <si>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</si>
  <si>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</si>
  <si>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</si>
  <si>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</si>
  <si>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</si>
  <si>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</si>
  <si>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</si>
  <si>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</si>
  <si>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</si>
  <si>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</si>
  <si>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</si>
  <si>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</si>
  <si>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</si>
  <si>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</si>
  <si>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</si>
  <si>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</si>
  <si>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</si>
  <si>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</si>
  <si>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</si>
  <si>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</si>
  <si>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</si>
  <si>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</si>
  <si>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</si>
  <si>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</si>
  <si>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</si>
  <si>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</si>
  <si>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</si>
  <si>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</si>
  <si>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</si>
  <si>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</si>
  <si>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</si>
  <si>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</si>
  <si>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</si>
  <si>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</si>
  <si>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</si>
  <si>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</si>
  <si>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</si>
  <si>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</si>
  <si>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</si>
  <si>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</si>
  <si>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</si>
  <si>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</si>
  <si>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</si>
  <si>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</si>
  <si>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</si>
  <si>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</si>
  <si>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</si>
  <si>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</si>
  <si>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</si>
  <si>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</si>
  <si>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</si>
  <si>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</si>
  <si>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</si>
  <si>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</si>
  <si>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</si>
  <si>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</si>
  <si>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</si>
  <si>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</si>
  <si>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</si>
  <si>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</si>
  <si>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</si>
  <si>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</si>
  <si>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</si>
  <si>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</si>
  <si>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</si>
  <si>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</si>
  <si>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</si>
  <si>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</si>
  <si>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</si>
  <si>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</si>
  <si>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</si>
  <si>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</si>
  <si>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</si>
  <si>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</si>
  <si>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</si>
  <si>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</si>
  <si>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</si>
  <si>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</si>
  <si>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</si>
  <si>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</si>
  <si>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</si>
  <si>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</si>
  <si>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</si>
  <si>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</si>
  <si>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</si>
  <si>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</si>
  <si>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</si>
  <si>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</si>
  <si>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</si>
  <si>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</si>
  <si>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</si>
  <si>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</si>
  <si>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</si>
  <si>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</si>
  <si>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</si>
  <si>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</si>
  <si>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</si>
  <si>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</si>
  <si>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</si>
  <si>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</si>
  <si>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</si>
  <si>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</si>
  <si>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</si>
  <si>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</si>
  <si>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</si>
  <si>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</si>
  <si>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</si>
  <si>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</si>
  <si>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</si>
  <si>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</si>
  <si>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</si>
  <si>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</si>
  <si>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</si>
  <si>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</si>
  <si>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</si>
  <si>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</si>
  <si>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</si>
  <si>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</si>
  <si>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</si>
  <si>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</si>
  <si>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</si>
  <si>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</si>
  <si>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</si>
  <si>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</si>
  <si>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</si>
  <si>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</si>
  <si>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</si>
  <si>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</si>
  <si>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</si>
  <si>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</si>
  <si>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</si>
  <si>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</si>
  <si>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</si>
  <si>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</si>
  <si>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</si>
  <si>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</si>
  <si>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</si>
  <si>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</si>
  <si>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</si>
  <si>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</si>
  <si>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</si>
  <si>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</si>
  <si>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</si>
  <si>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</si>
  <si>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</si>
  <si>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</si>
  <si>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</si>
  <si>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</si>
  <si>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</si>
  <si>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</si>
  <si>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</si>
  <si>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</si>
  <si>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</si>
  <si>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</si>
  <si>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</si>
  <si>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</si>
  <si>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</si>
  <si>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</si>
  <si>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</si>
  <si>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</si>
  <si>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</si>
  <si>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</si>
  <si>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</si>
  <si>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</si>
  <si>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</si>
  <si>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</si>
  <si>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</si>
  <si>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</si>
  <si>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</si>
  <si>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</si>
  <si>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</si>
  <si>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</si>
  <si>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</si>
  <si>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</si>
  <si>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</si>
  <si>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</si>
  <si>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</si>
  <si>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</si>
  <si>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</si>
  <si>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</si>
  <si>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</si>
  <si>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</si>
  <si>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</si>
  <si>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</si>
  <si>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</si>
  <si>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</si>
  <si>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</si>
  <si>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</si>
  <si>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</si>
  <si>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</si>
  <si>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</si>
  <si>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</si>
  <si>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</si>
  <si>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</si>
  <si>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</si>
  <si>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</si>
  <si>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</si>
  <si>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</si>
  <si>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</si>
  <si>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</si>
  <si>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</si>
  <si>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</si>
  <si>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</si>
  <si>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</si>
  <si>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</si>
  <si>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</si>
  <si>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</si>
  <si>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</si>
  <si>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</si>
  <si>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</si>
  <si>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</si>
  <si>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</si>
  <si>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</si>
  <si>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</si>
  <si>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</si>
  <si>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</si>
  <si>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</si>
  <si>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</si>
  <si>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</si>
  <si>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</si>
  <si>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</si>
  <si>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</si>
  <si>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</si>
  <si>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</si>
  <si>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</si>
  <si>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</si>
  <si>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</si>
  <si>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</si>
  <si>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</si>
  <si>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</si>
  <si>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</si>
  <si>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</si>
  <si>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</si>
  <si>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</si>
  <si>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</si>
  <si>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</si>
  <si>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</si>
  <si>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</si>
  <si>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</si>
  <si>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</si>
  <si>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</si>
  <si>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</si>
  <si>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</si>
  <si>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</si>
  <si>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</si>
  <si>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</si>
  <si>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</si>
  <si>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</si>
  <si>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</si>
  <si>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</si>
  <si>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</si>
  <si>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</si>
  <si>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</si>
  <si>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</si>
  <si>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</si>
  <si>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</si>
  <si>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</si>
  <si>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</si>
  <si>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</si>
  <si>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</si>
  <si>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</si>
  <si>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</si>
  <si>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</si>
  <si>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</si>
  <si>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</si>
  <si>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</si>
  <si>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</si>
  <si>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</si>
  <si>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</si>
  <si>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</si>
  <si>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</si>
  <si>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</si>
  <si>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</si>
  <si>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</si>
  <si>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</si>
  <si>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</si>
  <si>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</si>
  <si>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</si>
  <si>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</si>
  <si>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</si>
  <si>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</si>
  <si>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</si>
  <si>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</si>
  <si>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</si>
  <si>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</si>
  <si>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</si>
  <si>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</si>
  <si>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</si>
  <si>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</si>
  <si>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</si>
  <si>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</si>
  <si>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</si>
  <si>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</si>
  <si>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</si>
  <si>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</si>
  <si>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</si>
  <si>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</si>
  <si>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</si>
  <si>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</si>
  <si>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</si>
  <si>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</si>
  <si>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</si>
  <si>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</si>
  <si>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</si>
  <si>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</si>
  <si>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</si>
  <si>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</si>
  <si>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</si>
  <si>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</si>
  <si>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</si>
  <si>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</si>
  <si>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</si>
  <si>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</si>
  <si>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</si>
  <si>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</si>
  <si>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</si>
  <si>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</si>
  <si>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</si>
  <si>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</si>
  <si>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</si>
  <si>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</si>
  <si>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</si>
  <si>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</si>
  <si>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</si>
  <si>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</si>
  <si>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</si>
  <si>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</si>
  <si>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</si>
  <si>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</si>
  <si>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</si>
  <si>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</si>
  <si>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</si>
  <si>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</si>
  <si>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</si>
  <si>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</si>
  <si>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</si>
  <si>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</si>
  <si>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</si>
  <si>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</si>
  <si>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</si>
  <si>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</si>
  <si>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</si>
  <si>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</si>
  <si>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</si>
  <si>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</si>
  <si>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</si>
  <si>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</si>
  <si>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</si>
  <si>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</si>
  <si>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</si>
  <si>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</si>
  <si>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</si>
  <si>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</si>
  <si>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</si>
  <si>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</si>
  <si>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</si>
  <si>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</si>
  <si>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</si>
  <si>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</si>
  <si>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</si>
  <si>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</si>
  <si>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</si>
  <si>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</si>
  <si>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</si>
  <si>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</si>
  <si>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</si>
  <si>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</si>
  <si>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</si>
  <si>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</si>
  <si>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</si>
  <si>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</si>
  <si>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</si>
  <si>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</si>
  <si>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</si>
  <si>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</si>
  <si>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</si>
  <si>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</si>
  <si>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</si>
  <si>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</si>
  <si>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</si>
  <si>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</si>
  <si>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</si>
  <si>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</si>
  <si>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</si>
  <si>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</si>
  <si>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</si>
  <si>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</si>
  <si>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</si>
  <si>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</si>
  <si>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</si>
  <si>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</si>
  <si>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</si>
  <si>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</si>
  <si>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</si>
  <si>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</si>
  <si>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</si>
  <si>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</si>
  <si>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</si>
  <si>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</si>
  <si>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</si>
  <si>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</si>
  <si>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</si>
  <si>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</si>
  <si>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</si>
  <si>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</si>
  <si>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</si>
  <si>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</si>
  <si>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</si>
  <si>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</si>
  <si>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</si>
  <si>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</si>
  <si>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</si>
  <si>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</si>
  <si>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</si>
  <si>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</si>
  <si>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</si>
  <si>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</si>
  <si>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</si>
  <si>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</si>
  <si>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</si>
  <si>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</si>
  <si>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</si>
  <si>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</si>
  <si>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</si>
  <si>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</si>
  <si>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</si>
  <si>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</si>
  <si>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</si>
  <si>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</si>
  <si>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</si>
  <si>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</si>
  <si>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</si>
  <si>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</si>
  <si>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</si>
  <si>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</si>
  <si>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</si>
  <si>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</si>
  <si>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</si>
  <si>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</si>
  <si>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</si>
  <si>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</si>
  <si>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</si>
  <si>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</si>
  <si>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</si>
  <si>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</si>
  <si>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</si>
  <si>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</si>
  <si>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</si>
  <si>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</si>
  <si>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</si>
  <si>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</si>
  <si>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</si>
  <si>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</si>
  <si>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</si>
  <si>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</si>
  <si>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</si>
  <si>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</si>
  <si>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</si>
  <si>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</si>
  <si>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</si>
  <si>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</si>
  <si>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</si>
  <si>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</si>
  <si>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</si>
  <si>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</si>
  <si>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</si>
  <si>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</si>
  <si>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</si>
  <si>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</si>
  <si>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</si>
  <si>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</si>
  <si>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</si>
  <si>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</si>
  <si>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</si>
  <si>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</si>
  <si>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</si>
  <si>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</si>
  <si>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</si>
  <si>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</si>
  <si>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</si>
  <si>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</si>
  <si>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</si>
  <si>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</si>
  <si>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</si>
  <si>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</si>
  <si>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</si>
  <si>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</si>
  <si>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</si>
  <si>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</si>
  <si>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</si>
  <si>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</si>
  <si>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</si>
  <si>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</si>
  <si>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</si>
  <si>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</si>
  <si>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</si>
  <si>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</si>
  <si>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</si>
  <si>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</si>
  <si>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</si>
  <si>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</si>
  <si>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</si>
  <si>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</si>
  <si>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</si>
  <si>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</si>
  <si>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</si>
  <si>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</si>
  <si>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</si>
  <si>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</si>
  <si>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</si>
  <si>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</si>
  <si>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</si>
  <si>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</si>
  <si>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</si>
  <si>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</si>
  <si>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</si>
  <si>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</si>
  <si>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</si>
  <si>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</si>
  <si>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</si>
  <si>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</si>
  <si>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</si>
  <si>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</si>
  <si>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</si>
  <si>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</si>
  <si>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</si>
  <si>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</si>
  <si>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</si>
  <si>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</si>
  <si>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</si>
  <si>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</si>
  <si>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</si>
  <si>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</si>
  <si>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</si>
  <si>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</si>
  <si>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</si>
  <si>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</si>
  <si>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</si>
  <si>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</si>
  <si>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</si>
  <si>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</si>
  <si>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</si>
  <si>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</si>
  <si>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</si>
  <si>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</si>
  <si>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</si>
  <si>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</si>
  <si>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</si>
  <si>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</si>
  <si>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</si>
  <si>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</si>
  <si>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</si>
  <si>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</si>
  <si>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</si>
  <si>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</si>
  <si>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</si>
  <si>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</si>
  <si>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</si>
  <si>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</si>
  <si>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</si>
  <si>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</si>
  <si>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</si>
  <si>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</si>
  <si>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</si>
  <si>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</si>
  <si>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</si>
  <si>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</si>
  <si>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</si>
  <si>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</si>
  <si>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</si>
  <si>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</si>
  <si>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</si>
  <si>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</si>
  <si>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</si>
  <si>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</si>
  <si>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</si>
  <si>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</si>
  <si>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</si>
  <si>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</si>
  <si>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</si>
  <si>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</si>
  <si>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</si>
  <si>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</si>
  <si>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</si>
  <si>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</si>
  <si>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</si>
  <si>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</si>
  <si>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</si>
  <si>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</si>
  <si>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</si>
  <si>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</si>
  <si>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</si>
  <si>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</si>
  <si>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</si>
  <si>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</si>
  <si>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</si>
  <si>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</si>
  <si>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</si>
  <si>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</si>
  <si>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</si>
  <si>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</si>
  <si>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</si>
  <si>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</si>
  <si>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</si>
  <si>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</si>
  <si>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</si>
  <si>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</si>
  <si>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</si>
  <si>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</si>
  <si>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</si>
  <si>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</si>
  <si>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</si>
  <si>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</si>
  <si>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</si>
  <si>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</si>
  <si>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</si>
  <si>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</si>
  <si>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</si>
  <si>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</si>
  <si>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</si>
  <si>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</si>
  <si>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</si>
  <si>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</si>
  <si>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</si>
  <si>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</si>
  <si>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</si>
  <si>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</si>
  <si>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</si>
  <si>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</si>
  <si>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</si>
  <si>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</si>
  <si>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</si>
  <si>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</si>
  <si>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</si>
  <si>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</si>
  <si>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</si>
  <si>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</si>
  <si>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</si>
  <si>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</si>
  <si>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</si>
  <si>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</si>
  <si>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</si>
  <si>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</si>
  <si>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</si>
  <si>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</si>
  <si>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</si>
  <si>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</si>
  <si>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</si>
  <si>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</si>
  <si>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</si>
  <si>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</si>
  <si>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</si>
  <si>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</si>
  <si>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</si>
  <si>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</si>
  <si>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</si>
  <si>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</si>
  <si>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</si>
  <si>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</si>
  <si>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</si>
  <si>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</si>
  <si>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</si>
  <si>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</si>
  <si>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</si>
  <si>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</si>
  <si>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</si>
  <si>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</si>
  <si>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</si>
  <si>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</si>
  <si>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</si>
  <si>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</si>
  <si>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</si>
  <si>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</si>
  <si>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</si>
  <si>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</si>
  <si>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</si>
  <si>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</si>
  <si>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</si>
  <si>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</si>
  <si>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</si>
  <si>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</si>
  <si>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</si>
  <si>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</si>
  <si>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</si>
  <si>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</si>
  <si>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</si>
  <si>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</si>
  <si>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</si>
  <si>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</si>
  <si>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</si>
  <si>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</si>
  <si>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</si>
  <si>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</si>
  <si>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</si>
  <si>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</si>
  <si>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</si>
  <si>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</si>
  <si>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</si>
  <si>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</si>
  <si>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</si>
  <si>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</si>
  <si>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</si>
  <si>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</si>
  <si>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</si>
  <si>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</si>
  <si>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</si>
  <si>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</si>
  <si>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</si>
  <si>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</si>
  <si>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</si>
  <si>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</si>
  <si>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</si>
  <si>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</si>
  <si>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</si>
  <si>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</si>
  <si>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</si>
  <si>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</si>
  <si>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</si>
  <si>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</si>
  <si>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</si>
  <si>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</si>
  <si>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</si>
  <si>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</si>
  <si>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</si>
  <si>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</si>
  <si>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</si>
  <si>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</si>
  <si>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</si>
  <si>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</si>
  <si>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</si>
  <si>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</si>
  <si>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</si>
  <si>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</si>
  <si>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</si>
  <si>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</si>
  <si>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</si>
  <si>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</si>
  <si>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</si>
  <si>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</si>
  <si>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</si>
  <si>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</si>
  <si>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</si>
  <si>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</si>
  <si>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</si>
  <si>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</si>
  <si>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</si>
  <si>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</si>
  <si>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</si>
  <si>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</si>
  <si>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</si>
  <si>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</si>
  <si>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</si>
  <si>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</si>
  <si>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</si>
  <si>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</si>
  <si>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</si>
  <si>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</si>
  <si>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</si>
  <si>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</si>
  <si>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</si>
  <si>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</si>
  <si>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</si>
  <si>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</si>
  <si>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</si>
  <si>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</si>
  <si>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</si>
  <si>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</si>
  <si>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</si>
  <si>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</si>
  <si>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</si>
  <si>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</si>
  <si>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</si>
  <si>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</si>
  <si>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</si>
  <si>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</si>
  <si>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</si>
  <si>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</si>
  <si>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</si>
  <si>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</si>
  <si>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</si>
  <si>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</si>
  <si>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</si>
  <si>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</si>
  <si>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</si>
  <si>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</si>
  <si>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</si>
  <si>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</si>
  <si>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</si>
  <si>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</si>
  <si>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</si>
  <si>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</si>
  <si>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</si>
  <si>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</si>
  <si>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</si>
  <si>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</si>
  <si>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</si>
  <si>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</si>
  <si>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</si>
  <si>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</si>
  <si>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</si>
  <si>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</si>
  <si>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</si>
  <si>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</si>
  <si>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</si>
  <si>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</si>
  <si>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</si>
  <si>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</si>
  <si>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</si>
  <si>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</si>
  <si>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</si>
  <si>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</si>
  <si>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</si>
  <si>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</si>
  <si>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</si>
  <si>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</si>
  <si>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</si>
  <si>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</si>
  <si>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</si>
  <si>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</si>
  <si>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</si>
  <si>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</si>
  <si>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</si>
  <si>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</si>
  <si>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</si>
  <si>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</si>
  <si>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</si>
  <si>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</si>
  <si>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</si>
  <si>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</si>
  <si>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</si>
  <si>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</si>
  <si>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</si>
  <si>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</si>
  <si>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</si>
  <si>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</si>
  <si>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</si>
  <si>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</si>
  <si>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</si>
  <si>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</si>
  <si>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</si>
  <si>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</si>
  <si>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</si>
  <si>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</si>
  <si>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</si>
  <si>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</si>
  <si>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</si>
  <si>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</si>
  <si>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</si>
  <si>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</si>
  <si>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</si>
  <si>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</si>
  <si>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</si>
  <si>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</si>
  <si>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</si>
  <si>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</si>
  <si>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</si>
  <si>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</si>
  <si>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</si>
  <si>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</si>
  <si>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</si>
  <si>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</si>
  <si>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</si>
  <si>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</si>
  <si>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</si>
  <si>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</si>
  <si>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</si>
  <si>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</si>
  <si>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</si>
  <si>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</si>
  <si>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</si>
  <si>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</si>
  <si>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</si>
  <si>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</si>
  <si>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</si>
  <si>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</si>
  <si>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</si>
  <si>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</si>
  <si>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</si>
  <si>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</si>
  <si>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</si>
  <si>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</si>
  <si>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</si>
  <si>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</si>
  <si>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</si>
  <si>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</si>
  <si>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</si>
  <si>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</si>
  <si>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</si>
  <si>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</si>
  <si>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</si>
  <si>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</si>
  <si>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</si>
  <si>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</si>
  <si>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</si>
  <si>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</si>
  <si>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</si>
  <si>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</si>
  <si>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</si>
  <si>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</si>
  <si>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</si>
  <si>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</si>
  <si>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</si>
  <si>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</si>
  <si>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</si>
  <si>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</si>
  <si>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</si>
  <si>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</si>
  <si>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</si>
  <si>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</si>
  <si>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</si>
  <si>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</si>
  <si>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</si>
  <si>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</si>
  <si>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</si>
  <si>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</si>
  <si>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</si>
  <si>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</si>
  <si>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</si>
  <si>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</si>
  <si>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</si>
  <si>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</si>
  <si>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</si>
  <si>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</si>
  <si>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</si>
  <si>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</si>
  <si>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</si>
  <si>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</si>
  <si>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</si>
  <si>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</si>
  <si>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</si>
  <si>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</si>
  <si>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</si>
  <si>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</si>
  <si>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</si>
  <si>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</si>
  <si>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</si>
  <si>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</si>
  <si>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</si>
  <si>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</si>
  <si>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</si>
  <si>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</si>
  <si>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</si>
  <si>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</si>
  <si>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</si>
  <si>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</si>
  <si>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</si>
  <si>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</si>
  <si>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</si>
  <si>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</si>
  <si>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</si>
  <si>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</si>
  <si>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</si>
  <si>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</si>
  <si>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</si>
  <si>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</si>
  <si>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</si>
  <si>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</si>
  <si>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</si>
  <si>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</si>
  <si>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</si>
  <si>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</si>
  <si>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</si>
  <si>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</si>
  <si>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</si>
  <si>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</si>
  <si>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</si>
  <si>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</si>
  <si>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</si>
  <si>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</si>
  <si>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</si>
  <si>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</si>
  <si>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</si>
  <si>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</si>
  <si>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</si>
  <si>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</si>
  <si>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</si>
  <si>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</si>
  <si>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</si>
  <si>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</si>
  <si>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</si>
  <si>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</si>
  <si>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</si>
  <si>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</si>
  <si>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</si>
  <si>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</si>
  <si>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</si>
  <si>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</si>
  <si>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</si>
  <si>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</si>
  <si>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</si>
  <si>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</si>
  <si>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</si>
  <si>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</si>
  <si>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</si>
  <si>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</si>
  <si>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</si>
  <si>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</si>
  <si>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</si>
  <si>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</si>
  <si>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</si>
  <si>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</si>
  <si>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</si>
  <si>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</si>
  <si>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</si>
  <si>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</si>
  <si>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</si>
  <si>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</si>
  <si>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</si>
  <si>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</si>
  <si>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</si>
  <si>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</si>
  <si>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</si>
  <si>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</si>
  <si>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</si>
  <si>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</si>
  <si>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</si>
  <si>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</si>
  <si>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</si>
  <si>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</si>
  <si>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</si>
  <si>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</si>
  <si>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</si>
  <si>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</si>
  <si>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</si>
  <si>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</si>
  <si>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</si>
  <si>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</si>
  <si>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</si>
  <si>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</si>
  <si>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</si>
  <si>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</si>
  <si>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</si>
  <si>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</si>
  <si>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</si>
  <si>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</si>
  <si>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</si>
  <si>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</si>
  <si>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</si>
  <si>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</si>
  <si>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</si>
  <si>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</si>
  <si>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</si>
  <si>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</si>
  <si>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</si>
  <si>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</si>
  <si>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</si>
  <si>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</si>
  <si>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</si>
  <si>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</si>
  <si>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</si>
  <si>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</si>
  <si>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</si>
  <si>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</si>
  <si>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</si>
  <si>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</si>
  <si>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</si>
  <si>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</si>
  <si>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</si>
  <si>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</si>
  <si>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</si>
  <si>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</si>
  <si>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</si>
  <si>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</si>
  <si>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</si>
  <si>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</si>
  <si>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</si>
  <si>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</si>
  <si>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</si>
  <si>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</si>
  <si>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</si>
  <si>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</si>
  <si>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</si>
  <si>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</si>
  <si>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</si>
  <si>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</si>
  <si>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</si>
  <si>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</si>
  <si>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</si>
  <si>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</si>
  <si>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</si>
  <si>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</si>
  <si>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</si>
  <si>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</si>
  <si>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</si>
  <si>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</si>
  <si>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</si>
  <si>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</si>
  <si>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</si>
  <si>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</si>
  <si>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</si>
  <si>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</si>
  <si>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</si>
  <si>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</si>
  <si>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</si>
  <si>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</si>
  <si>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</si>
  <si>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</si>
  <si>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</si>
  <si>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</si>
  <si>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</si>
  <si>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</si>
  <si>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</si>
  <si>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</si>
  <si>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</si>
  <si>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</si>
  <si>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</si>
  <si>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</si>
  <si>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</si>
  <si>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</si>
  <si>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</si>
  <si>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</si>
  <si>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</si>
  <si>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</si>
  <si>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</si>
  <si>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</si>
  <si>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</si>
  <si>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</si>
  <si>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</si>
  <si>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</si>
  <si>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</si>
  <si>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</si>
  <si>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</si>
  <si>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</si>
  <si>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</si>
  <si>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</si>
  <si>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</si>
  <si>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</si>
  <si>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</si>
  <si>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</si>
  <si>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</si>
  <si>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</si>
  <si>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</si>
  <si>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</si>
  <si>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</si>
  <si>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</si>
  <si>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</si>
  <si>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</si>
  <si>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</si>
  <si>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</si>
  <si>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</si>
  <si>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</si>
  <si>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</si>
  <si>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</si>
  <si>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</si>
  <si>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</si>
  <si>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</si>
  <si>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</si>
  <si>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</si>
  <si>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</si>
  <si>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</si>
  <si>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</si>
  <si>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</si>
  <si>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</si>
  <si>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</si>
  <si>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</si>
  <si>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</si>
  <si>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</si>
  <si>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</si>
  <si>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</si>
  <si>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</si>
  <si>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</si>
  <si>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</si>
  <si>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</si>
  <si>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</si>
  <si>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</si>
  <si>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</si>
  <si>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</si>
  <si>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</si>
  <si>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</si>
  <si>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</si>
  <si>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</si>
  <si>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</si>
  <si>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</si>
  <si>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</si>
  <si>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</si>
  <si>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</si>
  <si>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</si>
  <si>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</si>
  <si>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</si>
  <si>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</si>
  <si>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</si>
  <si>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</si>
  <si>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</si>
  <si>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</si>
  <si>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</si>
  <si>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</si>
  <si>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</si>
  <si>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</si>
  <si>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</si>
  <si>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</si>
  <si>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</si>
  <si>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</si>
  <si>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</si>
  <si>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</si>
  <si>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</si>
  <si>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</si>
  <si>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</si>
  <si>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</si>
  <si>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</si>
  <si>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</si>
  <si>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</si>
  <si>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</si>
  <si>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</si>
  <si>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</si>
  <si>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</si>
  <si>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</si>
  <si>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</si>
  <si>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</si>
  <si>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</si>
  <si>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</si>
  <si>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</si>
  <si>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</si>
  <si>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</si>
  <si>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</si>
  <si>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</si>
  <si>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</si>
  <si>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</si>
  <si>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</si>
  <si>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</si>
  <si>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</si>
  <si>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</si>
  <si>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</si>
  <si>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</si>
  <si>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</si>
  <si>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</si>
  <si>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</si>
  <si>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</si>
  <si>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</si>
  <si>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</si>
  <si>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</si>
  <si>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</si>
  <si>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</si>
  <si>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</si>
  <si>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</si>
  <si>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</si>
  <si>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</si>
  <si>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</si>
  <si>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</si>
  <si>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</si>
  <si>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</si>
  <si>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</si>
  <si>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</si>
  <si>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</si>
  <si>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</si>
  <si>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</si>
  <si>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</si>
  <si>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</si>
  <si>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</si>
  <si>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</si>
  <si>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</si>
  <si>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</si>
  <si>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</si>
  <si>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</si>
  <si>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</si>
  <si>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</si>
  <si>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</si>
  <si>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</si>
  <si>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</si>
  <si>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</si>
  <si>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</si>
  <si>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</si>
  <si>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</si>
  <si>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</si>
  <si>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</si>
  <si>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</si>
  <si>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</si>
  <si>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</si>
  <si>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</si>
  <si>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</si>
  <si>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</si>
  <si>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</si>
  <si>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</si>
  <si>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</si>
  <si>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</si>
  <si>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</si>
  <si>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</si>
  <si>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</si>
  <si>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</si>
  <si>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</si>
  <si>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</si>
  <si>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</si>
  <si>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</si>
  <si>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</si>
  <si>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</si>
  <si>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</si>
  <si>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</si>
  <si>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</si>
  <si>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</si>
  <si>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</si>
  <si>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</si>
  <si>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</si>
  <si>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</si>
  <si>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</si>
  <si>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</si>
  <si>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</si>
  <si>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</si>
  <si>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</si>
  <si>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</si>
  <si>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</si>
  <si>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</si>
  <si>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</si>
  <si>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</si>
  <si>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</si>
  <si>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</si>
  <si>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</si>
  <si>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</si>
  <si>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</si>
  <si>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</si>
  <si>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</si>
  <si>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</si>
  <si>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</si>
  <si>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</si>
  <si>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</si>
  <si>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</si>
  <si>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</si>
  <si>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</si>
  <si>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</si>
  <si>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</si>
  <si>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</si>
  <si>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</si>
  <si>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</si>
  <si>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</si>
  <si>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</si>
  <si>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</si>
  <si>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</si>
  <si>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</si>
  <si>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</si>
  <si>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</si>
  <si>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</si>
  <si>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</si>
  <si>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</si>
  <si>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</si>
  <si>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</si>
  <si>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</si>
  <si>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</si>
  <si>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</si>
  <si>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</si>
  <si>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</si>
  <si>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</si>
  <si>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</si>
  <si>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</si>
  <si>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</si>
  <si>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</si>
  <si>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</si>
  <si>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</si>
  <si>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</si>
  <si>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</si>
  <si>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</si>
  <si>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</si>
  <si>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</si>
  <si>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</si>
  <si>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</si>
  <si>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</si>
  <si>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</si>
  <si>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</si>
  <si>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</si>
  <si>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</si>
  <si>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</si>
  <si>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</si>
  <si>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</si>
  <si>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</si>
  <si>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</si>
  <si>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</si>
  <si>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</si>
  <si>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</si>
  <si>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</si>
  <si>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</si>
  <si>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</si>
  <si>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</si>
  <si>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</si>
  <si>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</si>
  <si>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</si>
  <si>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</si>
  <si>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</si>
  <si>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</si>
  <si>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</si>
  <si>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</si>
  <si>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</si>
  <si>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</si>
  <si>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</si>
  <si>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</si>
  <si>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</si>
  <si>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</si>
  <si>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</si>
  <si>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</si>
  <si>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</si>
  <si>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</si>
  <si>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</si>
  <si>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</si>
  <si>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</si>
  <si>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</si>
  <si>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</si>
  <si>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</si>
  <si>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</si>
  <si>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</si>
  <si>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</si>
  <si>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</si>
  <si>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</si>
  <si>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</si>
  <si>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</si>
  <si>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</si>
  <si>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</si>
  <si>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</si>
  <si>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</si>
  <si>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</si>
  <si>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</si>
  <si>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</si>
  <si>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</si>
  <si>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</si>
  <si>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</si>
  <si>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</si>
  <si>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</si>
  <si>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</si>
  <si>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</si>
  <si>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</si>
  <si>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</si>
  <si>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</si>
  <si>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</si>
  <si>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</si>
  <si>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</si>
  <si>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</si>
  <si>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</si>
  <si>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</si>
  <si>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</si>
  <si>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</si>
  <si>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</si>
  <si>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</si>
  <si>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</si>
  <si>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</si>
  <si>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</si>
  <si>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</si>
  <si>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</si>
  <si>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</si>
  <si>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</si>
  <si>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</si>
  <si>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</si>
  <si>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</si>
  <si>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</si>
  <si>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</si>
  <si>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</si>
  <si>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</si>
  <si>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</si>
  <si>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</si>
  <si>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</si>
  <si>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</si>
  <si>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</si>
  <si>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</si>
  <si>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</si>
  <si>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</si>
  <si>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</si>
  <si>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</si>
  <si>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</si>
  <si>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</si>
  <si>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</si>
  <si>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</si>
  <si>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</si>
  <si>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</si>
  <si>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</si>
  <si>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</si>
  <si>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</si>
  <si>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</si>
  <si>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</si>
  <si>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</si>
  <si>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</si>
  <si>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</si>
  <si>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</si>
  <si>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</si>
  <si>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</si>
  <si>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</si>
  <si>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</si>
  <si>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</si>
  <si>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</si>
  <si>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</si>
  <si>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</si>
  <si>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</si>
  <si>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</si>
  <si>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</si>
  <si>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</si>
  <si>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</si>
  <si>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</si>
  <si>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</si>
  <si>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</si>
  <si>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</si>
  <si>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</si>
  <si>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</si>
  <si>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</si>
  <si>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</si>
  <si>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</si>
  <si>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</si>
  <si>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</si>
  <si>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</si>
  <si>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</si>
  <si>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</si>
  <si>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</si>
  <si>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</si>
  <si>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</si>
  <si>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</si>
  <si>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</si>
  <si>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</si>
  <si>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</si>
  <si>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</si>
  <si>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</si>
  <si>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</si>
  <si>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</si>
  <si>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</si>
  <si>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</si>
  <si>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</si>
  <si>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</si>
  <si>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</si>
  <si>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</si>
  <si>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</si>
  <si>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</si>
  <si>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</si>
  <si>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</si>
  <si>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</si>
  <si>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</si>
  <si>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</si>
  <si>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</si>
  <si>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</si>
  <si>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</si>
  <si>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</si>
  <si>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</si>
  <si>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</si>
  <si>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</si>
  <si>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</si>
  <si>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</si>
  <si>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</si>
  <si>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</si>
  <si>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</si>
  <si>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</si>
  <si>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</si>
  <si>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</si>
  <si>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</si>
  <si>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</si>
  <si>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</si>
  <si>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</si>
  <si>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</si>
  <si>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</si>
  <si>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</si>
  <si>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</si>
  <si>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</si>
  <si>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</si>
  <si>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</si>
  <si>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</si>
  <si>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</si>
  <si>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</si>
  <si>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</si>
  <si>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</si>
  <si>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</si>
  <si>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</si>
  <si>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</si>
  <si>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</si>
  <si>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</si>
  <si>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</si>
  <si>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</si>
  <si>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</si>
  <si>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</si>
  <si>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</si>
  <si>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</si>
  <si>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</si>
  <si>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</si>
  <si>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</si>
  <si>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</si>
  <si>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</si>
  <si>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</si>
  <si>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</si>
  <si>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</si>
  <si>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</si>
  <si>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</si>
  <si>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</si>
  <si>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</si>
  <si>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</si>
  <si>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</si>
  <si>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</si>
  <si>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</si>
  <si>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</si>
  <si>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</si>
  <si>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</si>
  <si>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</si>
  <si>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</si>
  <si>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</si>
  <si>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</si>
  <si>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</si>
  <si>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</si>
  <si>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</si>
  <si>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</si>
  <si>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</si>
  <si>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</si>
  <si>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</si>
  <si>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</si>
  <si>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</si>
  <si>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</si>
  <si>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</si>
  <si>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</si>
  <si>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</si>
  <si>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</si>
  <si>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</si>
  <si>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</si>
  <si>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</si>
  <si>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</si>
  <si>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</si>
  <si>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</si>
  <si>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</si>
  <si>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</si>
  <si>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</si>
  <si>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</si>
  <si>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</si>
  <si>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</si>
  <si>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</si>
  <si>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</si>
  <si>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</si>
  <si>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</si>
  <si>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</si>
  <si>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</si>
  <si>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</si>
  <si>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</si>
  <si>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</si>
  <si>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</si>
  <si>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</si>
  <si>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</si>
  <si>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</si>
  <si>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</si>
  <si>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</si>
  <si>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</si>
  <si>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</si>
  <si>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</si>
  <si>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</si>
  <si>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</si>
  <si>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</si>
  <si>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</si>
  <si>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</si>
  <si>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</si>
  <si>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</si>
  <si>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</si>
  <si>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</si>
  <si>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</si>
  <si>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</si>
  <si>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</si>
  <si>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</si>
  <si>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</si>
  <si>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</si>
  <si>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</si>
  <si>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</si>
  <si>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</si>
  <si>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</si>
  <si>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</si>
  <si>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</si>
  <si>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</si>
  <si>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</si>
  <si>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</si>
  <si>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</si>
  <si>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</si>
  <si>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</si>
  <si>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</si>
  <si>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</si>
  <si>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</si>
  <si>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</si>
  <si>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</si>
  <si>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</si>
  <si>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</si>
  <si>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</si>
  <si>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</si>
  <si>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</si>
  <si>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</si>
  <si>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</si>
  <si>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</si>
  <si>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</si>
  <si>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</si>
  <si>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</si>
  <si>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</si>
  <si>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</si>
  <si>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</si>
  <si>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</si>
  <si>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</si>
  <si>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</si>
  <si>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</si>
  <si>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</si>
  <si>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</si>
  <si>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</si>
  <si>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</si>
  <si>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</si>
  <si>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</si>
  <si>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</si>
  <si>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</si>
  <si>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</si>
  <si>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</si>
  <si>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</si>
  <si>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</si>
  <si>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</si>
  <si>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</si>
  <si>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</si>
  <si>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</si>
  <si>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</si>
  <si>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</si>
  <si>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</si>
  <si>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</si>
  <si>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</si>
  <si>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</si>
  <si>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</si>
  <si>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</si>
  <si>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</si>
  <si>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</si>
  <si>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</si>
  <si>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</si>
  <si>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</si>
  <si>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</si>
  <si>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</si>
  <si>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</si>
  <si>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</si>
  <si>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</si>
  <si>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</si>
  <si>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</si>
  <si>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</si>
  <si>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</si>
  <si>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</si>
  <si>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</si>
  <si>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</si>
  <si>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</si>
  <si>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</si>
  <si>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</si>
  <si>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</si>
  <si>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</si>
  <si>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</si>
  <si>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</si>
  <si>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</si>
  <si>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</si>
  <si>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</si>
  <si>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</si>
  <si>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</si>
  <si>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</si>
  <si>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</si>
  <si>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</si>
  <si>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</si>
  <si>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</si>
  <si>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</si>
  <si>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</si>
  <si>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</si>
  <si>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</si>
  <si>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</si>
  <si>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</si>
  <si>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</si>
  <si>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</si>
  <si>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</si>
  <si>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</si>
  <si>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</si>
  <si>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</si>
  <si>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</si>
  <si>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</si>
  <si>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</si>
  <si>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</si>
  <si>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</si>
  <si>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</si>
  <si>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</si>
  <si>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</si>
  <si>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</si>
  <si>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</si>
  <si>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</si>
  <si>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</si>
  <si>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</si>
  <si>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</si>
  <si>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</si>
  <si>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</si>
  <si>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</si>
  <si>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</si>
  <si>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</si>
  <si>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</si>
  <si>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</si>
  <si>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</si>
  <si>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</si>
  <si>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</si>
  <si>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</si>
  <si>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</si>
  <si>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</si>
  <si>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</si>
  <si>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</si>
  <si>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</si>
  <si>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</si>
  <si>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</si>
  <si>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</si>
  <si>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</si>
  <si>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</si>
  <si>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</si>
  <si>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</si>
  <si>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</si>
  <si>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</si>
  <si>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</si>
  <si>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</si>
  <si>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</si>
  <si>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</si>
  <si>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</si>
  <si>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</si>
  <si>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</si>
  <si>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</si>
  <si>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</si>
  <si>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</si>
  <si>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</si>
  <si>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</si>
  <si>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</si>
  <si>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</si>
  <si>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</si>
  <si>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</si>
  <si>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</si>
  <si>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</si>
  <si>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</si>
  <si>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</si>
  <si>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</si>
  <si>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</si>
  <si>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</si>
  <si>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</si>
  <si>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</si>
  <si>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</si>
  <si>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</si>
  <si>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</si>
  <si>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</si>
  <si>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</si>
  <si>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</si>
  <si>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</si>
  <si>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</si>
  <si>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</si>
  <si>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</si>
  <si>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</si>
  <si>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</si>
  <si>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</si>
  <si>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</si>
  <si>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</si>
  <si>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</si>
  <si>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</si>
  <si>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</si>
  <si>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</si>
  <si>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</si>
  <si>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</si>
  <si>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</si>
  <si>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</si>
  <si>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</si>
  <si>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</si>
  <si>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</si>
  <si>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</si>
  <si>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</si>
  <si>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</si>
  <si>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</si>
  <si>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</si>
  <si>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</si>
  <si>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</si>
  <si>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</si>
  <si>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</si>
  <si>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</si>
  <si>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</si>
  <si>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</si>
  <si>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</si>
  <si>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</si>
  <si>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</si>
  <si>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</si>
  <si>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</si>
  <si>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</si>
  <si>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</si>
  <si>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</si>
  <si>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</si>
  <si>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</si>
  <si>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</si>
  <si>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</si>
  <si>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</si>
  <si>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</si>
  <si>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</si>
  <si>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</si>
  <si>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</si>
  <si>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</si>
  <si>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</si>
  <si>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</si>
  <si>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</si>
  <si>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</si>
  <si>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</si>
  <si>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</si>
  <si>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</si>
  <si>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</si>
  <si>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</si>
  <si>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</si>
  <si>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</si>
  <si>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</si>
  <si>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</si>
  <si>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</si>
  <si>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</si>
  <si>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</si>
  <si>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</si>
  <si>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</si>
  <si>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</si>
  <si>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</si>
  <si>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</si>
  <si>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</si>
  <si>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</si>
  <si>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</si>
  <si>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</si>
  <si>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</si>
  <si>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</si>
  <si>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</si>
  <si>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</si>
  <si>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</si>
  <si>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</si>
  <si>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</si>
  <si>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</si>
  <si>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</si>
  <si>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</si>
  <si>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</si>
  <si>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</si>
  <si>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</si>
  <si>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</si>
  <si>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</si>
  <si>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</si>
  <si>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</si>
  <si>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</si>
  <si>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</si>
  <si>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</si>
  <si>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</si>
  <si>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</si>
  <si>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</si>
  <si>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</si>
  <si>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</si>
  <si>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</si>
  <si>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</si>
  <si>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</si>
  <si>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</si>
  <si>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</si>
  <si>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</si>
  <si>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</si>
  <si>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</si>
  <si>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</si>
  <si>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</si>
  <si>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</si>
  <si>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</si>
  <si>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</si>
  <si>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</si>
  <si>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</si>
  <si>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</si>
  <si>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</si>
  <si>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</si>
  <si>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</si>
  <si>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</si>
  <si>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</si>
  <si>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</si>
  <si>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</si>
  <si>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</si>
  <si>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</si>
  <si>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</si>
  <si>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</si>
  <si>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</si>
  <si>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</si>
  <si>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</si>
  <si>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</si>
  <si>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</si>
  <si>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</si>
  <si>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</si>
  <si>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</si>
  <si>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</si>
  <si>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</si>
  <si>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</si>
  <si>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</si>
  <si>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</si>
  <si>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</si>
  <si>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</si>
  <si>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</si>
  <si>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</si>
  <si>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</si>
  <si>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</si>
  <si>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</si>
  <si>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</si>
  <si>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</si>
  <si>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</si>
  <si>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</si>
  <si>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</si>
  <si>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</si>
  <si>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</si>
  <si>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</si>
  <si>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</si>
  <si>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</si>
  <si>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</si>
  <si>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</si>
  <si>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</si>
  <si>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</si>
  <si>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</si>
  <si>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</si>
  <si>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</si>
  <si>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</si>
  <si>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</si>
  <si>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</si>
  <si>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</si>
  <si>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</si>
  <si>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</si>
  <si>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</si>
  <si>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</si>
  <si>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</si>
  <si>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</si>
  <si>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</si>
  <si>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</si>
  <si>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</si>
  <si>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</si>
  <si>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</si>
  <si>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</si>
  <si>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</si>
  <si>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</si>
  <si>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</si>
  <si>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</si>
  <si>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</si>
  <si>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</si>
  <si>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</si>
  <si>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</si>
  <si>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</si>
  <si>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</si>
  <si>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</si>
  <si>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</si>
  <si>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</si>
  <si>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</si>
  <si>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</si>
  <si>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</si>
  <si>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</si>
  <si>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</si>
  <si>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</si>
  <si>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</si>
  <si>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</si>
  <si>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</si>
  <si>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</si>
  <si>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</si>
  <si>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</si>
  <si>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</si>
  <si>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</si>
  <si>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</si>
  <si>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</si>
  <si>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</si>
  <si>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</si>
  <si>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</si>
  <si>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</si>
  <si>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</si>
  <si>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</si>
  <si>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</si>
  <si>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</si>
  <si>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</si>
  <si>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</si>
  <si>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</si>
  <si>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</si>
  <si>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</si>
  <si>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</si>
  <si>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</si>
  <si>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</si>
  <si>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</si>
  <si>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</si>
  <si>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</si>
  <si>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</si>
  <si>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</si>
  <si>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</si>
  <si>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</si>
  <si>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</si>
  <si>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</si>
  <si>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</si>
  <si>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</si>
  <si>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</si>
  <si>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</si>
  <si>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</si>
  <si>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</si>
  <si>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</si>
  <si>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</si>
  <si>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</si>
  <si>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</si>
  <si>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</si>
  <si>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</si>
  <si>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</si>
  <si>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</si>
  <si>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</si>
  <si>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</si>
  <si>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</si>
  <si>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</si>
  <si>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</si>
  <si>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</si>
  <si>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</si>
  <si>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</si>
  <si>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</si>
  <si>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</si>
  <si>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</si>
  <si>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</si>
  <si>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</si>
  <si>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</si>
  <si>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</si>
  <si>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</si>
  <si>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</si>
  <si>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</si>
  <si>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</si>
  <si>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</si>
  <si>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</si>
  <si>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</si>
  <si>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</si>
  <si>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</si>
  <si>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</si>
  <si>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</si>
  <si>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</si>
  <si>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</si>
  <si>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</si>
  <si>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</si>
  <si>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</si>
  <si>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</si>
  <si>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</si>
  <si>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</si>
  <si>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</si>
  <si>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</si>
  <si>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</si>
  <si>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</si>
  <si>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</si>
  <si>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</si>
  <si>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</si>
  <si>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</si>
  <si>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</si>
  <si>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</si>
  <si>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</si>
  <si>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</si>
  <si>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</si>
  <si>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</si>
  <si>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</si>
  <si>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</si>
  <si>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</si>
  <si>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</si>
  <si>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</si>
  <si>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</si>
  <si>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</si>
  <si>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</si>
  <si>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</si>
  <si>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</si>
  <si>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</si>
  <si>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</si>
  <si>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</si>
  <si>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</si>
  <si>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</si>
  <si>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</si>
  <si>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</si>
  <si>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</si>
  <si>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</si>
  <si>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</si>
  <si>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</si>
  <si>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</si>
  <si>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</si>
  <si>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</si>
  <si>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</si>
  <si>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</si>
  <si>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</si>
  <si>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</si>
  <si>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</si>
  <si>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</si>
  <si>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</si>
  <si>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</si>
  <si>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</si>
  <si>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</si>
  <si>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</si>
  <si>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</si>
  <si>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</si>
  <si>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</si>
  <si>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</si>
  <si>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</si>
  <si>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</si>
  <si>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</si>
  <si>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</si>
  <si>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</si>
  <si>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</si>
  <si>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</si>
  <si>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</si>
  <si>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</si>
  <si>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</si>
  <si>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</si>
  <si>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</si>
  <si>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</si>
  <si>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</si>
  <si>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</si>
  <si>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</si>
  <si>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</si>
  <si>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</si>
  <si>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</si>
  <si>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</si>
  <si>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</si>
  <si>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</si>
  <si>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</si>
  <si>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</si>
  <si>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</si>
  <si>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</si>
  <si>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</si>
  <si>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</si>
  <si>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</si>
  <si>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</si>
  <si>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</si>
  <si>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</si>
  <si>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</si>
  <si>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</si>
  <si>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</si>
  <si>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</si>
  <si>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</si>
  <si>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</si>
  <si>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</si>
  <si>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</si>
  <si>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</si>
  <si>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</si>
  <si>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</si>
  <si>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</si>
  <si>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</si>
  <si>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</si>
  <si>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</si>
  <si>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</si>
  <si>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</si>
  <si>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</si>
  <si>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</si>
  <si>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</si>
  <si>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</si>
  <si>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</si>
  <si>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</si>
  <si>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</si>
  <si>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</si>
  <si>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</si>
  <si>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</si>
  <si>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</si>
  <si>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</si>
  <si>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</si>
  <si>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</si>
  <si>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</si>
  <si>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</si>
  <si>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</si>
  <si>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</si>
  <si>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</si>
  <si>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</si>
  <si>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</si>
  <si>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</si>
  <si>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</si>
  <si>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</si>
  <si>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</si>
  <si>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</si>
  <si>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</si>
  <si>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</si>
  <si>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</si>
  <si>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</si>
  <si>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</si>
  <si>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</si>
  <si>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</si>
  <si>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</si>
  <si>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</si>
  <si>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</si>
  <si>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</si>
  <si>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</si>
  <si>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</si>
  <si>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</si>
  <si>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</si>
  <si>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</si>
  <si>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</si>
  <si>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</si>
  <si>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</si>
  <si>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</si>
  <si>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</si>
  <si>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</si>
  <si>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</si>
  <si>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</si>
  <si>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</si>
  <si>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</si>
  <si>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</si>
  <si>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</si>
  <si>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</si>
  <si>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</si>
  <si>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</si>
  <si>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</si>
  <si>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</si>
  <si>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</si>
  <si>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</si>
  <si>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</si>
  <si>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</si>
  <si>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</si>
  <si>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</si>
  <si>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</si>
  <si>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</si>
  <si>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</si>
  <si>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</si>
  <si>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</si>
  <si>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</si>
  <si>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</si>
  <si>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</si>
  <si>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</si>
  <si>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</si>
  <si>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</si>
  <si>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</si>
  <si>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</si>
  <si>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</si>
  <si>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</si>
  <si>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</si>
  <si>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</si>
  <si>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</si>
  <si>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</si>
  <si>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</si>
  <si>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</si>
  <si>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</si>
  <si>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</si>
  <si>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</si>
  <si>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</si>
  <si>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</si>
  <si>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</si>
  <si>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</si>
  <si>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</si>
  <si>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</si>
  <si>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</si>
  <si>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</si>
  <si>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</si>
  <si>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</si>
  <si>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</si>
  <si>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</si>
  <si>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</si>
  <si>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</si>
  <si>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</si>
  <si>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</si>
  <si>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</si>
  <si>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</si>
  <si>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</si>
  <si>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</si>
  <si>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</si>
  <si>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</si>
  <si>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</si>
  <si>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</si>
  <si>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</si>
  <si>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</si>
  <si>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</si>
  <si>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</si>
  <si>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</si>
  <si>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</si>
  <si>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</si>
  <si>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</si>
  <si>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</si>
  <si>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</si>
  <si>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</si>
  <si>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</si>
  <si>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</si>
  <si>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</si>
  <si>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</si>
  <si>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</si>
  <si>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</si>
  <si>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</si>
  <si>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</si>
  <si>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</si>
  <si>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</si>
  <si>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</si>
  <si>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</si>
  <si>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</si>
  <si>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</si>
  <si>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</si>
  <si>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</si>
  <si>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</si>
  <si>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</si>
  <si>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</si>
  <si>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</si>
  <si>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</si>
  <si>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</si>
  <si>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</si>
  <si>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</si>
  <si>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</si>
  <si>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</si>
  <si>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</si>
  <si>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</si>
  <si>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</si>
  <si>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</si>
  <si>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</si>
  <si>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</si>
  <si>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</si>
  <si>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</si>
  <si>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</si>
  <si>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</si>
  <si>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</si>
  <si>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</si>
  <si>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</si>
  <si>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</si>
  <si>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</si>
  <si>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</si>
  <si>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</si>
  <si>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</si>
  <si>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</si>
  <si>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</si>
  <si>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</si>
  <si>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</si>
  <si>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</si>
  <si>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</si>
  <si>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</si>
  <si>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</si>
  <si>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</si>
  <si>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</si>
  <si>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</si>
  <si>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</si>
  <si>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</si>
  <si>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</si>
  <si>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</si>
  <si>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</si>
  <si>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</si>
  <si>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</si>
  <si>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</si>
  <si>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</si>
  <si>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</si>
  <si>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</si>
  <si>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</si>
  <si>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</si>
  <si>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</si>
  <si>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</si>
  <si>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</si>
  <si>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</si>
  <si>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</si>
  <si>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</si>
  <si>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</si>
  <si>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</si>
  <si>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</si>
  <si>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</si>
  <si>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</si>
  <si>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</si>
  <si>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</si>
  <si>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</si>
  <si>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</si>
  <si>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</si>
  <si>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</si>
  <si>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</si>
  <si>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</si>
  <si>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</si>
  <si>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</si>
  <si>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</si>
  <si>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</si>
  <si>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</si>
  <si>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</si>
  <si>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</si>
  <si>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</si>
  <si>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</si>
  <si>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</si>
  <si>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</si>
  <si>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</si>
  <si>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</si>
  <si>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</si>
  <si>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</si>
  <si>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</si>
  <si>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</si>
  <si>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</si>
  <si>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</si>
  <si>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</si>
  <si>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</si>
  <si>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</si>
  <si>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</si>
  <si>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</si>
  <si>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</si>
  <si>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</si>
  <si>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</si>
  <si>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</si>
  <si>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</si>
  <si>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</si>
  <si>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</si>
  <si>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</si>
  <si>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</si>
  <si>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</si>
  <si>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</si>
  <si>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</si>
  <si>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</si>
  <si>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</si>
  <si>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</si>
  <si>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</si>
  <si>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</si>
  <si>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</si>
  <si>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</si>
  <si>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</si>
  <si>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</si>
  <si>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</si>
  <si>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</si>
  <si>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</si>
  <si>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</si>
  <si>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</si>
  <si>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</si>
  <si>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</si>
  <si>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</si>
  <si>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</si>
  <si>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</si>
  <si>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</si>
  <si>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</si>
  <si>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</si>
  <si>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</si>
  <si>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</si>
  <si>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</si>
  <si>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</si>
  <si>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</si>
  <si>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</si>
  <si>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</si>
  <si>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</si>
  <si>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</si>
  <si>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</si>
  <si>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</si>
  <si>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</si>
  <si>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</si>
  <si>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</si>
  <si>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</si>
  <si>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</si>
  <si>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</si>
  <si>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</si>
  <si>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</si>
  <si>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</si>
  <si>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</si>
  <si>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</si>
  <si>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</si>
  <si>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</si>
  <si>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</si>
  <si>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</si>
  <si>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</si>
  <si>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</si>
  <si>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</si>
  <si>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</si>
  <si>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</si>
  <si>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</si>
  <si>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</si>
  <si>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</si>
  <si>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</si>
  <si>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</si>
  <si>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</si>
  <si>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</si>
  <si>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</si>
  <si>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</si>
  <si>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</si>
  <si>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</si>
  <si>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</si>
  <si>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</si>
  <si>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</si>
  <si>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</si>
  <si>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</si>
  <si>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</si>
  <si>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</si>
  <si>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</si>
  <si>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</si>
  <si>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</si>
  <si>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</si>
  <si>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</si>
  <si>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</si>
  <si>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</si>
  <si>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</si>
  <si>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</si>
  <si>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</si>
  <si>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</si>
  <si>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</si>
  <si>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</si>
  <si>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</si>
  <si>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</si>
  <si>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</si>
  <si>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</si>
  <si>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</si>
  <si>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</si>
  <si>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</si>
  <si>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</si>
  <si>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</si>
  <si>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</si>
  <si>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</si>
  <si>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</si>
  <si>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</si>
  <si>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</si>
  <si>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</si>
  <si>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</si>
  <si>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</si>
  <si>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</si>
  <si>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</si>
  <si>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</si>
  <si>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</si>
  <si>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</si>
  <si>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</si>
  <si>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</si>
  <si>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</si>
  <si>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</si>
  <si>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</si>
  <si>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</si>
  <si>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</si>
  <si>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</si>
  <si>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</si>
  <si>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</si>
  <si>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</si>
  <si>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</si>
  <si>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</si>
  <si>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</si>
  <si>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</si>
  <si>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</si>
  <si>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</si>
  <si>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</si>
  <si>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</si>
  <si>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</si>
  <si>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</si>
  <si>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</si>
  <si>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</si>
  <si>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</si>
  <si>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</si>
  <si>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</si>
  <si>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</si>
  <si>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</si>
  <si>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</si>
  <si>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</si>
  <si>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</si>
  <si>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</si>
  <si>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</si>
  <si>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</si>
  <si>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</si>
  <si>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</si>
  <si>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</si>
  <si>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</si>
  <si>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</si>
  <si>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</si>
  <si>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</si>
  <si>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</si>
  <si>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</si>
  <si>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</si>
  <si>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</si>
  <si>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</si>
  <si>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</si>
  <si>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</si>
  <si>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</si>
  <si>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</si>
  <si>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</si>
  <si>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</si>
  <si>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</si>
  <si>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</si>
  <si>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</si>
  <si>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</si>
  <si>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</si>
  <si>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</si>
  <si>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</si>
  <si>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</si>
  <si>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</si>
  <si>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</si>
  <si>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</si>
  <si>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</si>
  <si>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</si>
  <si>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</si>
  <si>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</si>
  <si>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</si>
  <si>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</si>
  <si>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</si>
  <si>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</si>
  <si>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</si>
  <si>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</si>
  <si>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</si>
  <si>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</si>
  <si>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</si>
  <si>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</si>
  <si>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</si>
  <si>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</si>
  <si>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</si>
  <si>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</si>
  <si>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</si>
  <si>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</si>
  <si>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</si>
  <si>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</si>
  <si>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</si>
  <si>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</si>
  <si>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</si>
  <si>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</si>
  <si>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</si>
  <si>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</si>
  <si>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</si>
  <si>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</si>
  <si>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</si>
  <si>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</si>
  <si>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</si>
  <si>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</si>
  <si>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</si>
  <si>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</si>
  <si>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</si>
  <si>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</si>
  <si>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</si>
  <si>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</si>
  <si>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</si>
  <si>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</si>
  <si>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</si>
  <si>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</si>
  <si>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</si>
  <si>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</si>
  <si>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</si>
  <si>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</si>
  <si>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</si>
  <si>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</si>
  <si>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</si>
  <si>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</si>
  <si>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</si>
  <si>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</si>
  <si>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</si>
  <si>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</si>
  <si>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</si>
  <si>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</si>
  <si>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</si>
  <si>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</si>
  <si>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</si>
  <si>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</si>
  <si>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</si>
  <si>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</si>
  <si>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</si>
  <si>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</si>
  <si>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</si>
  <si>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</si>
  <si>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</si>
  <si>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</si>
  <si>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</si>
  <si>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</si>
  <si>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</si>
  <si>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</si>
  <si>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</si>
  <si>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</si>
  <si>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</si>
  <si>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</si>
  <si>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</si>
  <si>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</si>
  <si>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</si>
  <si>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</si>
  <si>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</si>
  <si>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</si>
  <si>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</si>
  <si>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</si>
  <si>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</si>
  <si>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</si>
  <si>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</si>
  <si>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</si>
  <si>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</si>
  <si>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</si>
  <si>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</si>
  <si>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</si>
  <si>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</si>
  <si>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</si>
  <si>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</si>
  <si>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</si>
  <si>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</si>
  <si>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</si>
  <si>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</si>
  <si>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</si>
  <si>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</si>
  <si>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</si>
  <si>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</si>
  <si>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</si>
  <si>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</si>
  <si>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</si>
  <si>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</si>
  <si>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</si>
  <si>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</si>
  <si>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</si>
  <si>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</si>
  <si>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</si>
  <si>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</si>
  <si>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</si>
  <si>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</si>
  <si>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</si>
  <si>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</si>
  <si>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</si>
  <si>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</si>
  <si>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</si>
  <si>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</si>
  <si>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</si>
  <si>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</si>
  <si>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</si>
  <si>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</si>
  <si>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</si>
  <si>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</si>
  <si>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</si>
  <si>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</si>
  <si>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</si>
  <si>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</si>
  <si>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</si>
  <si>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</si>
  <si>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</si>
  <si>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</si>
  <si>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</si>
  <si>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</si>
  <si>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</si>
  <si>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</si>
  <si>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</si>
  <si>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</si>
  <si>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</si>
  <si>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</si>
  <si>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</si>
  <si>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</si>
  <si>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</si>
  <si>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</si>
  <si>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</si>
  <si>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</si>
  <si>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</si>
  <si>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</si>
  <si>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</si>
  <si>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</si>
  <si>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</si>
  <si>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</si>
  <si>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</si>
  <si>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</si>
  <si>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</si>
  <si>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</si>
  <si>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</si>
  <si>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</si>
  <si>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</si>
  <si>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</si>
  <si>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</si>
  <si>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</si>
  <si>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</si>
  <si>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</si>
  <si>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</si>
  <si>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</si>
  <si>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</si>
  <si>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</si>
  <si>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</si>
  <si>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</si>
  <si>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</si>
  <si>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</si>
  <si>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</si>
  <si>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</si>
  <si>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</si>
  <si>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</si>
  <si>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</si>
  <si>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</si>
  <si>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</si>
  <si>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</si>
  <si>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</si>
  <si>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</si>
  <si>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</si>
  <si>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</si>
  <si>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</si>
  <si>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</si>
  <si>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</si>
  <si>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</si>
  <si>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</si>
  <si>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</si>
  <si>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</si>
  <si>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</si>
  <si>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</si>
  <si>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</si>
  <si>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</si>
  <si>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</si>
  <si>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</si>
  <si>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</si>
  <si>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</si>
  <si>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</si>
  <si>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</si>
  <si>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</si>
  <si>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</si>
  <si>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</si>
  <si>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</si>
  <si>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</si>
  <si>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</si>
  <si>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</si>
  <si>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</si>
  <si>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</si>
  <si>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</si>
  <si>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</si>
  <si>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</si>
  <si>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</si>
  <si>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</si>
  <si>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</si>
  <si>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</si>
  <si>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</si>
  <si>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</si>
  <si>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</si>
  <si>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</si>
  <si>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</si>
  <si>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</si>
  <si>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</si>
  <si>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</si>
  <si>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</si>
  <si>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</si>
  <si>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</si>
  <si>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</si>
  <si>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</si>
  <si>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</si>
  <si>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</si>
  <si>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</si>
  <si>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</si>
  <si>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</si>
  <si>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</si>
  <si>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</si>
  <si>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</si>
  <si>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</si>
  <si>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</si>
  <si>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</si>
  <si>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</si>
  <si>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</si>
  <si>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</si>
  <si>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</si>
  <si>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</si>
  <si>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</si>
  <si>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</si>
  <si>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</si>
  <si>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</si>
  <si>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</si>
  <si>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</si>
  <si>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</si>
  <si>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</si>
  <si>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</si>
  <si>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</si>
  <si>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</si>
  <si>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</si>
  <si>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</si>
  <si>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</si>
  <si>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</si>
  <si>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</si>
  <si>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</si>
  <si>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</si>
  <si>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</si>
  <si>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</si>
  <si>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</si>
  <si>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</si>
  <si>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</si>
  <si>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</si>
  <si>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</si>
  <si>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</si>
  <si>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</si>
  <si>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</si>
  <si>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</si>
  <si>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</si>
  <si>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</si>
  <si>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</si>
  <si>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</si>
  <si>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</si>
  <si>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</si>
  <si>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</si>
  <si>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</si>
  <si>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</si>
  <si>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</si>
  <si>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</si>
  <si>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</si>
  <si>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</si>
  <si>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</si>
  <si>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</si>
  <si>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</si>
  <si>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</si>
  <si>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</si>
  <si>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</si>
  <si>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</si>
  <si>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</si>
  <si>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</si>
  <si>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</si>
  <si>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</si>
  <si>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</si>
  <si>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</si>
  <si>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</si>
  <si>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</si>
  <si>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</si>
  <si>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</si>
  <si>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</si>
  <si>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</si>
  <si>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</si>
  <si>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</si>
  <si>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</si>
  <si>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</si>
  <si>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</si>
  <si>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</si>
  <si>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</si>
  <si>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</si>
  <si>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</si>
  <si>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</si>
  <si>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</si>
  <si>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</si>
  <si>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</si>
  <si>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</si>
  <si>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</si>
  <si>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</si>
  <si>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</si>
  <si>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</si>
  <si>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</si>
  <si>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</si>
  <si>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</si>
  <si>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</si>
  <si>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</si>
  <si>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</si>
  <si>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</si>
  <si>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</si>
  <si>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</si>
  <si>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</si>
  <si>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</si>
  <si>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</si>
  <si>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</si>
  <si>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</si>
  <si>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</si>
  <si>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</si>
  <si>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</si>
  <si>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</si>
  <si>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</si>
  <si>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</si>
  <si>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</si>
  <si>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</si>
  <si>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</si>
  <si>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</si>
  <si>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</si>
  <si>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</si>
  <si>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</si>
  <si>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</si>
  <si>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</si>
  <si>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</si>
  <si>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</si>
  <si>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</si>
  <si>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</si>
  <si>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</si>
  <si>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</si>
  <si>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</si>
  <si>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</si>
  <si>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</si>
  <si>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</si>
  <si>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</si>
  <si>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</si>
  <si>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</si>
  <si>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</si>
  <si>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</si>
  <si>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</si>
  <si>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</si>
  <si>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</si>
  <si>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</si>
  <si>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</si>
  <si>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</si>
  <si>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</si>
  <si>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</si>
  <si>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</si>
  <si>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</si>
  <si>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</si>
  <si>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</si>
  <si>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</si>
  <si>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</si>
  <si>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</si>
  <si>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</si>
  <si>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</si>
  <si>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</si>
  <si>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</si>
  <si>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</si>
  <si>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</si>
  <si>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</si>
  <si>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</si>
  <si>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</si>
  <si>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</si>
  <si>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</si>
  <si>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</si>
  <si>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</si>
  <si>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</si>
  <si>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</si>
  <si>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</si>
  <si>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</si>
  <si>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</si>
  <si>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</si>
  <si>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</si>
  <si>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</si>
  <si>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</si>
  <si>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</si>
  <si>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</si>
  <si>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</si>
  <si>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</si>
  <si>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</si>
  <si>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</si>
  <si>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</si>
  <si>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</si>
  <si>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</si>
  <si>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</si>
  <si>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</si>
  <si>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</si>
  <si>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</si>
  <si>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</si>
  <si>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</si>
  <si>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</si>
  <si>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</si>
  <si>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</si>
  <si>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</si>
  <si>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</si>
  <si>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</si>
  <si>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</si>
  <si>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</si>
  <si>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</si>
  <si>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</si>
  <si>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</si>
  <si>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</si>
  <si>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</si>
  <si>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</si>
  <si>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</si>
  <si>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</si>
  <si>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</si>
  <si>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</si>
  <si>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</si>
  <si>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</si>
  <si>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</si>
  <si>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</si>
  <si>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</si>
  <si>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</si>
  <si>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</si>
  <si>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</si>
  <si>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</si>
  <si>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</si>
  <si>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</si>
  <si>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</si>
  <si>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</si>
  <si>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</si>
  <si>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</si>
  <si>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</si>
  <si>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</si>
  <si>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</si>
  <si>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</si>
  <si>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</si>
  <si>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</si>
  <si>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</si>
  <si>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</si>
  <si>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</si>
  <si>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</si>
  <si>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</si>
  <si>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</si>
  <si>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</si>
  <si>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</si>
  <si>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</si>
  <si>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</si>
  <si>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</si>
  <si>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</si>
  <si>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</si>
  <si>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</si>
  <si>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</si>
  <si>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</si>
  <si>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</si>
  <si>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</si>
  <si>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</si>
  <si>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</si>
  <si>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</si>
  <si>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</si>
  <si>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</si>
  <si>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</si>
  <si>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</si>
  <si>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</si>
  <si>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</si>
  <si>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</si>
  <si>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</si>
  <si>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</si>
  <si>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</si>
  <si>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</si>
  <si>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</si>
  <si>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</si>
  <si>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</si>
  <si>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</si>
  <si>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</si>
  <si>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</si>
  <si>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</si>
  <si>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</si>
  <si>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</si>
  <si>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</si>
  <si>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</si>
  <si>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</si>
  <si>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</si>
  <si>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</si>
  <si>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</si>
  <si>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</si>
  <si>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</si>
  <si>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</si>
  <si>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</si>
  <si>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</si>
  <si>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</si>
  <si>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</si>
  <si>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</si>
  <si>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</si>
  <si>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</si>
  <si>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</si>
  <si>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</si>
  <si>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</si>
  <si>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</si>
  <si>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</si>
  <si>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</si>
  <si>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</si>
  <si>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</si>
  <si>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</si>
  <si>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</si>
  <si>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</si>
  <si>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</si>
  <si>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</si>
  <si>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</si>
  <si>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</si>
  <si>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</si>
  <si>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</si>
  <si>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</si>
  <si>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</si>
  <si>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</si>
  <si>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</si>
  <si>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</si>
  <si>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</si>
  <si>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</si>
  <si>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</si>
  <si>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</si>
  <si>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</si>
  <si>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</si>
  <si>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</si>
  <si>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</si>
  <si>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</si>
  <si>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</si>
  <si>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</si>
  <si>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</si>
  <si>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</si>
  <si>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</si>
  <si>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</si>
  <si>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</si>
  <si>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</si>
  <si>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</si>
  <si>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</si>
  <si>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</si>
  <si>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</si>
  <si>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</si>
  <si>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</si>
  <si>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</si>
  <si>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</si>
  <si>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</si>
  <si>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</si>
  <si>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</si>
  <si>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</si>
  <si>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</si>
  <si>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</si>
  <si>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</si>
  <si>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</si>
  <si>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</si>
  <si>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</si>
  <si>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</si>
  <si>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</si>
  <si>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</si>
  <si>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</si>
  <si>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</si>
  <si>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</si>
  <si>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</si>
  <si>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</si>
  <si>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</si>
  <si>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</si>
  <si>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</si>
  <si>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</si>
  <si>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</si>
  <si>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</si>
  <si>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</si>
  <si>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</si>
  <si>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</si>
  <si>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</si>
  <si>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</si>
  <si>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</si>
  <si>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</si>
  <si>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</si>
  <si>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</si>
  <si>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</si>
  <si>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</si>
  <si>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</si>
  <si>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</si>
  <si>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</si>
  <si>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</si>
  <si>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</si>
  <si>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</si>
  <si>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</si>
  <si>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</si>
  <si>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</si>
  <si>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</si>
  <si>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</si>
  <si>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</si>
  <si>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</si>
  <si>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</si>
  <si>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</si>
  <si>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</si>
  <si>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</si>
  <si>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</si>
  <si>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</si>
  <si>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</si>
  <si>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</si>
  <si>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</si>
  <si>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</si>
  <si>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</si>
  <si>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</si>
  <si>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</si>
  <si>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</si>
  <si>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</si>
  <si>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</si>
  <si>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</si>
  <si>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</si>
  <si>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</si>
  <si>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</si>
  <si>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</si>
  <si>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</si>
  <si>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</si>
  <si>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</si>
  <si>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</si>
  <si>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</si>
  <si>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</si>
  <si>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</si>
  <si>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</si>
  <si>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</si>
  <si>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</si>
  <si>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</si>
  <si>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</si>
  <si>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</si>
  <si>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</si>
  <si>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</si>
  <si>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</si>
  <si>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</si>
  <si>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</si>
  <si>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</si>
  <si>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</si>
  <si>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</si>
  <si>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</si>
  <si>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</si>
  <si>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</si>
  <si>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</si>
  <si>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</si>
  <si>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</si>
  <si>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</si>
  <si>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</si>
  <si>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</si>
  <si>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</si>
  <si>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</si>
  <si>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</si>
  <si>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</si>
  <si>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</si>
  <si>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</si>
  <si>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</si>
  <si>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</si>
  <si>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</si>
  <si>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</si>
  <si>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</si>
  <si>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</si>
  <si>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</si>
  <si>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</si>
  <si>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</si>
  <si>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</si>
  <si>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</si>
  <si>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</si>
  <si>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</si>
  <si>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</si>
  <si>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</si>
  <si>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</si>
  <si>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</si>
  <si>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</si>
  <si>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</si>
  <si>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</si>
  <si>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</si>
  <si>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</si>
  <si>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</si>
  <si>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</si>
  <si>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</si>
  <si>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</si>
  <si>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</si>
  <si>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</si>
  <si>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</si>
  <si>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</si>
  <si>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</si>
  <si>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</si>
  <si>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</si>
  <si>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</si>
  <si>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</si>
  <si>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</si>
  <si>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</si>
  <si>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</si>
  <si>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</si>
  <si>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</si>
  <si>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</si>
  <si>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</si>
  <si>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</si>
  <si>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</si>
  <si>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</si>
  <si>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</si>
  <si>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</si>
  <si>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</si>
  <si>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</si>
  <si>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</si>
  <si>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</si>
  <si>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</si>
  <si>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</si>
  <si>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</si>
  <si>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</si>
  <si>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</si>
  <si>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</si>
  <si>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</si>
  <si>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</si>
  <si>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</si>
  <si>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</si>
  <si>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</si>
  <si>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</si>
  <si>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</si>
  <si>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</si>
  <si>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</si>
  <si>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</si>
  <si>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</si>
  <si>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</si>
  <si>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</si>
  <si>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</si>
  <si>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</si>
  <si>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</si>
  <si>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</si>
  <si>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</si>
  <si>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</si>
  <si>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</si>
  <si>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</si>
  <si>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</si>
  <si>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</si>
  <si>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</si>
  <si>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</si>
  <si>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</si>
  <si>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</si>
  <si>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</si>
  <si>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</si>
  <si>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</si>
  <si>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</si>
  <si>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</si>
  <si>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</si>
  <si>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</si>
  <si>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</si>
  <si>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</si>
  <si>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</si>
  <si>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</si>
  <si>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</si>
  <si>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</si>
  <si>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</si>
  <si>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</si>
  <si>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</si>
  <si>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</si>
  <si>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</si>
  <si>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</si>
  <si>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</si>
  <si>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</si>
  <si>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</si>
  <si>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</si>
  <si>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</si>
  <si>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</si>
  <si>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</si>
  <si>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</si>
  <si>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</si>
  <si>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</si>
  <si>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</si>
  <si>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</si>
  <si>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</si>
  <si>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</si>
  <si>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</si>
  <si>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</si>
  <si>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</si>
  <si>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</si>
  <si>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</si>
  <si>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</si>
  <si>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</si>
  <si>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</si>
  <si>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</si>
  <si>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</si>
  <si>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</si>
  <si>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</si>
  <si>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</si>
  <si>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</si>
  <si>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</si>
  <si>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</si>
  <si>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</si>
  <si>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</si>
  <si>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</si>
  <si>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</si>
  <si>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</si>
  <si>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</si>
  <si>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</si>
  <si>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</si>
  <si>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</si>
  <si>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</si>
  <si>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</si>
  <si>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</si>
  <si>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</si>
  <si>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</si>
  <si>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</si>
  <si>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</si>
  <si>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</si>
  <si>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</si>
  <si>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</si>
  <si>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</si>
  <si>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</si>
  <si>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</si>
  <si>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</si>
  <si>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</si>
  <si>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</si>
  <si>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</si>
  <si>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</si>
  <si>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</si>
  <si>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</si>
  <si>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</si>
  <si>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</si>
  <si>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</si>
  <si>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</si>
  <si>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</si>
  <si>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</si>
  <si>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</si>
  <si>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</si>
  <si>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</si>
  <si>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</si>
  <si>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</si>
  <si>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</si>
  <si>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</si>
  <si>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</si>
  <si>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</si>
  <si>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</si>
  <si>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</si>
  <si>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</si>
  <si>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</si>
  <si>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</si>
  <si>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</si>
  <si>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</si>
  <si>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</si>
  <si>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</si>
  <si>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</si>
  <si>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</si>
  <si>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</si>
  <si>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</si>
  <si>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</si>
  <si>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</si>
  <si>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</si>
  <si>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</si>
  <si>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</si>
  <si>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</si>
  <si>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</si>
  <si>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</si>
  <si>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</si>
  <si>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</si>
  <si>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</si>
  <si>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</si>
  <si>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</si>
  <si>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</si>
  <si>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</si>
  <si>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</si>
  <si>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</si>
  <si>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</si>
  <si>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</si>
  <si>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</si>
  <si>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</si>
  <si>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</si>
  <si>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</si>
  <si>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</si>
  <si>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</si>
  <si>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</si>
  <si>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</si>
  <si>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</si>
  <si>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</si>
  <si>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</si>
  <si>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</si>
  <si>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</si>
  <si>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</si>
  <si>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</si>
  <si>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</si>
  <si>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</si>
  <si>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</si>
  <si>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</si>
  <si>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</si>
  <si>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</si>
  <si>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</si>
  <si>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</si>
  <si>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</si>
  <si>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</si>
  <si>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</si>
  <si>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</si>
  <si>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</si>
  <si>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</si>
  <si>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</si>
  <si>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</si>
  <si>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</si>
  <si>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</si>
  <si>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</si>
  <si>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</si>
  <si>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</si>
  <si>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</si>
  <si>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</si>
  <si>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</si>
  <si>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</si>
  <si>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</si>
  <si>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</si>
  <si>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</si>
  <si>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</si>
  <si>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</si>
  <si>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</si>
  <si>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</si>
  <si>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</si>
  <si>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</si>
  <si>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</si>
  <si>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</si>
  <si>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</si>
  <si>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</si>
  <si>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</si>
  <si>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</si>
  <si>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</si>
  <si>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</si>
  <si>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</si>
  <si>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</si>
  <si>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</si>
  <si>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</si>
  <si>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</si>
  <si>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</si>
  <si>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</si>
  <si>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</si>
  <si>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</si>
  <si>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</si>
  <si>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</si>
  <si>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</si>
  <si>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</si>
  <si>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</si>
  <si>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</si>
  <si>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</si>
  <si>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</si>
  <si>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</si>
  <si>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</si>
  <si>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</si>
  <si>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</si>
  <si>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</si>
  <si>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</si>
  <si>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</si>
  <si>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</si>
  <si>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</si>
  <si>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</si>
  <si>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</si>
  <si>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</si>
  <si>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</si>
  <si>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</si>
  <si>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</si>
  <si>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</si>
  <si>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</si>
  <si>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</si>
  <si>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</si>
  <si>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</si>
  <si>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</si>
  <si>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</si>
  <si>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</si>
  <si>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</si>
  <si>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</si>
  <si>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</si>
  <si>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</si>
  <si>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</si>
  <si>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</si>
  <si>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</si>
  <si>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</si>
  <si>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</si>
  <si>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</si>
  <si>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</si>
  <si>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</si>
  <si>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</si>
  <si>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</si>
  <si>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</si>
  <si>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</si>
  <si>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</si>
  <si>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</si>
  <si>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</si>
  <si>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</si>
  <si>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</si>
  <si>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</si>
  <si>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</si>
  <si>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</si>
  <si>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</si>
  <si>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</si>
  <si>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</si>
  <si>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</si>
  <si>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</si>
  <si>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</si>
  <si>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</si>
  <si>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</si>
  <si>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</si>
  <si>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</si>
  <si>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</si>
  <si>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</si>
  <si>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</si>
  <si>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</si>
  <si>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</si>
  <si>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</si>
  <si>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</si>
  <si>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</si>
  <si>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</si>
  <si>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</si>
  <si>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</si>
  <si>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</si>
  <si>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</si>
  <si>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</si>
  <si>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</si>
  <si>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</si>
  <si>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</si>
  <si>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</si>
  <si>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</si>
  <si>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</si>
  <si>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</si>
  <si>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</si>
  <si>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</si>
  <si>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</si>
  <si>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</si>
  <si>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</si>
  <si>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</si>
  <si>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</si>
  <si>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</si>
  <si>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</si>
  <si>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</si>
  <si>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</si>
  <si>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</si>
  <si>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</si>
  <si>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</si>
  <si>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</si>
  <si>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</si>
  <si>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</si>
  <si>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</si>
  <si>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</si>
  <si>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</si>
  <si>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</si>
  <si>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</si>
  <si>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</si>
  <si>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</si>
  <si>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</si>
  <si>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</si>
  <si>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</si>
  <si>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</si>
  <si>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</si>
  <si>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</si>
  <si>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</si>
  <si>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</si>
  <si>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</si>
  <si>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</si>
  <si>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</si>
  <si>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</si>
  <si>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</si>
  <si>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</si>
  <si>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</si>
  <si>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</si>
  <si>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</si>
  <si>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</si>
  <si>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</si>
  <si>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</si>
  <si>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</si>
  <si>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</si>
  <si>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</si>
  <si>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</si>
  <si>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</si>
  <si>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</si>
  <si>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</si>
  <si>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</si>
  <si>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</si>
  <si>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</si>
  <si>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</si>
  <si>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</si>
  <si>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</si>
  <si>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</si>
  <si>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</si>
  <si>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</si>
  <si>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</si>
  <si>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</si>
  <si>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</si>
  <si>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</si>
  <si>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</si>
  <si>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</si>
  <si>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</si>
  <si>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</si>
  <si>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</si>
  <si>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</si>
  <si>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</si>
  <si>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</si>
  <si>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</si>
  <si>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</si>
  <si>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</si>
  <si>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</si>
  <si>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</si>
  <si>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</si>
  <si>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</si>
  <si>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</si>
  <si>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</si>
  <si>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</si>
  <si>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</si>
  <si>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</si>
  <si>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</si>
  <si>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</si>
  <si>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</si>
  <si>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</si>
  <si>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</si>
  <si>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</si>
  <si>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</si>
  <si>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</si>
  <si>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</si>
  <si>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</si>
  <si>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</si>
  <si>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</si>
  <si>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</si>
  <si>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</si>
  <si>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</si>
  <si>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</si>
  <si>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</si>
  <si>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</si>
  <si>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</si>
  <si>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</si>
  <si>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</si>
  <si>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</si>
  <si>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</si>
  <si>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</si>
  <si>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</si>
  <si>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</si>
  <si>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</si>
  <si>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</si>
  <si>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</si>
  <si>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</si>
  <si>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</si>
  <si>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</si>
  <si>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</si>
  <si>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</si>
  <si>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</si>
  <si>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</si>
  <si>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</si>
  <si>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</si>
  <si>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</si>
  <si>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</si>
  <si>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</si>
  <si>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</si>
  <si>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</si>
  <si>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</si>
  <si>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</si>
  <si>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</si>
  <si>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</si>
  <si>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</si>
  <si>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</si>
  <si>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</si>
  <si>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</si>
  <si>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</si>
  <si>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</si>
  <si>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</si>
  <si>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</si>
  <si>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</si>
  <si>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</si>
  <si>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</si>
  <si>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</si>
  <si>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</si>
  <si>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</si>
  <si>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</si>
  <si>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</si>
  <si>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</si>
  <si>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</si>
  <si>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</si>
  <si>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</si>
  <si>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</si>
  <si>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</si>
  <si>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</si>
  <si>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</si>
  <si>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</si>
  <si>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</si>
  <si>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</si>
  <si>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</si>
  <si>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</si>
  <si>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</si>
  <si>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</si>
  <si>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</si>
  <si>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</si>
  <si>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</si>
  <si>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</si>
  <si>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</si>
  <si>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</si>
  <si>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</si>
  <si>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</si>
  <si>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</si>
  <si>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</si>
  <si>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</si>
  <si>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</si>
  <si>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</si>
  <si>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</si>
  <si>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</si>
  <si>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</si>
  <si>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</si>
  <si>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</si>
  <si>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</si>
  <si>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</si>
  <si>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</si>
  <si>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</si>
  <si>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</si>
  <si>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</si>
  <si>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</si>
  <si>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</si>
  <si>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</si>
  <si>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</si>
  <si>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</si>
  <si>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</si>
  <si>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</si>
  <si>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</si>
  <si>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</si>
  <si>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</si>
  <si>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</si>
  <si>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</si>
  <si>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</si>
  <si>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</si>
  <si>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</si>
  <si>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</si>
  <si>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</si>
  <si>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</si>
  <si>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</si>
  <si>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</si>
  <si>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</si>
  <si>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</si>
  <si>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</si>
  <si>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</si>
  <si>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</si>
  <si>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</si>
  <si>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</si>
  <si>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</si>
  <si>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</si>
  <si>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</si>
  <si>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</si>
  <si>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</si>
  <si>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</si>
  <si>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</si>
  <si>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</si>
  <si>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</si>
  <si>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</si>
  <si>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</si>
  <si>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</si>
  <si>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</si>
  <si>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</si>
  <si>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</si>
  <si>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</si>
  <si>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</si>
  <si>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</si>
  <si>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</si>
  <si>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</si>
  <si>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</si>
  <si>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</si>
  <si>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</si>
  <si>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</si>
  <si>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</si>
  <si>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</si>
  <si>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</si>
  <si>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</si>
  <si>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</si>
  <si>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</si>
  <si>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</si>
  <si>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</si>
  <si>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</si>
  <si>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</si>
  <si>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</si>
  <si>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</si>
  <si>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</si>
  <si>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</si>
  <si>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</si>
  <si>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</si>
  <si>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</si>
  <si>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</si>
  <si>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</si>
  <si>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</si>
  <si>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</si>
  <si>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</si>
  <si>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</si>
  <si>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</si>
  <si>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</si>
  <si>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</si>
  <si>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</si>
  <si>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</si>
  <si>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</si>
  <si>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</si>
  <si>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</si>
  <si>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</si>
  <si>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</si>
  <si>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</si>
  <si>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</si>
  <si>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</si>
  <si>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</si>
  <si>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</si>
  <si>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</si>
  <si>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</si>
  <si>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</si>
  <si>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</si>
  <si>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</si>
  <si>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</si>
  <si>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</si>
  <si>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</si>
  <si>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</si>
  <si>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</si>
  <si>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</si>
  <si>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</si>
  <si>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</si>
  <si>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</si>
  <si>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</si>
  <si>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</si>
  <si>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</si>
  <si>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</si>
  <si>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</si>
  <si>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</si>
  <si>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</si>
  <si>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</si>
  <si>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</si>
  <si>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</si>
  <si>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</si>
  <si>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</si>
  <si>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</si>
  <si>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</si>
  <si>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</si>
  <si>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</si>
  <si>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</si>
  <si>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</si>
  <si>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</si>
  <si>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</si>
  <si>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</si>
  <si>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</si>
  <si>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</si>
  <si>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</si>
  <si>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</si>
  <si>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</si>
  <si>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</si>
  <si>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</si>
  <si>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</si>
  <si>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</si>
  <si>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</si>
  <si>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</si>
  <si>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</si>
  <si>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</si>
  <si>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</si>
  <si>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</si>
  <si>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</si>
  <si>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</si>
  <si>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</si>
  <si>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</si>
  <si>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</si>
  <si>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</si>
  <si>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</si>
  <si>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</si>
  <si>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</si>
  <si>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</si>
  <si>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</si>
  <si>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</si>
  <si>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</si>
  <si>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</si>
  <si>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</si>
  <si>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</si>
  <si>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</si>
  <si>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</si>
  <si>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</si>
  <si>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</si>
  <si>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</si>
  <si>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</si>
  <si>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</si>
  <si>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</si>
  <si>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</si>
  <si>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</si>
  <si>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</si>
  <si>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</si>
  <si>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</si>
  <si>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</si>
  <si>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</si>
  <si>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</si>
  <si>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</si>
  <si>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</si>
  <si>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</si>
  <si>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</si>
  <si>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</si>
  <si>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</si>
  <si>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</si>
  <si>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</si>
  <si>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</si>
  <si>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</si>
  <si>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</si>
  <si>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</si>
  <si>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</si>
  <si>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</si>
  <si>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</si>
  <si>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</si>
  <si>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</si>
  <si>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</si>
  <si>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</si>
  <si>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</si>
  <si>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</si>
  <si>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</si>
  <si>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</si>
  <si>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</si>
  <si>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</si>
  <si>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</si>
  <si>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</si>
  <si>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</si>
  <si>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</si>
  <si>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</si>
  <si>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</si>
  <si>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</si>
  <si>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</si>
  <si>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</si>
  <si>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</si>
  <si>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</si>
  <si>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</si>
  <si>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</si>
  <si>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</si>
  <si>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</si>
  <si>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</si>
  <si>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</si>
  <si>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</si>
  <si>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</si>
  <si>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</si>
  <si>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</si>
  <si>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</si>
  <si>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</si>
  <si>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</si>
  <si>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</si>
  <si>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</si>
  <si>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</si>
  <si>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</si>
  <si>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</si>
  <si>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</si>
  <si>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</si>
  <si>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</si>
  <si>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</si>
  <si>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</si>
  <si>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</si>
  <si>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</si>
  <si>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</si>
  <si>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</si>
  <si>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</si>
  <si>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</si>
  <si>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</si>
  <si>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</si>
  <si>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</si>
  <si>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</si>
  <si>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</si>
  <si>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</si>
  <si>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</si>
  <si>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</si>
  <si>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</si>
  <si>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</si>
  <si>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</si>
  <si>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</si>
  <si>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</si>
  <si>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</si>
  <si>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</si>
  <si>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</si>
  <si>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</si>
  <si>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</si>
  <si>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</si>
  <si>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</si>
  <si>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</si>
  <si>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</si>
  <si>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</si>
  <si>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</si>
  <si>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</si>
  <si>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</si>
  <si>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</si>
  <si>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</si>
  <si>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</si>
  <si>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</si>
  <si>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</si>
  <si>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</si>
  <si>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</si>
  <si>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</si>
  <si>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</si>
  <si>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</si>
  <si>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</si>
  <si>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</si>
  <si>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</si>
  <si>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</si>
  <si>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</si>
  <si>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</si>
  <si>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</si>
  <si>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</si>
  <si>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</si>
  <si>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</si>
  <si>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</si>
  <si>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</si>
  <si>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</si>
  <si>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</si>
  <si>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</si>
  <si>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</si>
  <si>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</si>
  <si>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</si>
  <si>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</si>
  <si>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</si>
  <si>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</si>
  <si>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</si>
  <si>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</si>
  <si>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</si>
  <si>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</si>
  <si>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</si>
  <si>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</si>
  <si>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</si>
  <si>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</si>
  <si>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</si>
  <si>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</si>
  <si>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</si>
  <si>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</si>
  <si>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</si>
  <si>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</si>
  <si>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</si>
  <si>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</si>
  <si>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</si>
  <si>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</si>
  <si>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</si>
  <si>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</si>
  <si>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</si>
  <si>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</si>
  <si>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</si>
  <si>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</si>
  <si>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</si>
  <si>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</si>
  <si>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</si>
  <si>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</si>
  <si>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</si>
  <si>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</si>
  <si>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</si>
  <si>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</si>
  <si>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</si>
  <si>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</si>
  <si>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</si>
  <si>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</si>
  <si>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</si>
  <si>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</si>
  <si>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</si>
  <si>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</si>
  <si>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</si>
  <si>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</si>
  <si>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</si>
  <si>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</si>
  <si>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</si>
  <si>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</si>
  <si>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</si>
  <si>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</si>
  <si>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</si>
  <si>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</si>
  <si>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</si>
  <si>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</si>
  <si>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</si>
  <si>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</si>
  <si>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</si>
  <si>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</si>
  <si>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</si>
  <si>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</si>
  <si>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</si>
  <si>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</si>
  <si>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</si>
  <si>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</si>
  <si>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</si>
  <si>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</si>
  <si>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</si>
  <si>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</si>
  <si>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</si>
  <si>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</si>
  <si>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</si>
  <si>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</si>
  <si>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</si>
  <si>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</si>
  <si>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</si>
  <si>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</si>
  <si>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</si>
  <si>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</si>
  <si>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</si>
  <si>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</si>
  <si>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</si>
  <si>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</si>
  <si>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</si>
  <si>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</si>
  <si>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</si>
  <si>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</si>
  <si>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</si>
  <si>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</si>
  <si>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</si>
  <si>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</si>
  <si>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</si>
  <si>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</si>
  <si>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</si>
  <si>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</si>
  <si>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</si>
  <si>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</si>
  <si>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</si>
  <si>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</si>
  <si>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</si>
  <si>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</si>
  <si>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</si>
  <si>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</si>
  <si>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</si>
  <si>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</si>
  <si>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</si>
  <si>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</si>
  <si>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</si>
  <si>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</si>
  <si>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</si>
  <si>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</si>
  <si>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</si>
  <si>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</si>
  <si>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</si>
  <si>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</si>
  <si>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</si>
  <si>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</si>
  <si>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</si>
  <si>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</si>
  <si>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</si>
  <si>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</si>
  <si>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</si>
  <si>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</si>
  <si>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</si>
  <si>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</si>
  <si>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</si>
  <si>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</si>
  <si>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</si>
  <si>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</si>
  <si>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</si>
  <si>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</si>
  <si>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</si>
  <si>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</si>
  <si>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</si>
  <si>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</si>
  <si>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</si>
  <si>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</si>
  <si>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</si>
  <si>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</si>
  <si>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</si>
  <si>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</si>
  <si>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</si>
  <si>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</si>
  <si>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</si>
  <si>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</si>
  <si>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</si>
  <si>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</si>
  <si>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</si>
  <si>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</si>
  <si>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</si>
  <si>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</si>
  <si>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</si>
  <si>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</si>
  <si>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</si>
  <si>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</si>
  <si>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</si>
  <si>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</si>
  <si>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</si>
  <si>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</si>
  <si>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</si>
  <si>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</si>
  <si>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</si>
  <si>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</si>
  <si>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</si>
  <si>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</si>
  <si>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</si>
  <si>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</si>
  <si>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</si>
  <si>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</si>
  <si>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</si>
  <si>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</si>
  <si>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</si>
  <si>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</si>
  <si>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</si>
  <si>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</si>
  <si>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</si>
  <si>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</si>
  <si>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</si>
  <si>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</si>
  <si>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</si>
  <si>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</si>
  <si>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</si>
  <si>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</si>
  <si>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</si>
  <si>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</si>
  <si>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</si>
  <si>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</si>
  <si>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</si>
  <si>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</si>
  <si>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</si>
  <si>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</si>
  <si>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</si>
  <si>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</si>
  <si>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</si>
  <si>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</si>
  <si>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</si>
  <si>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</si>
  <si>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</si>
  <si>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</si>
  <si>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</si>
  <si>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</si>
  <si>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</si>
  <si>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</si>
  <si>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</si>
  <si>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</si>
  <si>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</si>
  <si>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</si>
  <si>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</si>
  <si>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</si>
  <si>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</si>
  <si>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</si>
  <si>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</si>
  <si>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</si>
  <si>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</si>
  <si>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</si>
  <si>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</si>
  <si>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</si>
  <si>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</si>
  <si>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</si>
  <si>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</si>
  <si>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</si>
  <si>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</si>
  <si>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</si>
  <si>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</si>
  <si>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</si>
  <si>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</si>
  <si>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</si>
  <si>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</si>
  <si>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</si>
  <si>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</si>
  <si>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</si>
  <si>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</si>
  <si>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</si>
  <si>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</si>
  <si>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</si>
  <si>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</si>
  <si>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</si>
  <si>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</si>
  <si>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</si>
  <si>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</si>
  <si>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</si>
  <si>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</si>
  <si>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</si>
  <si>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</si>
  <si>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</si>
  <si>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</si>
  <si>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</si>
  <si>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</si>
  <si>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</si>
  <si>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</si>
  <si>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</si>
  <si>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</si>
  <si>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</si>
  <si>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</si>
  <si>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</si>
  <si>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</si>
  <si>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</si>
  <si>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</si>
  <si>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</si>
  <si>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</si>
  <si>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</si>
  <si>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</si>
  <si>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</si>
  <si>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</si>
  <si>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</si>
  <si>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</si>
  <si>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</si>
  <si>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</si>
  <si>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</si>
  <si>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</si>
  <si>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</si>
  <si>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</si>
  <si>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</si>
  <si>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</si>
  <si>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</si>
  <si>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</si>
  <si>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</si>
  <si>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</si>
  <si>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</si>
  <si>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</si>
  <si>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</si>
  <si>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</si>
  <si>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</si>
  <si>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</si>
  <si>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</si>
  <si>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</si>
  <si>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</si>
  <si>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</si>
  <si>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</si>
  <si>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</si>
  <si>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</si>
  <si>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</si>
  <si>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</si>
  <si>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</si>
  <si>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</si>
  <si>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</si>
  <si>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</si>
  <si>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</si>
  <si>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</si>
  <si>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</si>
  <si>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</si>
  <si>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</si>
  <si>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</si>
  <si>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</si>
  <si>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</si>
  <si>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</si>
  <si>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</si>
  <si>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</si>
  <si>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</si>
  <si>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</si>
  <si>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</si>
  <si>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</si>
  <si>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</si>
  <si>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</si>
  <si>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</si>
  <si>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</si>
  <si>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</si>
  <si>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</si>
  <si>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</si>
  <si>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</si>
  <si>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</si>
  <si>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</si>
  <si>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</si>
  <si>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</si>
  <si>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</si>
  <si>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</si>
  <si>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</si>
  <si>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</si>
  <si>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</si>
  <si>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</si>
  <si>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</si>
  <si>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</si>
  <si>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</si>
  <si>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</si>
  <si>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</si>
  <si>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</si>
  <si>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</si>
  <si>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</si>
  <si>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</si>
  <si>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</si>
  <si>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</si>
  <si>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</si>
  <si>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</si>
  <si>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</si>
  <si>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</si>
  <si>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</si>
  <si>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</si>
  <si>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</si>
  <si>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</si>
  <si>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</si>
  <si>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</si>
  <si>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</si>
  <si>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</si>
  <si>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</si>
  <si>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</si>
  <si>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</si>
  <si>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</si>
  <si>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</si>
  <si>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</si>
  <si>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</si>
  <si>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</si>
  <si>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</si>
  <si>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</si>
  <si>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</si>
  <si>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</si>
  <si>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</si>
  <si>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</si>
  <si>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</si>
  <si>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</si>
  <si>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</si>
  <si>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</si>
  <si>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</si>
  <si>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</si>
  <si>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</si>
  <si>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</si>
  <si>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</si>
  <si>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</si>
  <si>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</si>
  <si>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</si>
  <si>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</si>
  <si>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</si>
  <si>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</si>
  <si>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</si>
  <si>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</si>
  <si>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</si>
  <si>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</si>
  <si>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</si>
  <si>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</si>
  <si>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</si>
  <si>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</si>
  <si>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</si>
  <si>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</si>
  <si>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</si>
  <si>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</si>
  <si>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</si>
  <si>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</si>
  <si>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</si>
  <si>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</si>
  <si>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</si>
  <si>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</si>
  <si>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</si>
  <si>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</si>
  <si>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</si>
  <si>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</si>
  <si>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</si>
  <si>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</si>
  <si>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</si>
  <si>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</si>
  <si>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</si>
  <si>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</si>
  <si>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</si>
  <si>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</si>
  <si>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</si>
  <si>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</si>
  <si>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</si>
  <si>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</si>
  <si>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</si>
  <si>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</si>
  <si>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</si>
  <si>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</si>
  <si>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</si>
  <si>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</si>
  <si>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</si>
  <si>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</si>
  <si>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</si>
  <si>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</si>
  <si>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</si>
  <si>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</si>
  <si>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</si>
  <si>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</si>
  <si>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</si>
  <si>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</si>
  <si>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</si>
  <si>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</si>
  <si>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</si>
  <si>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</si>
  <si>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</si>
  <si>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</si>
  <si>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</si>
  <si>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</si>
  <si>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</si>
  <si>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</si>
  <si>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</si>
  <si>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</si>
  <si>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</si>
  <si>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</si>
  <si>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</si>
  <si>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</si>
  <si>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</si>
  <si>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</si>
  <si>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</si>
  <si>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</si>
  <si>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</si>
  <si>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</si>
  <si>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</si>
  <si>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</si>
  <si>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</si>
  <si>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</si>
  <si>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</si>
  <si>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</si>
  <si>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</si>
  <si>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</si>
  <si>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</si>
  <si>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</si>
  <si>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</si>
  <si>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</si>
  <si>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</si>
  <si>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</si>
  <si>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</si>
  <si>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</si>
  <si>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</si>
  <si>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</si>
  <si>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</si>
  <si>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</si>
  <si>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</si>
  <si>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</si>
  <si>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</si>
  <si>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</si>
  <si>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</si>
  <si>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</si>
  <si>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</si>
  <si>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</si>
  <si>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</si>
  <si>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</si>
  <si>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</si>
  <si>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</si>
  <si>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</si>
  <si>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</si>
  <si>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</si>
  <si>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</si>
  <si>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</si>
  <si>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</si>
  <si>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</si>
  <si>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</si>
  <si>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</si>
  <si>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</si>
  <si>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</si>
  <si>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</si>
  <si>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</si>
  <si>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</si>
  <si>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</si>
  <si>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</si>
  <si>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</si>
  <si>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</si>
  <si>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</si>
  <si>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</si>
  <si>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</si>
  <si>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</si>
  <si>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</si>
  <si>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</si>
  <si>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</si>
  <si>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</si>
  <si>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</si>
  <si>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</si>
  <si>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</si>
  <si>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</si>
  <si>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</si>
  <si>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</si>
  <si>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</si>
  <si>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</si>
  <si>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</si>
  <si>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</si>
  <si>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</si>
  <si>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</si>
  <si>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</si>
  <si>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</si>
  <si>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</si>
  <si>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</si>
  <si>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</si>
  <si>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</si>
  <si>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</si>
  <si>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</si>
  <si>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</si>
  <si>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</si>
  <si>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</si>
  <si>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</si>
  <si>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</si>
  <si>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</si>
  <si>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</si>
  <si>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</si>
  <si>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</si>
  <si>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</si>
  <si>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</si>
  <si>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</si>
  <si>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</si>
  <si>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</si>
  <si>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</si>
  <si>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</si>
  <si>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</si>
  <si>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</si>
  <si>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</si>
  <si>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</si>
  <si>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</si>
  <si>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</si>
  <si>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</si>
  <si>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</si>
  <si>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</si>
  <si>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</si>
  <si>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</si>
  <si>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</si>
  <si>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</si>
  <si>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</si>
  <si>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</si>
  <si>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</si>
  <si>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</si>
  <si>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</si>
  <si>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</si>
  <si>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</si>
  <si>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</si>
  <si>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</si>
  <si>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</si>
  <si>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</si>
  <si>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</si>
  <si>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</si>
  <si>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</si>
  <si>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</si>
  <si>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</si>
  <si>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</si>
  <si>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</si>
  <si>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</si>
  <si>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</si>
  <si>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</si>
  <si>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</si>
  <si>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</si>
  <si>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</si>
  <si>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</si>
  <si>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</si>
  <si>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</si>
  <si>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</si>
  <si>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</si>
  <si>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</si>
  <si>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</si>
  <si>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</si>
  <si>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</si>
  <si>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</si>
  <si>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</si>
  <si>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</si>
  <si>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</si>
  <si>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</si>
  <si>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</si>
  <si>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</si>
  <si>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</si>
  <si>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</si>
  <si>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</si>
  <si>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</si>
  <si>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</si>
  <si>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</si>
  <si>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</si>
  <si>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</si>
  <si>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</si>
  <si>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</si>
  <si>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</si>
  <si>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</si>
  <si>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</si>
  <si>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</si>
  <si>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</si>
  <si>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</si>
  <si>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</si>
  <si>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</si>
  <si>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</si>
  <si>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</si>
  <si>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</si>
  <si>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</si>
  <si>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</si>
  <si>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</si>
  <si>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</si>
  <si>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</si>
  <si>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</si>
  <si>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</si>
  <si>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</si>
  <si>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</si>
  <si>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</si>
  <si>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</si>
  <si>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</si>
  <si>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</si>
  <si>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</si>
  <si>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</si>
  <si>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</si>
  <si>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</si>
  <si>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</si>
  <si>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</si>
  <si>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</si>
  <si>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</si>
  <si>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</si>
  <si>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</si>
  <si>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</si>
  <si>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</si>
  <si>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</si>
  <si>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</si>
  <si>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</si>
  <si>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</si>
  <si>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</si>
  <si>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</si>
  <si>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</si>
  <si>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</si>
  <si>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</si>
  <si>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</si>
  <si>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</si>
  <si>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</si>
  <si>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</si>
  <si>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</si>
  <si>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</si>
  <si>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</si>
  <si>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</si>
  <si>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</si>
  <si>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</si>
  <si>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</si>
  <si>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</si>
  <si>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</si>
  <si>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</si>
  <si>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</si>
  <si>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</si>
  <si>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</si>
  <si>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</si>
  <si>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</si>
  <si>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</si>
  <si>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</si>
  <si>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</si>
  <si>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</si>
  <si>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</si>
  <si>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</si>
  <si>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</si>
  <si>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</si>
  <si>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</si>
  <si>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</si>
  <si>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</si>
  <si>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</si>
  <si>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</si>
  <si>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</si>
  <si>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</si>
  <si>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</si>
  <si>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</si>
  <si>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</si>
  <si>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</si>
  <si>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</si>
  <si>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</si>
  <si>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</si>
  <si>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</si>
  <si>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</si>
  <si>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</si>
  <si>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</si>
  <si>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</si>
  <si>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</si>
  <si>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</si>
  <si>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</si>
  <si>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</si>
  <si>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</si>
  <si>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</si>
  <si>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</si>
  <si>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</si>
  <si>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</si>
  <si>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</si>
  <si>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</si>
  <si>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</si>
  <si>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</si>
  <si>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</si>
  <si>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</si>
  <si>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</si>
  <si>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</si>
  <si>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</si>
  <si>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</si>
  <si>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</si>
  <si>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</si>
  <si>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</si>
  <si>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</si>
  <si>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</si>
  <si>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</si>
  <si>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</si>
  <si>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</si>
  <si>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</si>
  <si>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</si>
  <si>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</si>
  <si>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</si>
  <si>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</si>
  <si>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</si>
  <si>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</si>
  <si>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</si>
  <si>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</si>
  <si>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</si>
  <si>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</si>
  <si>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</si>
  <si>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</si>
  <si>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</si>
  <si>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</si>
  <si>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</si>
  <si>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</si>
  <si>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</si>
  <si>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</si>
  <si>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</si>
  <si>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</si>
  <si>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</si>
  <si>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</si>
  <si>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</si>
  <si>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</si>
  <si>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</si>
  <si>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</si>
  <si>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</si>
  <si>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</si>
  <si>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</si>
  <si>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</si>
  <si>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</si>
  <si>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</si>
  <si>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</si>
  <si>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</si>
  <si>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</si>
  <si>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</si>
  <si>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</si>
  <si>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</si>
  <si>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</si>
  <si>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</si>
  <si>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</si>
  <si>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</si>
  <si>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</si>
  <si>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</si>
  <si>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</si>
  <si>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</si>
  <si>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</si>
  <si>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</si>
  <si>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</si>
  <si>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</si>
  <si>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</si>
  <si>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</si>
  <si>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</si>
  <si>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</si>
  <si>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</si>
  <si>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</si>
  <si>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</si>
  <si>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</si>
  <si>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</si>
  <si>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</si>
  <si>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</si>
  <si>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</si>
  <si>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</si>
  <si>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</si>
  <si>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</si>
  <si>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</si>
  <si>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</si>
  <si>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</si>
  <si>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</si>
  <si>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</si>
  <si>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</si>
  <si>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</si>
  <si>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</si>
  <si>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</si>
  <si>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</si>
  <si>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</si>
  <si>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</si>
  <si>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</si>
  <si>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</si>
  <si>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</si>
  <si>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</si>
  <si>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</si>
  <si>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</si>
  <si>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</si>
  <si>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</si>
  <si>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</si>
  <si>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</si>
  <si>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</si>
  <si>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</si>
  <si>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</si>
  <si>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</si>
  <si>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</si>
  <si>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</si>
  <si>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</si>
  <si>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</si>
  <si>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</si>
  <si>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</si>
  <si>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</si>
  <si>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</si>
  <si>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</si>
  <si>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</si>
  <si>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</si>
  <si>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</si>
  <si>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</si>
  <si>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</si>
  <si>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</si>
  <si>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</si>
  <si>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</si>
  <si>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</si>
  <si>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</si>
  <si>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</si>
  <si>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</si>
  <si>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</si>
  <si>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</si>
  <si>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</si>
  <si>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</si>
  <si>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</si>
  <si>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</si>
  <si>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</si>
  <si>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</si>
  <si>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</si>
  <si>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</si>
  <si>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</si>
  <si>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</si>
  <si>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</si>
  <si>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</si>
  <si>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</si>
  <si>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</si>
  <si>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</si>
  <si>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</si>
  <si>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</si>
  <si>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</si>
  <si>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</si>
  <si>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</si>
  <si>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</si>
  <si>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</si>
  <si>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</si>
  <si>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</si>
  <si>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</si>
  <si>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</si>
  <si>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</si>
  <si>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</si>
  <si>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</si>
  <si>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</si>
  <si>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</si>
  <si>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</si>
  <si>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</si>
  <si>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</si>
  <si>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</si>
  <si>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</si>
  <si>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</si>
  <si>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</si>
  <si>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</si>
  <si>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</si>
  <si>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</si>
  <si>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</si>
  <si>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</si>
  <si>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</si>
  <si>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</si>
  <si>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</si>
  <si>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</si>
  <si>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</si>
  <si>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</si>
  <si>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</si>
  <si>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</si>
  <si>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</si>
  <si>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</si>
  <si>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</si>
  <si>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</si>
  <si>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</si>
  <si>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</si>
  <si>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</si>
  <si>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</si>
  <si>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</si>
  <si>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</si>
  <si>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</si>
  <si>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</si>
  <si>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</si>
  <si>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</si>
  <si>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</si>
  <si>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</si>
  <si>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</si>
  <si>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</si>
  <si>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</si>
  <si>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</si>
  <si>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</si>
  <si>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</si>
  <si>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</si>
  <si>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</si>
  <si>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</si>
  <si>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</si>
  <si>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</si>
  <si>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</si>
  <si>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</si>
  <si>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</si>
  <si>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</si>
  <si>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</si>
  <si>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</si>
  <si>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</si>
  <si>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</si>
  <si>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</si>
  <si>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</si>
  <si>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</si>
  <si>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</si>
  <si>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</si>
  <si>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</si>
  <si>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</si>
  <si>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</si>
  <si>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</si>
  <si>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</si>
  <si>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</si>
  <si>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</si>
  <si>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</si>
  <si>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</si>
  <si>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</si>
  <si>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</si>
  <si>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</si>
  <si>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</si>
  <si>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</si>
  <si>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</si>
  <si>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</si>
  <si>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</si>
  <si>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</si>
  <si>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</si>
  <si>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</si>
  <si>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</si>
  <si>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</si>
  <si>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</si>
  <si>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</si>
  <si>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</si>
  <si>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</si>
  <si>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</si>
  <si>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</si>
  <si>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</si>
  <si>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</si>
  <si>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</si>
  <si>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</si>
  <si>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</si>
  <si>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</si>
  <si>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</si>
  <si>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</si>
  <si>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</si>
  <si>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</si>
  <si>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</si>
  <si>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</si>
  <si>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</si>
  <si>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</si>
  <si>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</si>
  <si>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</si>
  <si>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</si>
  <si>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</si>
  <si>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</si>
  <si>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</si>
  <si>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</si>
  <si>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</si>
  <si>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</si>
  <si>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</si>
  <si>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</si>
  <si>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</si>
  <si>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</si>
  <si>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</si>
  <si>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</si>
  <si>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</si>
  <si>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</si>
  <si>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</si>
  <si>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</si>
  <si>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</si>
  <si>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</si>
  <si>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</si>
  <si>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</si>
  <si>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</si>
  <si>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</si>
  <si>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</si>
  <si>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</si>
  <si>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</si>
  <si>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</si>
  <si>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</si>
  <si>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</si>
  <si>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</si>
  <si>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</si>
  <si>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</si>
  <si>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</si>
  <si>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</si>
  <si>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</si>
  <si>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</si>
  <si>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</si>
  <si>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</si>
  <si>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</si>
  <si>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</si>
  <si>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</si>
  <si>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Name</t>
  </si>
  <si>
    <t>Blurb</t>
  </si>
  <si>
    <t>Goal</t>
  </si>
  <si>
    <t>Pleadged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</si>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</sst>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4"/>
      <color rgb="FF000000"/>
      <name val="Calibri"/>
      <family val="2"/>
      <scheme val="minor"/>
    </font>
    <font>
      <sz val="24"/>
      <color theme="1"/>
      <name val="Calibri"/>
      <family val="2"/>
      <scheme val="minor"/>
    </font>
    <font>
      <sz val="16"/>
      <color rgb="FF2B2B2B"/>
      <name val="Arial"/>
      <family val="2"/>
    </font>
    <font>
      <sz val="20"/>
      <color rgb="FF2B2B2B"/>
      <name val="Arial"/>
      <family val="2"/>
    </font>
    <font>
      <sz val="14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0" fontId="3" fillId="0" borderId="0" xfId="0" applyFont="1"/>
    <xf numFmtId="0" fontId="4" fillId="0" borderId="0" xfId="0" applyFont="1" applyAlignment="1">
      <alignment horizontal="center" wrapText="1"/>
    </xf>
    <xf numFmtId="0" fontId="6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164" fontId="5" fillId="0" borderId="0" xfId="0" applyNumberFormat="1" applyFont="1"/>
    <xf numFmtId="164" fontId="6" fillId="0" borderId="0" xfId="0" applyNumberFormat="1" applyFont="1"/>
    <xf numFmtId="0" fontId="7" fillId="0" borderId="0" xfId="0" applyFont="1"/>
    <xf numFmtId="0" fontId="8" fillId="0" borderId="0" xfId="0" applyFont="1"/>
    <xf numFmtId="9" fontId="7" fillId="0" borderId="0" xfId="0" applyNumberFormat="1" applyFont="1"/>
    <xf numFmtId="9" fontId="3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5">
    <dxf>
      <font>
        <u val="none"/>
      </font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4A67"/>
        </patternFill>
      </fill>
    </dxf>
  </dxfs>
  <tableStyles count="0" defaultTableStyle="TableStyleMedium2" defaultPivotStyle="PivotStyleLight16"/>
  <colors>
    <mruColors>
      <color rgb="FFFF4A6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83-A242-8DBE-A2752737C70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83-A242-8DBE-A2752737C70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83-A242-8DBE-A2752737C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212127"/>
        <c:axId val="901178207"/>
      </c:lineChart>
      <c:catAx>
        <c:axId val="90121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178207"/>
        <c:crosses val="autoZero"/>
        <c:auto val="1"/>
        <c:lblAlgn val="ctr"/>
        <c:lblOffset val="100"/>
        <c:noMultiLvlLbl val="0"/>
      </c:catAx>
      <c:valAx>
        <c:axId val="90117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1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Outcomes_vs_Goals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Goals'!$A$2:$A$20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Goals'!$F$2:$F$20</c:f>
              <c:numCache>
                <c:formatCode>0%</c:formatCode>
                <c:ptCount val="19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2-0241-955B-AE67EE677D2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Goals'!$A$2:$A$20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Goals'!$G$2:$G$20</c:f>
              <c:numCache>
                <c:formatCode>0%</c:formatCode>
                <c:ptCount val="19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2-0241-955B-AE67EE677D2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Goals'!$A$2:$A$20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Goals'!$H$2:$H$20</c:f>
              <c:numCache>
                <c:formatCode>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2-0241-955B-AE67EE677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622800"/>
        <c:axId val="679999296"/>
      </c:lineChart>
      <c:catAx>
        <c:axId val="22862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99296"/>
        <c:crosses val="autoZero"/>
        <c:auto val="1"/>
        <c:lblAlgn val="ctr"/>
        <c:lblOffset val="100"/>
        <c:noMultiLvlLbl val="0"/>
      </c:catAx>
      <c:valAx>
        <c:axId val="67999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62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7-B84F-B8CA-947014AE581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E6-044A-942D-175F8B1B159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E6-044A-942D-175F8B1B159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E6-044A-942D-175F8B1B1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3560880"/>
        <c:axId val="1458439680"/>
      </c:barChart>
      <c:catAx>
        <c:axId val="144356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439680"/>
        <c:crosses val="autoZero"/>
        <c:auto val="1"/>
        <c:lblAlgn val="ctr"/>
        <c:lblOffset val="100"/>
        <c:noMultiLvlLbl val="0"/>
      </c:catAx>
      <c:valAx>
        <c:axId val="145843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56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6-F242-8E35-0DBADE99016E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76-304B-B47E-D43E5DD18F3F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76-304B-B47E-D43E5DD18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5719424"/>
        <c:axId val="1443689312"/>
      </c:barChart>
      <c:catAx>
        <c:axId val="145571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689312"/>
        <c:crosses val="autoZero"/>
        <c:auto val="1"/>
        <c:lblAlgn val="ctr"/>
        <c:lblOffset val="100"/>
        <c:noMultiLvlLbl val="0"/>
      </c:catAx>
      <c:valAx>
        <c:axId val="144368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71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3</xdr:row>
      <xdr:rowOff>38100</xdr:rowOff>
    </xdr:from>
    <xdr:to>
      <xdr:col>15</xdr:col>
      <xdr:colOff>12700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E25CE-3811-A743-8159-E73607E4B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520700</xdr:colOff>
      <xdr:row>22</xdr:row>
      <xdr:rowOff>50800</xdr:rowOff>
    </xdr:from>
    <xdr:to>
      <xdr:col>6</xdr:col>
      <xdr:colOff>177800</xdr:colOff>
      <xdr:row>45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C48EB02-C609-3147-957F-535D8F0F1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0</xdr:row>
      <xdr:rowOff>0</xdr:rowOff>
    </xdr:from>
    <xdr:to>
      <xdr:col>13</xdr:col>
      <xdr:colOff>393700</xdr:colOff>
      <xdr:row>24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B86D70-607A-2646-A497-1B51127FE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1</xdr:row>
      <xdr:rowOff>165100</xdr:rowOff>
    </xdr:from>
    <xdr:to>
      <xdr:col>14</xdr:col>
      <xdr:colOff>292100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C7DB89-9D70-E94D-A2E4-7DF5C462F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oja Srivastava" refreshedDate="44299.939921643519" createdVersion="7" refreshedVersion="7" minRefreshableVersion="3" recordCount="4114" xr:uid="{CA827DD6-90F3-404E-BE7D-49D01A8E8AD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oja Srivastava" refreshedDate="44310.981421759258" createdVersion="7" refreshedVersion="7" minRefreshableVersion="3" recordCount="4114" xr:uid="{7AD281EF-6F1D-1942-A506-965CD5435C4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8A74A-0D3D-F74F-8A4C-2008ABDE148A}" name="PivotTable3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52AD53-3870-F142-B999-544AAF290D46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F20758-3CAD-5B4B-A2FD-0B6A12D03FB7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4" zoomScaleNormal="124" workbookViewId="0">
      <pane ySplit="1" topLeftCell="A2" activePane="bottomLeft" state="frozen"/>
      <selection pane="bottomLeft" sqref="A1:U411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5.5" bestFit="1" customWidth="1"/>
    <col min="17" max="17" width="41.1640625" customWidth="1"/>
    <col min="18" max="18" width="14.5" bestFit="1" customWidth="1"/>
    <col min="19" max="19" width="21" bestFit="1" customWidth="1"/>
    <col min="20" max="20" width="19.83203125" style="13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8364</v>
      </c>
      <c r="T1" s="14" t="s">
        <v>8365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YEAR($S$2)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ref="U4:U67" si="4">YEAR(S4)</f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si="4"/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ref="U68:U131" si="9">YEAR(S68)</f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si="9"/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ref="U132:U195" si="14">YEAR(S132)</f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si="14"/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ref="U196:U259" si="19">YEAR(S196)</f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si="19"/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ref="U260:U323" si="24">YEAR(S260)</f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si="24"/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ref="U324:U387" si="29">YEAR(S324)</f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si="29"/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ref="U388:U451" si="34">YEAR(S388)</f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si="34"/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ref="U452:U515" si="39">YEAR(S452)</f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si="39"/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ref="U516:U579" si="44">YEAR(S516)</f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si="44"/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ref="U580:U643" si="49">YEAR(S580)</f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si="49"/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ref="U644:U707" si="54">YEAR(S644)</f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si="54"/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ref="U708:U771" si="59">YEAR(S708)</f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si="59"/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ref="U772:U835" si="64">YEAR(S772)</f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si="64"/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ref="U836:U899" si="69">YEAR(S836)</f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si="69"/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ref="U900:U963" si="74">YEAR(S900)</f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si="74"/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ref="U964:U1027" si="79">YEAR(S964)</f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si="79"/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ref="U1028:U1091" si="84">YEAR(S1028)</f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si="84"/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ref="U1092:U1155" si="89">YEAR(S1092)</f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si="89"/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ref="U1156:U1219" si="94">YEAR(S1156)</f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si="94"/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ref="U1220:U1283" si="99">YEAR(S1220)</f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si="99"/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ref="U1284:U1347" si="104">YEAR(S1284)</f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si="104"/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ref="U1348:U1411" si="109">YEAR(S1348)</f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si="109"/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ref="U1412:U1475" si="114">YEAR(S1412)</f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si="114"/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ref="U1476:U1539" si="119">YEAR(S1476)</f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si="119"/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ref="U1540:U1603" si="124">YEAR(S1540)</f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si="124"/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ref="U1604:U1667" si="129">YEAR(S1604)</f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si="129"/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ref="U1668:U1731" si="134">YEAR(S1668)</f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si="134"/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ref="U1732:U1795" si="139">YEAR(S1732)</f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si="139"/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ref="U1796:U1859" si="144">YEAR(S1796)</f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si="144"/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ref="U1860:U1923" si="149">YEAR(S1860)</f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si="149"/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ref="U1924:U1987" si="154">YEAR(S1924)</f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si="154"/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ref="U1988:U2051" si="159">YEAR(S1988)</f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si="159"/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ref="U2052:U2115" si="164">YEAR(S2052)</f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si="164"/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ref="U2116:U2179" si="169">YEAR(S2116)</f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si="169"/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ref="U2180:U2243" si="174">YEAR(S2180)</f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si="174"/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ref="U2244:U2307" si="179">YEAR(S2244)</f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si="179"/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ref="U2308:U2371" si="184">YEAR(S2308)</f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si="184"/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ref="U2372:U2435" si="189">YEAR(S2372)</f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si="189"/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ref="U2436:U2499" si="194">YEAR(S2436)</f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si="194"/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ref="U2500:U2563" si="199">YEAR(S2500)</f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si="199"/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ref="U2564:U2627" si="204">YEAR(S2564)</f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si="204"/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ref="U2628:U2691" si="209">YEAR(S2628)</f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si="209"/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ref="U2692:U2755" si="214">YEAR(S2692)</f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si="214"/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ref="U2756:U2819" si="219">YEAR(S2756)</f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si="219"/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ref="U2820:U2883" si="224">YEAR(S2820)</f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si="224"/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ref="U2884:U2947" si="229">YEAR(S2884)</f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si="229"/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ref="U2948:U3011" si="234">YEAR(S2948)</f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si="234"/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ref="U3012:U3075" si="239">YEAR(S3012)</f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si="239"/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ref="U3076:U3139" si="244">YEAR(S3076)</f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si="244"/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ref="U3140:U3203" si="249">YEAR(S3140)</f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si="249"/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ref="U3204:U3267" si="254">YEAR(S3204)</f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si="254"/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ref="U3268:U3331" si="259">YEAR(S3268)</f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si="259"/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ref="U3332:U3395" si="264">YEAR(S3332)</f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si="264"/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ref="U3396:U3459" si="269">YEAR(S3396)</f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si="269"/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ref="U3460:U3523" si="274">YEAR(S3460)</f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si="274"/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ref="U3524:U3587" si="279">YEAR(S3524)</f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si="279"/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ref="U3588:U3651" si="284">YEAR(S3588)</f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si="284"/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ref="U3652:U3715" si="289">YEAR(S3652)</f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si="289"/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ref="U3716:U3779" si="294">YEAR(S3716)</f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si="294"/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ref="U3780:U3843" si="299">YEAR(S3780)</f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si="299"/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ref="U3844:U3907" si="304">YEAR(S3844)</f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si="304"/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ref="U3908:U3971" si="309">YEAR(S3908)</f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si="309"/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ref="U3972:U4035" si="314">YEAR(S3972)</f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si="314"/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ref="U4036:U4099" si="319">YEAR(S4036)</f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si="319"/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ref="U4100:U4115" si="324">YEAR(S4100)</f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5">
    <sortCondition ref="A1:A4115"/>
  </sortState>
  <conditionalFormatting sqref="F1:F1048576">
    <cfRule type="containsText" dxfId="4" priority="2" operator="containsText" text="failed">
      <formula>NOT(ISERROR(SEARCH("failed",F1)))</formula>
    </cfRule>
    <cfRule type="containsText" dxfId="3" priority="3" operator="containsText" text="canceled">
      <formula>NOT(ISERROR(SEARCH("canceled",F1)))</formula>
    </cfRule>
    <cfRule type="cellIs" dxfId="2" priority="4" operator="equal">
      <formula>"failed"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E3B05-FD10-3448-8023-2587D55AF877}">
  <dimension ref="A1:E18"/>
  <sheetViews>
    <sheetView workbookViewId="0">
      <selection activeCell="D25" sqref="D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8358</v>
      </c>
      <c r="B1" t="s">
        <v>8315</v>
      </c>
    </row>
    <row r="2" spans="1:5" x14ac:dyDescent="0.2">
      <c r="A2" s="10" t="s">
        <v>8379</v>
      </c>
      <c r="B2" t="s">
        <v>8378</v>
      </c>
    </row>
    <row r="4" spans="1:5" x14ac:dyDescent="0.2">
      <c r="A4" s="10" t="s">
        <v>8363</v>
      </c>
      <c r="B4" s="10" t="s">
        <v>8362</v>
      </c>
    </row>
    <row r="5" spans="1:5" x14ac:dyDescent="0.2">
      <c r="A5" s="10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5" t="s">
        <v>8372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">
      <c r="A7" s="15" t="s">
        <v>8373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">
      <c r="A8" s="15" t="s">
        <v>8374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">
      <c r="A9" s="15" t="s">
        <v>8375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">
      <c r="A10" s="15" t="s">
        <v>8366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">
      <c r="A11" s="15" t="s">
        <v>8376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">
      <c r="A12" s="15" t="s">
        <v>8367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">
      <c r="A13" s="15" t="s">
        <v>8368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">
      <c r="A14" s="15" t="s">
        <v>8369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">
      <c r="A15" s="15" t="s">
        <v>8370</v>
      </c>
      <c r="B15" s="12"/>
      <c r="C15" s="12">
        <v>50</v>
      </c>
      <c r="D15" s="12">
        <v>65</v>
      </c>
      <c r="E15" s="12">
        <v>115</v>
      </c>
    </row>
    <row r="16" spans="1:5" x14ac:dyDescent="0.2">
      <c r="A16" s="15" t="s">
        <v>8371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">
      <c r="A17" s="15" t="s">
        <v>8377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">
      <c r="A18" s="15" t="s">
        <v>8361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6CA09-A1F2-6641-B66E-E9AFF8A51592}">
  <dimension ref="A1:H20"/>
  <sheetViews>
    <sheetView tabSelected="1" topLeftCell="A20" workbookViewId="0">
      <selection activeCell="B2" sqref="B2"/>
    </sheetView>
  </sheetViews>
  <sheetFormatPr baseColWidth="10" defaultRowHeight="15" x14ac:dyDescent="0.2"/>
  <cols>
    <col min="1" max="1" width="36.1640625" bestFit="1" customWidth="1"/>
    <col min="2" max="2" width="30.83203125" bestFit="1" customWidth="1"/>
    <col min="3" max="3" width="23.5" bestFit="1" customWidth="1"/>
    <col min="4" max="4" width="28.6640625" bestFit="1" customWidth="1"/>
    <col min="5" max="5" width="22.1640625" bestFit="1" customWidth="1"/>
    <col min="6" max="6" width="36.1640625" style="28" bestFit="1" customWidth="1"/>
    <col min="7" max="7" width="28.83203125" style="28" bestFit="1" customWidth="1"/>
    <col min="8" max="8" width="34" style="28" bestFit="1" customWidth="1"/>
  </cols>
  <sheetData>
    <row r="1" spans="1:8" ht="25" x14ac:dyDescent="0.25">
      <c r="A1" s="24" t="s">
        <v>8382</v>
      </c>
      <c r="B1" s="24" t="s">
        <v>8385</v>
      </c>
      <c r="C1" s="24" t="s">
        <v>8386</v>
      </c>
      <c r="D1" s="24" t="s">
        <v>8387</v>
      </c>
      <c r="E1" s="24" t="s">
        <v>8388</v>
      </c>
      <c r="F1" s="26" t="s">
        <v>8389</v>
      </c>
      <c r="G1" s="26" t="s">
        <v>8390</v>
      </c>
      <c r="H1" s="26" t="s">
        <v>8391</v>
      </c>
    </row>
    <row r="2" spans="1:8" ht="19" x14ac:dyDescent="0.25">
      <c r="A2" s="17" t="s">
        <v>8392</v>
      </c>
      <c r="B2" s="17">
        <f>COUNTIFS(Kickstarter!D:D, "&lt;1000", Kickstarter!F:F,"Successful", Kickstarter!R:R, "Plays")</f>
        <v>141</v>
      </c>
      <c r="C2" s="17">
        <f>COUNTIFS(Kickstarter!D:D, "&lt;1000", Kickstarter!F:F,"Failed", Kickstarter!R:R, "Plays")</f>
        <v>45</v>
      </c>
      <c r="D2" s="25">
        <f>COUNTIFS(Kickstarter!D:D, "&lt;1000", Kickstarter!F:F,"Canceled", Kickstarter!R:R, "Plays")</f>
        <v>0</v>
      </c>
      <c r="E2" s="17">
        <f t="shared" ref="E2:E13" si="0">SUM(B2,C2,D2)</f>
        <v>186</v>
      </c>
      <c r="F2" s="27">
        <f>B2/E2</f>
        <v>0.75806451612903225</v>
      </c>
      <c r="G2" s="27">
        <f>C2/E2</f>
        <v>0.24193548387096775</v>
      </c>
      <c r="H2" s="27">
        <f>D3/E3*100</f>
        <v>0</v>
      </c>
    </row>
    <row r="3" spans="1:8" ht="19" x14ac:dyDescent="0.25">
      <c r="A3" s="17" t="s">
        <v>8393</v>
      </c>
      <c r="B3" s="17">
        <f>COUNTIFS(Kickstarter!D:D, "&gt;=1000",Kickstarter!D:D,"&lt;=4999", Kickstarter!F:F,"Successful", Kickstarter!R:R, "Plays")</f>
        <v>388</v>
      </c>
      <c r="C3" s="17">
        <f>COUNTIFS(Kickstarter!D:D, "&gt;=1000",Kickstarter!D:D,"&lt;=4999", Kickstarter!F:F,"Failed", Kickstarter!R:R, "Plays")</f>
        <v>146</v>
      </c>
      <c r="D3" s="17">
        <f>COUNTIFS(Kickstarter!D:D, "&gt;=1000",Kickstarter!D:D,"&lt;=4999", Kickstarter!F:F,"Canceled", Kickstarter!R:R, "Plays")</f>
        <v>0</v>
      </c>
      <c r="E3" s="17">
        <f t="shared" si="0"/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9" si="3">D4/E4*100</f>
        <v>0</v>
      </c>
    </row>
    <row r="4" spans="1:8" ht="19" x14ac:dyDescent="0.25">
      <c r="A4" s="17" t="s">
        <v>8394</v>
      </c>
      <c r="B4" s="17">
        <f>COUNTIFS(Kickstarter!D:D, "&gt;=5000",Kickstarter!D:D,"&lt;=9999", Kickstarter!F:F,"Successful", Kickstarter!R:R, "Plays")</f>
        <v>93</v>
      </c>
      <c r="C4" s="17">
        <f>COUNTIFS(Kickstarter!D:D, "&gt;=5000",Kickstarter!D:D,"&lt;=9999", Kickstarter!F:F,"Failed", Kickstarter!R:R, "Plays")</f>
        <v>76</v>
      </c>
      <c r="D4" s="17">
        <f>COUNTIFS(Kickstarter!D:D, "&gt;=5000",Kickstarter!D:D,"&lt;=9999", Kickstarter!F:F,"Canceled", Kickstarter!R:R, "Plays")</f>
        <v>0</v>
      </c>
      <c r="E4" s="17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ht="19" x14ac:dyDescent="0.25">
      <c r="A5" s="17" t="s">
        <v>8395</v>
      </c>
      <c r="B5" s="17">
        <f>COUNTIFS(Kickstarter!D:D, "&gt;=10000",Kickstarter!D:D,"&lt;=14999", Kickstarter!F:F,"Successful", Kickstarter!R:R, "Plays")</f>
        <v>39</v>
      </c>
      <c r="C5" s="17">
        <f>COUNTIFS(Kickstarter!D:D, "&gt;=10000",Kickstarter!D:D,"&lt;=14999", Kickstarter!F:F,"Failed", Kickstarter!R:R, "Plays")</f>
        <v>33</v>
      </c>
      <c r="D5" s="17">
        <f>COUNTIFS(Kickstarter!D:D, "&gt;=10000",Kickstarter!D:D,"&lt;=14999", Kickstarter!F:F,"Canceled", Kickstarter!R:R, "Plays")</f>
        <v>0</v>
      </c>
      <c r="E5" s="17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ht="19" x14ac:dyDescent="0.25">
      <c r="A6" s="17" t="s">
        <v>8396</v>
      </c>
      <c r="B6" s="17">
        <f>COUNTIFS(Kickstarter!D:D, "&gt;=15000",Kickstarter!D:D,"&lt;=19999", Kickstarter!F:F,"Successful", Kickstarter!R:R, "Plays")</f>
        <v>12</v>
      </c>
      <c r="C6" s="17">
        <f>COUNTIFS(Kickstarter!D:D, "&gt;=15000",Kickstarter!D:D,"&lt;=19999", Kickstarter!F:F,"Failed", Kickstarter!R:R, "Plays")</f>
        <v>12</v>
      </c>
      <c r="D6" s="17">
        <f>COUNTIFS(Kickstarter!D:D, "&gt;=15000",Kickstarter!D:D,"&lt;=19999", Kickstarter!F:F,"Canceled", Kickstarter!R:R, "Plays")</f>
        <v>0</v>
      </c>
      <c r="E6" s="17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ht="19" x14ac:dyDescent="0.25">
      <c r="A7" s="17" t="s">
        <v>8397</v>
      </c>
      <c r="B7" s="17">
        <f>COUNTIFS(Kickstarter!D:D, "&gt;=20000",Kickstarter!D:D,"&lt;=24999", Kickstarter!F:F,"Successful", Kickstarter!R:R, "Plays")</f>
        <v>9</v>
      </c>
      <c r="C7" s="17">
        <f>COUNTIFS(Kickstarter!D:D, "&gt;=20000",Kickstarter!D:D,"&lt;=24999", Kickstarter!F:F,"Failed", Kickstarter!R:R, "Plays")</f>
        <v>11</v>
      </c>
      <c r="D7" s="17">
        <f>COUNTIFS(Kickstarter!D:D, "&gt;=20000",Kickstarter!D:D,"&lt;=24999", Kickstarter!F:F,"Canceled", Kickstarter!R:R, "Plays")</f>
        <v>0</v>
      </c>
      <c r="E7" s="1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ht="19" x14ac:dyDescent="0.25">
      <c r="A8" s="17" t="s">
        <v>8398</v>
      </c>
      <c r="B8" s="17">
        <f>COUNTIFS(Kickstarter!D:D, "&gt;=25000",Kickstarter!D:D,"&lt;=29999", Kickstarter!F:F,"Successful", Kickstarter!R:R, "Plays")</f>
        <v>1</v>
      </c>
      <c r="C8" s="17">
        <f>COUNTIFS(Kickstarter!D:D, "&gt;=25000",Kickstarter!D:D,"&lt;=29999", Kickstarter!F:F,"Failed", Kickstarter!R:R, "Plays")</f>
        <v>4</v>
      </c>
      <c r="D8" s="17">
        <f>COUNTIFS(Kickstarter!D:D, "&gt;=25000",Kickstarter!D:D,"&lt;=29999", Kickstarter!F:F,"Canceled", Kickstarter!R:R, "Plays")</f>
        <v>0</v>
      </c>
      <c r="E8" s="17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ht="19" x14ac:dyDescent="0.25">
      <c r="A9" s="17" t="s">
        <v>8399</v>
      </c>
      <c r="B9" s="17">
        <f>COUNTIFS(Kickstarter!D:D, "&gt;=30000",Kickstarter!D:D,"&lt;=34999", Kickstarter!F:F,"Successful", Kickstarter!R:R, "Plays")</f>
        <v>3</v>
      </c>
      <c r="C9" s="17">
        <f>COUNTIFS(Kickstarter!D:D, "&gt;=30000",Kickstarter!D:D,"&lt;=34999", Kickstarter!F:F,"Failed", Kickstarter!R:R, "Plays")</f>
        <v>8</v>
      </c>
      <c r="D9" s="17">
        <f>COUNTIFS(Kickstarter!D:D, "&gt;=30000",Kickstarter!D:D,"&lt;=34999", Kickstarter!F:F,"Canceled", Kickstarter!R:R, "Plays")</f>
        <v>0</v>
      </c>
      <c r="E9" s="17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ht="19" x14ac:dyDescent="0.25">
      <c r="A10" s="17" t="s">
        <v>8400</v>
      </c>
      <c r="B10" s="17">
        <f>COUNTIFS(Kickstarter!D:D, "&gt;=35000",Kickstarter!D:D,"&lt;=39999", Kickstarter!F:F,"Successful", Kickstarter!R:R, "Plays")</f>
        <v>4</v>
      </c>
      <c r="C10" s="17">
        <f>COUNTIFS(Kickstarter!D:D, "&gt;=35000",Kickstarter!D:D,"&lt;=39999", Kickstarter!F:F,"Failed", Kickstarter!R:R, "Plays")</f>
        <v>2</v>
      </c>
      <c r="D10" s="17">
        <f>COUNTIFS(Kickstarter!D:D, "&gt;=35000",Kickstarter!D:D,"&lt;=39999", Kickstarter!F:F,"Canceled", Kickstarter!R:R, "Plays")</f>
        <v>0</v>
      </c>
      <c r="E10" s="17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v>0</v>
      </c>
    </row>
    <row r="11" spans="1:8" ht="19" x14ac:dyDescent="0.25">
      <c r="A11" s="17" t="s">
        <v>8401</v>
      </c>
      <c r="B11" s="17">
        <f>COUNTIFS(Kickstarter!D:D, "&gt;=40000",Kickstarter!D:D,"&lt;=44999", Kickstarter!F:F,"Successful", Kickstarter!R:R, "Plays")</f>
        <v>2</v>
      </c>
      <c r="C11" s="17">
        <f>COUNTIFS(Kickstarter!D:D, "&gt;=40000",Kickstarter!D:D,"&lt;=44999", Kickstarter!F:F,"Failed", Kickstarter!R:R, "Plays")</f>
        <v>1</v>
      </c>
      <c r="D11" s="17">
        <f>COUNTIFS(Kickstarter!D:D, "&gt;=40000",Kickstarter!D:D,"&lt;=44999", Kickstarter!F:F,"Canceled", Kickstarter!R:R, "Plays")</f>
        <v>0</v>
      </c>
      <c r="E11" s="17">
        <f t="shared" si="0"/>
        <v>3</v>
      </c>
      <c r="F11" s="27">
        <f>B11/E11</f>
        <v>0.66666666666666663</v>
      </c>
      <c r="G11" s="27">
        <f>C11/E11</f>
        <v>0.33333333333333331</v>
      </c>
      <c r="H11" s="27">
        <v>0</v>
      </c>
    </row>
    <row r="12" spans="1:8" ht="19" x14ac:dyDescent="0.25">
      <c r="A12" s="17" t="s">
        <v>8402</v>
      </c>
      <c r="B12" s="17">
        <f>COUNTIFS(Kickstarter!D:D, "&gt;=45000",Kickstarter!D:D,"&lt;=49999", Kickstarter!F:F,"Successful", Kickstarter!R:R, "Plays")</f>
        <v>0</v>
      </c>
      <c r="C12" s="17">
        <f>COUNTIFS(Kickstarter!D:D, "&gt;=45000",Kickstarter!D:D,"&lt;=49999", Kickstarter!F:F,"Failed", Kickstarter!R:R, "Plays")</f>
        <v>1</v>
      </c>
      <c r="D12" s="17">
        <f>COUNTIFS(Kickstarter!D:D, "&gt;=45000",Kickstarter!D:D,"&lt;=49999", Kickstarter!F:F,"Canceled", Kickstarter!R:R, "Plays")</f>
        <v>0</v>
      </c>
      <c r="E12" s="17">
        <f t="shared" si="0"/>
        <v>1</v>
      </c>
      <c r="F12" s="27">
        <f>B12/E12</f>
        <v>0</v>
      </c>
      <c r="G12" s="27">
        <f>C12/E12</f>
        <v>1</v>
      </c>
      <c r="H12" s="27">
        <v>0</v>
      </c>
    </row>
    <row r="13" spans="1:8" ht="19" x14ac:dyDescent="0.25">
      <c r="A13" s="17" t="s">
        <v>8403</v>
      </c>
      <c r="B13" s="17">
        <f>COUNTIFS(Kickstarter!D:D, "&gt;=50000",Kickstarter!F:F,"Successful", Kickstarter!R:R, "Plays")</f>
        <v>2</v>
      </c>
      <c r="C13" s="17">
        <f>COUNTIFS(Kickstarter!D:D, "&gt;50000",Kickstarter!F:F,"Failed", Kickstarter!R:R, "Plays")</f>
        <v>10</v>
      </c>
      <c r="D13" s="17">
        <f>COUNTIFS(Kickstarter!D:D, "&gt;50000",Kickstarter!F:F,"Canceled", Kickstarter!R:R, "Plays")</f>
        <v>0</v>
      </c>
      <c r="E13" s="17">
        <f t="shared" si="0"/>
        <v>12</v>
      </c>
      <c r="F13" s="27">
        <f t="shared" si="1"/>
        <v>0.16666666666666666</v>
      </c>
      <c r="G13" s="27">
        <f t="shared" si="2"/>
        <v>0.83333333333333337</v>
      </c>
      <c r="H13" s="27">
        <v>0</v>
      </c>
    </row>
    <row r="14" spans="1:8" ht="19" x14ac:dyDescent="0.25">
      <c r="A14" s="17"/>
    </row>
    <row r="15" spans="1:8" ht="19" x14ac:dyDescent="0.25">
      <c r="A15" s="17"/>
    </row>
    <row r="16" spans="1:8" ht="19" x14ac:dyDescent="0.25">
      <c r="A16" s="17"/>
    </row>
    <row r="17" spans="1:1" ht="19" x14ac:dyDescent="0.25">
      <c r="A17" s="17"/>
    </row>
    <row r="18" spans="1:1" ht="19" x14ac:dyDescent="0.25">
      <c r="A18" s="17"/>
    </row>
    <row r="19" spans="1:1" ht="19" x14ac:dyDescent="0.25">
      <c r="A19" s="17"/>
    </row>
    <row r="20" spans="1:1" ht="19" x14ac:dyDescent="0.25">
      <c r="A20" s="1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CC56-3C0B-D945-B84D-30FB95F4ABD7}">
  <dimension ref="A1:F1067"/>
  <sheetViews>
    <sheetView workbookViewId="0">
      <selection activeCell="B3" sqref="B3"/>
    </sheetView>
  </sheetViews>
  <sheetFormatPr baseColWidth="10" defaultRowHeight="15" x14ac:dyDescent="0.2"/>
  <cols>
    <col min="1" max="1" width="56.83203125" customWidth="1"/>
    <col min="2" max="2" width="68.1640625" style="3" customWidth="1"/>
    <col min="3" max="3" width="13.33203125" style="7" customWidth="1"/>
    <col min="4" max="4" width="16.6640625" style="7" bestFit="1" customWidth="1"/>
    <col min="5" max="5" width="31.33203125" bestFit="1" customWidth="1"/>
    <col min="6" max="6" width="13.83203125" bestFit="1" customWidth="1"/>
  </cols>
  <sheetData>
    <row r="1" spans="1:6" ht="32" x14ac:dyDescent="0.35">
      <c r="A1" s="18" t="s">
        <v>8380</v>
      </c>
      <c r="B1" s="20" t="s">
        <v>8381</v>
      </c>
      <c r="C1" s="22" t="s">
        <v>8382</v>
      </c>
      <c r="D1" s="22" t="s">
        <v>8383</v>
      </c>
      <c r="E1" s="22" t="s">
        <v>8307</v>
      </c>
      <c r="F1" s="22" t="s">
        <v>8384</v>
      </c>
    </row>
    <row r="2" spans="1:6" ht="42" x14ac:dyDescent="0.2">
      <c r="A2" s="19" t="s">
        <v>3473</v>
      </c>
      <c r="B2" s="21" t="str">
        <f>VLOOKUP(A2,Kickstarter!B522:C4115, 2,TRUE)</f>
        <v>I am writing an illustrated book for children ages 3 to 7 that meshes technology in everyday life stories.</v>
      </c>
      <c r="C2" s="23">
        <f>VLOOKUP(A2,Kickstarter!B522:D4115,3,)</f>
        <v>2000</v>
      </c>
      <c r="D2" s="23">
        <f>VLOOKUP(A2,Kickstarter!B522:E4115,4,FALSE)</f>
        <v>2020</v>
      </c>
      <c r="E2" s="21">
        <f>VLOOKUP(A2,Kickstarter!B522:P4115,15,FALSE)</f>
        <v>51.79</v>
      </c>
      <c r="F2" s="21">
        <f>VLOOKUP(A2,Kickstarter!B522:P4115,11,FALSE)</f>
        <v>39</v>
      </c>
    </row>
    <row r="3" spans="1:6" ht="42" x14ac:dyDescent="0.2">
      <c r="A3" s="19" t="s">
        <v>3616</v>
      </c>
      <c r="B3" s="21" t="str">
        <f>VLOOKUP(A3,Kickstarter!B523:C4116, 2,TRUE)</f>
        <v>Join others to help create a world that is possible -- in your workplace, community and society!</v>
      </c>
      <c r="C3" s="23">
        <f>VLOOKUP(A3,Kickstarter!B523:D4116,3,)</f>
        <v>2000</v>
      </c>
      <c r="D3" s="23">
        <f>VLOOKUP(A3,Kickstarter!B523:E4116,4,FALSE)</f>
        <v>2020</v>
      </c>
      <c r="E3" s="21">
        <f>VLOOKUP(A3,Kickstarter!B523:P4116,15,FALSE)</f>
        <v>36.07</v>
      </c>
      <c r="F3" s="21">
        <f>VLOOKUP(A3,Kickstarter!B523:P4116,11,FALSE)</f>
        <v>56</v>
      </c>
    </row>
    <row r="4" spans="1:6" ht="63" x14ac:dyDescent="0.2">
      <c r="A4" s="19" t="s">
        <v>3178</v>
      </c>
      <c r="B4" s="21" t="str">
        <f>VLOOKUP(A4,Kickstarter!B524:C4117, 2,TRUE)</f>
        <v>A self-published photobook starring the Puffin and the Gannet and the islands they live on; Skokholm Island (Wales) and Helgoland.</v>
      </c>
      <c r="C4" s="23">
        <f>VLOOKUP(A4,Kickstarter!B524:D4117,3,)</f>
        <v>1500</v>
      </c>
      <c r="D4" s="23">
        <f>VLOOKUP(A4,Kickstarter!B524:E4117,4,FALSE)</f>
        <v>2576</v>
      </c>
      <c r="E4" s="21">
        <f>VLOOKUP(A4,Kickstarter!B524:P4117,15,FALSE)</f>
        <v>33.03</v>
      </c>
      <c r="F4" s="21">
        <f>VLOOKUP(A4,Kickstarter!B524:P4117,11,FALSE)</f>
        <v>78</v>
      </c>
    </row>
    <row r="5" spans="1:6" ht="63" x14ac:dyDescent="0.2">
      <c r="A5" s="19" t="s">
        <v>3329</v>
      </c>
      <c r="B5" s="21" t="str">
        <f>VLOOKUP(A5,Kickstarter!B525:C4118, 2,TRUE)</f>
        <v>Drivetime heads to Cali for summer tour supported by @Smoothjazz.com &amp; @JJZPhilly  #Spaghettini #The Roxy</v>
      </c>
      <c r="C5" s="23">
        <f>VLOOKUP(A5,Kickstarter!B525:D4118,3,)</f>
        <v>1000</v>
      </c>
      <c r="D5" s="23">
        <f>VLOOKUP(A5,Kickstarter!B525:E4118,4,FALSE)</f>
        <v>1168</v>
      </c>
      <c r="E5" s="21">
        <f>VLOOKUP(A5,Kickstarter!B525:P4118,15,FALSE)</f>
        <v>44.92</v>
      </c>
      <c r="F5" s="21">
        <f>VLOOKUP(A5,Kickstarter!B525:P4118,11,FALSE)</f>
        <v>26</v>
      </c>
    </row>
    <row r="6" spans="1:6" ht="63" x14ac:dyDescent="0.2">
      <c r="A6" s="19" t="s">
        <v>3221</v>
      </c>
      <c r="B6" s="21" t="str">
        <f>VLOOKUP(A6,Kickstarter!B526:C4119, 2,TRUE)</f>
        <v>Young persons theatre company working in deprived area seeking funding for children's theatrical production.</v>
      </c>
      <c r="C6" s="23">
        <f>VLOOKUP(A6,Kickstarter!B526:D4119,3,)</f>
        <v>4000</v>
      </c>
      <c r="D6" s="23">
        <f>VLOOKUP(A6,Kickstarter!B526:E4119,4,FALSE)</f>
        <v>4137</v>
      </c>
      <c r="E6" s="21">
        <f>VLOOKUP(A6,Kickstarter!B526:P4119,15,FALSE)</f>
        <v>36.61</v>
      </c>
      <c r="F6" s="21">
        <f>VLOOKUP(A6,Kickstarter!B526:P4119,11,FALSE)</f>
        <v>113</v>
      </c>
    </row>
    <row r="7" spans="1:6" x14ac:dyDescent="0.2">
      <c r="A7" s="16"/>
    </row>
    <row r="8" spans="1:6" x14ac:dyDescent="0.2">
      <c r="A8" s="16"/>
    </row>
    <row r="9" spans="1:6" x14ac:dyDescent="0.2">
      <c r="A9" s="16"/>
    </row>
    <row r="10" spans="1:6" x14ac:dyDescent="0.2">
      <c r="A10" s="16"/>
    </row>
    <row r="11" spans="1:6" x14ac:dyDescent="0.2">
      <c r="A11" s="16"/>
    </row>
    <row r="12" spans="1:6" x14ac:dyDescent="0.2">
      <c r="A12" s="16"/>
    </row>
    <row r="13" spans="1:6" x14ac:dyDescent="0.2">
      <c r="A13" s="16"/>
    </row>
    <row r="14" spans="1:6" x14ac:dyDescent="0.2">
      <c r="A14" s="16"/>
    </row>
    <row r="15" spans="1:6" x14ac:dyDescent="0.2">
      <c r="A15" s="16"/>
    </row>
    <row r="16" spans="1:6" x14ac:dyDescent="0.2">
      <c r="A16" s="16"/>
    </row>
    <row r="17" spans="1:1" x14ac:dyDescent="0.2">
      <c r="A17" s="16"/>
    </row>
    <row r="18" spans="1:1" x14ac:dyDescent="0.2">
      <c r="A18" s="16"/>
    </row>
    <row r="19" spans="1:1" x14ac:dyDescent="0.2">
      <c r="A19" s="16"/>
    </row>
    <row r="20" spans="1:1" x14ac:dyDescent="0.2">
      <c r="A20" s="16"/>
    </row>
    <row r="21" spans="1:1" x14ac:dyDescent="0.2">
      <c r="A21" s="16"/>
    </row>
    <row r="22" spans="1:1" x14ac:dyDescent="0.2">
      <c r="A22" s="16"/>
    </row>
    <row r="23" spans="1:1" x14ac:dyDescent="0.2">
      <c r="A23" s="16"/>
    </row>
    <row r="24" spans="1:1" x14ac:dyDescent="0.2">
      <c r="A24" s="16"/>
    </row>
    <row r="25" spans="1:1" x14ac:dyDescent="0.2">
      <c r="A25" s="16"/>
    </row>
    <row r="26" spans="1:1" x14ac:dyDescent="0.2">
      <c r="A26" s="16"/>
    </row>
    <row r="27" spans="1:1" x14ac:dyDescent="0.2">
      <c r="A27" s="16"/>
    </row>
    <row r="28" spans="1:1" x14ac:dyDescent="0.2">
      <c r="A28" s="16"/>
    </row>
    <row r="29" spans="1:1" x14ac:dyDescent="0.2">
      <c r="A29" s="16"/>
    </row>
    <row r="30" spans="1:1" x14ac:dyDescent="0.2">
      <c r="A30" s="16"/>
    </row>
    <row r="31" spans="1:1" x14ac:dyDescent="0.2">
      <c r="A31" s="16"/>
    </row>
    <row r="32" spans="1:1" x14ac:dyDescent="0.2">
      <c r="A32" s="16"/>
    </row>
    <row r="33" spans="1:1" x14ac:dyDescent="0.2">
      <c r="A33" s="16"/>
    </row>
    <row r="34" spans="1:1" x14ac:dyDescent="0.2">
      <c r="A34" s="16"/>
    </row>
    <row r="35" spans="1:1" x14ac:dyDescent="0.2">
      <c r="A35" s="16"/>
    </row>
    <row r="36" spans="1:1" x14ac:dyDescent="0.2">
      <c r="A36" s="16"/>
    </row>
    <row r="37" spans="1:1" x14ac:dyDescent="0.2">
      <c r="A37" s="16"/>
    </row>
    <row r="38" spans="1:1" x14ac:dyDescent="0.2">
      <c r="A38" s="16"/>
    </row>
    <row r="39" spans="1:1" x14ac:dyDescent="0.2">
      <c r="A39" s="16"/>
    </row>
    <row r="40" spans="1:1" x14ac:dyDescent="0.2">
      <c r="A40" s="16"/>
    </row>
    <row r="41" spans="1:1" x14ac:dyDescent="0.2">
      <c r="A41" s="16"/>
    </row>
    <row r="42" spans="1:1" x14ac:dyDescent="0.2">
      <c r="A42" s="16"/>
    </row>
    <row r="43" spans="1:1" x14ac:dyDescent="0.2">
      <c r="A43" s="16"/>
    </row>
    <row r="44" spans="1:1" x14ac:dyDescent="0.2">
      <c r="A44" s="16"/>
    </row>
    <row r="45" spans="1:1" x14ac:dyDescent="0.2">
      <c r="A45" s="16"/>
    </row>
    <row r="46" spans="1:1" x14ac:dyDescent="0.2">
      <c r="A46" s="16"/>
    </row>
    <row r="47" spans="1:1" x14ac:dyDescent="0.2">
      <c r="A47" s="16"/>
    </row>
    <row r="48" spans="1:1" x14ac:dyDescent="0.2">
      <c r="A48" s="16"/>
    </row>
    <row r="49" spans="1:1" x14ac:dyDescent="0.2">
      <c r="A49" s="16"/>
    </row>
    <row r="50" spans="1:1" x14ac:dyDescent="0.2">
      <c r="A50" s="16"/>
    </row>
    <row r="51" spans="1:1" x14ac:dyDescent="0.2">
      <c r="A51" s="16"/>
    </row>
    <row r="52" spans="1:1" x14ac:dyDescent="0.2">
      <c r="A52" s="16"/>
    </row>
    <row r="53" spans="1:1" x14ac:dyDescent="0.2">
      <c r="A53" s="16"/>
    </row>
    <row r="54" spans="1:1" x14ac:dyDescent="0.2">
      <c r="A54" s="16"/>
    </row>
    <row r="55" spans="1:1" x14ac:dyDescent="0.2">
      <c r="A55" s="16"/>
    </row>
    <row r="56" spans="1:1" x14ac:dyDescent="0.2">
      <c r="A56" s="16"/>
    </row>
    <row r="57" spans="1:1" x14ac:dyDescent="0.2">
      <c r="A57" s="16"/>
    </row>
    <row r="58" spans="1:1" x14ac:dyDescent="0.2">
      <c r="A58" s="16"/>
    </row>
    <row r="59" spans="1:1" x14ac:dyDescent="0.2">
      <c r="A59" s="16"/>
    </row>
    <row r="60" spans="1:1" x14ac:dyDescent="0.2">
      <c r="A60" s="16"/>
    </row>
    <row r="61" spans="1:1" x14ac:dyDescent="0.2">
      <c r="A61" s="16"/>
    </row>
    <row r="62" spans="1:1" x14ac:dyDescent="0.2">
      <c r="A62" s="16"/>
    </row>
    <row r="63" spans="1:1" x14ac:dyDescent="0.2">
      <c r="A63" s="16"/>
    </row>
    <row r="64" spans="1:1" x14ac:dyDescent="0.2">
      <c r="A64" s="16"/>
    </row>
    <row r="65" spans="1:1" x14ac:dyDescent="0.2">
      <c r="A65" s="16"/>
    </row>
    <row r="66" spans="1:1" x14ac:dyDescent="0.2">
      <c r="A66" s="16"/>
    </row>
    <row r="67" spans="1:1" x14ac:dyDescent="0.2">
      <c r="A67" s="16"/>
    </row>
    <row r="68" spans="1:1" x14ac:dyDescent="0.2">
      <c r="A68" s="16"/>
    </row>
    <row r="69" spans="1:1" x14ac:dyDescent="0.2">
      <c r="A69" s="16"/>
    </row>
    <row r="70" spans="1:1" x14ac:dyDescent="0.2">
      <c r="A70" s="16"/>
    </row>
    <row r="71" spans="1:1" x14ac:dyDescent="0.2">
      <c r="A71" s="16"/>
    </row>
    <row r="72" spans="1:1" x14ac:dyDescent="0.2">
      <c r="A72" s="16"/>
    </row>
    <row r="73" spans="1:1" x14ac:dyDescent="0.2">
      <c r="A73" s="16"/>
    </row>
    <row r="74" spans="1:1" x14ac:dyDescent="0.2">
      <c r="A74" s="16"/>
    </row>
    <row r="75" spans="1:1" x14ac:dyDescent="0.2">
      <c r="A75" s="16"/>
    </row>
    <row r="76" spans="1:1" x14ac:dyDescent="0.2">
      <c r="A76" s="16"/>
    </row>
    <row r="77" spans="1:1" x14ac:dyDescent="0.2">
      <c r="A77" s="16"/>
    </row>
    <row r="78" spans="1:1" x14ac:dyDescent="0.2">
      <c r="A78" s="16"/>
    </row>
    <row r="79" spans="1:1" x14ac:dyDescent="0.2">
      <c r="A79" s="16"/>
    </row>
    <row r="80" spans="1:1" x14ac:dyDescent="0.2">
      <c r="A80" s="16"/>
    </row>
    <row r="81" spans="1:1" x14ac:dyDescent="0.2">
      <c r="A81" s="16"/>
    </row>
    <row r="82" spans="1:1" x14ac:dyDescent="0.2">
      <c r="A82" s="16"/>
    </row>
    <row r="83" spans="1:1" x14ac:dyDescent="0.2">
      <c r="A83" s="16"/>
    </row>
    <row r="84" spans="1:1" x14ac:dyDescent="0.2">
      <c r="A84" s="16"/>
    </row>
    <row r="85" spans="1:1" x14ac:dyDescent="0.2">
      <c r="A85" s="16"/>
    </row>
    <row r="86" spans="1:1" x14ac:dyDescent="0.2">
      <c r="A86" s="16"/>
    </row>
    <row r="87" spans="1:1" x14ac:dyDescent="0.2">
      <c r="A87" s="16"/>
    </row>
    <row r="88" spans="1:1" x14ac:dyDescent="0.2">
      <c r="A88" s="16"/>
    </row>
    <row r="89" spans="1:1" x14ac:dyDescent="0.2">
      <c r="A89" s="16"/>
    </row>
    <row r="90" spans="1:1" x14ac:dyDescent="0.2">
      <c r="A90" s="16"/>
    </row>
    <row r="91" spans="1:1" x14ac:dyDescent="0.2">
      <c r="A91" s="16"/>
    </row>
    <row r="92" spans="1:1" x14ac:dyDescent="0.2">
      <c r="A92" s="16"/>
    </row>
    <row r="93" spans="1:1" x14ac:dyDescent="0.2">
      <c r="A93" s="16"/>
    </row>
    <row r="94" spans="1:1" x14ac:dyDescent="0.2">
      <c r="A94" s="16"/>
    </row>
    <row r="95" spans="1:1" x14ac:dyDescent="0.2">
      <c r="A95" s="16"/>
    </row>
    <row r="96" spans="1:1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1" spans="1:1" x14ac:dyDescent="0.2">
      <c r="A101" s="16"/>
    </row>
    <row r="102" spans="1:1" x14ac:dyDescent="0.2">
      <c r="A102" s="16"/>
    </row>
    <row r="103" spans="1:1" x14ac:dyDescent="0.2">
      <c r="A103" s="16"/>
    </row>
    <row r="104" spans="1:1" x14ac:dyDescent="0.2">
      <c r="A104" s="16"/>
    </row>
    <row r="105" spans="1:1" x14ac:dyDescent="0.2">
      <c r="A105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09" spans="1:1" x14ac:dyDescent="0.2">
      <c r="A109" s="16"/>
    </row>
    <row r="110" spans="1:1" x14ac:dyDescent="0.2">
      <c r="A110" s="16"/>
    </row>
    <row r="111" spans="1:1" x14ac:dyDescent="0.2">
      <c r="A111" s="16"/>
    </row>
    <row r="112" spans="1:1" x14ac:dyDescent="0.2">
      <c r="A112" s="16"/>
    </row>
    <row r="113" spans="1:1" x14ac:dyDescent="0.2">
      <c r="A113" s="16"/>
    </row>
    <row r="114" spans="1:1" x14ac:dyDescent="0.2">
      <c r="A114" s="16"/>
    </row>
    <row r="115" spans="1:1" x14ac:dyDescent="0.2">
      <c r="A115" s="16"/>
    </row>
    <row r="116" spans="1:1" x14ac:dyDescent="0.2">
      <c r="A116" s="16"/>
    </row>
    <row r="117" spans="1:1" x14ac:dyDescent="0.2">
      <c r="A117" s="16"/>
    </row>
    <row r="118" spans="1:1" x14ac:dyDescent="0.2">
      <c r="A118" s="16"/>
    </row>
    <row r="119" spans="1:1" x14ac:dyDescent="0.2">
      <c r="A119" s="16"/>
    </row>
    <row r="120" spans="1:1" x14ac:dyDescent="0.2">
      <c r="A120" s="16"/>
    </row>
    <row r="121" spans="1:1" x14ac:dyDescent="0.2">
      <c r="A121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28" spans="1:1" x14ac:dyDescent="0.2">
      <c r="A128" s="16"/>
    </row>
    <row r="129" spans="1:1" x14ac:dyDescent="0.2">
      <c r="A129" s="16"/>
    </row>
    <row r="130" spans="1:1" x14ac:dyDescent="0.2">
      <c r="A130" s="16"/>
    </row>
    <row r="131" spans="1:1" x14ac:dyDescent="0.2">
      <c r="A131" s="16"/>
    </row>
    <row r="132" spans="1:1" x14ac:dyDescent="0.2">
      <c r="A132" s="16"/>
    </row>
    <row r="133" spans="1:1" x14ac:dyDescent="0.2">
      <c r="A133" s="16"/>
    </row>
    <row r="134" spans="1:1" x14ac:dyDescent="0.2">
      <c r="A134" s="16"/>
    </row>
    <row r="135" spans="1:1" x14ac:dyDescent="0.2">
      <c r="A135" s="16"/>
    </row>
    <row r="136" spans="1:1" x14ac:dyDescent="0.2">
      <c r="A136" s="16"/>
    </row>
    <row r="137" spans="1:1" x14ac:dyDescent="0.2">
      <c r="A137" s="16"/>
    </row>
    <row r="138" spans="1:1" x14ac:dyDescent="0.2">
      <c r="A138" s="16"/>
    </row>
    <row r="139" spans="1:1" x14ac:dyDescent="0.2">
      <c r="A139" s="16"/>
    </row>
    <row r="140" spans="1:1" x14ac:dyDescent="0.2">
      <c r="A140" s="16"/>
    </row>
    <row r="141" spans="1:1" x14ac:dyDescent="0.2">
      <c r="A141" s="16"/>
    </row>
    <row r="142" spans="1:1" x14ac:dyDescent="0.2">
      <c r="A142" s="16"/>
    </row>
    <row r="143" spans="1:1" x14ac:dyDescent="0.2">
      <c r="A143" s="16"/>
    </row>
    <row r="144" spans="1:1" x14ac:dyDescent="0.2">
      <c r="A144" s="16"/>
    </row>
    <row r="145" spans="1:1" x14ac:dyDescent="0.2">
      <c r="A145" s="16"/>
    </row>
    <row r="146" spans="1:1" x14ac:dyDescent="0.2">
      <c r="A146" s="16"/>
    </row>
    <row r="147" spans="1:1" x14ac:dyDescent="0.2">
      <c r="A147" s="16"/>
    </row>
    <row r="148" spans="1:1" x14ac:dyDescent="0.2">
      <c r="A148" s="16"/>
    </row>
    <row r="149" spans="1:1" x14ac:dyDescent="0.2">
      <c r="A149" s="16"/>
    </row>
    <row r="150" spans="1:1" x14ac:dyDescent="0.2">
      <c r="A150" s="16"/>
    </row>
    <row r="151" spans="1:1" x14ac:dyDescent="0.2">
      <c r="A151" s="16"/>
    </row>
    <row r="152" spans="1:1" x14ac:dyDescent="0.2">
      <c r="A152" s="16"/>
    </row>
    <row r="153" spans="1:1" x14ac:dyDescent="0.2">
      <c r="A153" s="16"/>
    </row>
    <row r="154" spans="1:1" x14ac:dyDescent="0.2">
      <c r="A154" s="16"/>
    </row>
    <row r="155" spans="1:1" x14ac:dyDescent="0.2">
      <c r="A155" s="16"/>
    </row>
    <row r="156" spans="1:1" x14ac:dyDescent="0.2">
      <c r="A156" s="16"/>
    </row>
    <row r="157" spans="1:1" x14ac:dyDescent="0.2">
      <c r="A157" s="16"/>
    </row>
    <row r="158" spans="1:1" x14ac:dyDescent="0.2">
      <c r="A158" s="16"/>
    </row>
    <row r="159" spans="1:1" x14ac:dyDescent="0.2">
      <c r="A159" s="16"/>
    </row>
    <row r="160" spans="1:1" x14ac:dyDescent="0.2">
      <c r="A160" s="16"/>
    </row>
    <row r="161" spans="1:1" x14ac:dyDescent="0.2">
      <c r="A161" s="16"/>
    </row>
    <row r="162" spans="1:1" x14ac:dyDescent="0.2">
      <c r="A162" s="16"/>
    </row>
    <row r="163" spans="1:1" x14ac:dyDescent="0.2">
      <c r="A163" s="16"/>
    </row>
    <row r="164" spans="1:1" x14ac:dyDescent="0.2">
      <c r="A164" s="16"/>
    </row>
    <row r="165" spans="1:1" x14ac:dyDescent="0.2">
      <c r="A165" s="16"/>
    </row>
    <row r="166" spans="1:1" x14ac:dyDescent="0.2">
      <c r="A166" s="16"/>
    </row>
    <row r="167" spans="1:1" x14ac:dyDescent="0.2">
      <c r="A167" s="16"/>
    </row>
    <row r="168" spans="1:1" x14ac:dyDescent="0.2">
      <c r="A168" s="16"/>
    </row>
    <row r="169" spans="1:1" x14ac:dyDescent="0.2">
      <c r="A169" s="16"/>
    </row>
    <row r="170" spans="1:1" x14ac:dyDescent="0.2">
      <c r="A170" s="16"/>
    </row>
    <row r="171" spans="1:1" x14ac:dyDescent="0.2">
      <c r="A171" s="16"/>
    </row>
    <row r="172" spans="1:1" x14ac:dyDescent="0.2">
      <c r="A172" s="16"/>
    </row>
    <row r="173" spans="1:1" x14ac:dyDescent="0.2">
      <c r="A173" s="16"/>
    </row>
    <row r="174" spans="1:1" x14ac:dyDescent="0.2">
      <c r="A174" s="16"/>
    </row>
    <row r="175" spans="1:1" x14ac:dyDescent="0.2">
      <c r="A175" s="16"/>
    </row>
    <row r="176" spans="1:1" x14ac:dyDescent="0.2">
      <c r="A176" s="16"/>
    </row>
    <row r="177" spans="1:1" x14ac:dyDescent="0.2">
      <c r="A177" s="16"/>
    </row>
    <row r="178" spans="1:1" x14ac:dyDescent="0.2">
      <c r="A178" s="16"/>
    </row>
    <row r="179" spans="1:1" x14ac:dyDescent="0.2">
      <c r="A179" s="16"/>
    </row>
    <row r="180" spans="1:1" x14ac:dyDescent="0.2">
      <c r="A180" s="16"/>
    </row>
    <row r="181" spans="1:1" x14ac:dyDescent="0.2">
      <c r="A181" s="16"/>
    </row>
    <row r="182" spans="1:1" x14ac:dyDescent="0.2">
      <c r="A182" s="16"/>
    </row>
    <row r="183" spans="1:1" x14ac:dyDescent="0.2">
      <c r="A183" s="16"/>
    </row>
    <row r="184" spans="1:1" x14ac:dyDescent="0.2">
      <c r="A184" s="16"/>
    </row>
    <row r="185" spans="1:1" x14ac:dyDescent="0.2">
      <c r="A185" s="16"/>
    </row>
    <row r="186" spans="1:1" x14ac:dyDescent="0.2">
      <c r="A186" s="16"/>
    </row>
    <row r="187" spans="1:1" x14ac:dyDescent="0.2">
      <c r="A187" s="16"/>
    </row>
    <row r="188" spans="1:1" x14ac:dyDescent="0.2">
      <c r="A188" s="16"/>
    </row>
    <row r="189" spans="1:1" x14ac:dyDescent="0.2">
      <c r="A189" s="16"/>
    </row>
    <row r="190" spans="1:1" x14ac:dyDescent="0.2">
      <c r="A190" s="16"/>
    </row>
    <row r="191" spans="1:1" x14ac:dyDescent="0.2">
      <c r="A191" s="16"/>
    </row>
    <row r="192" spans="1:1" x14ac:dyDescent="0.2">
      <c r="A192" s="16"/>
    </row>
    <row r="193" spans="1:1" x14ac:dyDescent="0.2">
      <c r="A193" s="16"/>
    </row>
    <row r="194" spans="1:1" x14ac:dyDescent="0.2">
      <c r="A194" s="16"/>
    </row>
    <row r="195" spans="1:1" x14ac:dyDescent="0.2">
      <c r="A195" s="16"/>
    </row>
    <row r="196" spans="1:1" x14ac:dyDescent="0.2">
      <c r="A196" s="16"/>
    </row>
    <row r="197" spans="1:1" x14ac:dyDescent="0.2">
      <c r="A197" s="16"/>
    </row>
    <row r="198" spans="1:1" x14ac:dyDescent="0.2">
      <c r="A198" s="16"/>
    </row>
    <row r="199" spans="1:1" x14ac:dyDescent="0.2">
      <c r="A199" s="16"/>
    </row>
    <row r="200" spans="1:1" x14ac:dyDescent="0.2">
      <c r="A200" s="16"/>
    </row>
    <row r="201" spans="1:1" x14ac:dyDescent="0.2">
      <c r="A201" s="16"/>
    </row>
    <row r="202" spans="1:1" x14ac:dyDescent="0.2">
      <c r="A202" s="16"/>
    </row>
    <row r="203" spans="1:1" x14ac:dyDescent="0.2">
      <c r="A203" s="16"/>
    </row>
    <row r="204" spans="1:1" x14ac:dyDescent="0.2">
      <c r="A204" s="16"/>
    </row>
    <row r="205" spans="1:1" x14ac:dyDescent="0.2">
      <c r="A205" s="16"/>
    </row>
    <row r="206" spans="1:1" x14ac:dyDescent="0.2">
      <c r="A206" s="16"/>
    </row>
    <row r="207" spans="1:1" x14ac:dyDescent="0.2">
      <c r="A207" s="16"/>
    </row>
    <row r="208" spans="1:1" x14ac:dyDescent="0.2">
      <c r="A208" s="16"/>
    </row>
    <row r="209" spans="1:1" x14ac:dyDescent="0.2">
      <c r="A209" s="16"/>
    </row>
    <row r="210" spans="1:1" x14ac:dyDescent="0.2">
      <c r="A210" s="16"/>
    </row>
    <row r="211" spans="1:1" x14ac:dyDescent="0.2">
      <c r="A211" s="16"/>
    </row>
    <row r="212" spans="1:1" x14ac:dyDescent="0.2">
      <c r="A212" s="16"/>
    </row>
    <row r="213" spans="1:1" x14ac:dyDescent="0.2">
      <c r="A213" s="16"/>
    </row>
    <row r="214" spans="1:1" x14ac:dyDescent="0.2">
      <c r="A214" s="16"/>
    </row>
    <row r="215" spans="1:1" x14ac:dyDescent="0.2">
      <c r="A215" s="16"/>
    </row>
    <row r="216" spans="1:1" x14ac:dyDescent="0.2">
      <c r="A216" s="16"/>
    </row>
    <row r="217" spans="1:1" x14ac:dyDescent="0.2">
      <c r="A217" s="16"/>
    </row>
    <row r="218" spans="1:1" x14ac:dyDescent="0.2">
      <c r="A218" s="16"/>
    </row>
    <row r="219" spans="1:1" x14ac:dyDescent="0.2">
      <c r="A219" s="16"/>
    </row>
    <row r="220" spans="1:1" x14ac:dyDescent="0.2">
      <c r="A220" s="16"/>
    </row>
    <row r="221" spans="1:1" x14ac:dyDescent="0.2">
      <c r="A221" s="16"/>
    </row>
    <row r="222" spans="1:1" x14ac:dyDescent="0.2">
      <c r="A222" s="16"/>
    </row>
    <row r="223" spans="1:1" x14ac:dyDescent="0.2">
      <c r="A223" s="16"/>
    </row>
    <row r="224" spans="1:1" x14ac:dyDescent="0.2">
      <c r="A224" s="16"/>
    </row>
    <row r="225" spans="1:1" x14ac:dyDescent="0.2">
      <c r="A225" s="16"/>
    </row>
    <row r="226" spans="1:1" x14ac:dyDescent="0.2">
      <c r="A226" s="16"/>
    </row>
    <row r="227" spans="1:1" x14ac:dyDescent="0.2">
      <c r="A227" s="16"/>
    </row>
    <row r="228" spans="1:1" x14ac:dyDescent="0.2">
      <c r="A228" s="16"/>
    </row>
    <row r="229" spans="1:1" x14ac:dyDescent="0.2">
      <c r="A229" s="16"/>
    </row>
    <row r="230" spans="1:1" x14ac:dyDescent="0.2">
      <c r="A230" s="16"/>
    </row>
    <row r="231" spans="1:1" x14ac:dyDescent="0.2">
      <c r="A231" s="16"/>
    </row>
    <row r="232" spans="1:1" x14ac:dyDescent="0.2">
      <c r="A232" s="16"/>
    </row>
    <row r="233" spans="1:1" x14ac:dyDescent="0.2">
      <c r="A233" s="16"/>
    </row>
    <row r="234" spans="1:1" x14ac:dyDescent="0.2">
      <c r="A234" s="16"/>
    </row>
    <row r="235" spans="1:1" x14ac:dyDescent="0.2">
      <c r="A235" s="16"/>
    </row>
    <row r="236" spans="1:1" x14ac:dyDescent="0.2">
      <c r="A236" s="16"/>
    </row>
    <row r="237" spans="1:1" x14ac:dyDescent="0.2">
      <c r="A237" s="16"/>
    </row>
    <row r="238" spans="1:1" x14ac:dyDescent="0.2">
      <c r="A238" s="16"/>
    </row>
    <row r="239" spans="1:1" x14ac:dyDescent="0.2">
      <c r="A239" s="16"/>
    </row>
    <row r="240" spans="1:1" x14ac:dyDescent="0.2">
      <c r="A240" s="16"/>
    </row>
    <row r="241" spans="1:1" x14ac:dyDescent="0.2">
      <c r="A241" s="16"/>
    </row>
    <row r="242" spans="1:1" x14ac:dyDescent="0.2">
      <c r="A242" s="16"/>
    </row>
    <row r="243" spans="1:1" x14ac:dyDescent="0.2">
      <c r="A243" s="16"/>
    </row>
    <row r="244" spans="1:1" x14ac:dyDescent="0.2">
      <c r="A244" s="16"/>
    </row>
    <row r="245" spans="1:1" x14ac:dyDescent="0.2">
      <c r="A245" s="16"/>
    </row>
    <row r="246" spans="1:1" x14ac:dyDescent="0.2">
      <c r="A246" s="16"/>
    </row>
    <row r="247" spans="1:1" x14ac:dyDescent="0.2">
      <c r="A247" s="16"/>
    </row>
    <row r="248" spans="1:1" x14ac:dyDescent="0.2">
      <c r="A248" s="16"/>
    </row>
    <row r="249" spans="1:1" x14ac:dyDescent="0.2">
      <c r="A249" s="16"/>
    </row>
    <row r="250" spans="1:1" x14ac:dyDescent="0.2">
      <c r="A250" s="16"/>
    </row>
    <row r="251" spans="1:1" x14ac:dyDescent="0.2">
      <c r="A251" s="16"/>
    </row>
    <row r="252" spans="1:1" x14ac:dyDescent="0.2">
      <c r="A252" s="16"/>
    </row>
    <row r="253" spans="1:1" x14ac:dyDescent="0.2">
      <c r="A253" s="16"/>
    </row>
    <row r="254" spans="1:1" x14ac:dyDescent="0.2">
      <c r="A254" s="16"/>
    </row>
    <row r="255" spans="1:1" x14ac:dyDescent="0.2">
      <c r="A255" s="16"/>
    </row>
    <row r="256" spans="1:1" x14ac:dyDescent="0.2">
      <c r="A256" s="16"/>
    </row>
    <row r="257" spans="1:1" x14ac:dyDescent="0.2">
      <c r="A257" s="16"/>
    </row>
    <row r="258" spans="1:1" x14ac:dyDescent="0.2">
      <c r="A258" s="16"/>
    </row>
    <row r="259" spans="1:1" x14ac:dyDescent="0.2">
      <c r="A259" s="16"/>
    </row>
    <row r="260" spans="1:1" x14ac:dyDescent="0.2">
      <c r="A260" s="16"/>
    </row>
    <row r="261" spans="1:1" x14ac:dyDescent="0.2">
      <c r="A261" s="16"/>
    </row>
    <row r="262" spans="1:1" x14ac:dyDescent="0.2">
      <c r="A262" s="16"/>
    </row>
    <row r="263" spans="1:1" x14ac:dyDescent="0.2">
      <c r="A263" s="16"/>
    </row>
    <row r="264" spans="1:1" x14ac:dyDescent="0.2">
      <c r="A264" s="16"/>
    </row>
    <row r="265" spans="1:1" x14ac:dyDescent="0.2">
      <c r="A265" s="16"/>
    </row>
    <row r="266" spans="1:1" x14ac:dyDescent="0.2">
      <c r="A266" s="16"/>
    </row>
    <row r="267" spans="1:1" x14ac:dyDescent="0.2">
      <c r="A267" s="16"/>
    </row>
    <row r="268" spans="1:1" x14ac:dyDescent="0.2">
      <c r="A268" s="16"/>
    </row>
    <row r="269" spans="1:1" x14ac:dyDescent="0.2">
      <c r="A269" s="16"/>
    </row>
    <row r="270" spans="1:1" x14ac:dyDescent="0.2">
      <c r="A270" s="16"/>
    </row>
    <row r="271" spans="1:1" x14ac:dyDescent="0.2">
      <c r="A271" s="16"/>
    </row>
    <row r="272" spans="1:1" x14ac:dyDescent="0.2">
      <c r="A272" s="16"/>
    </row>
    <row r="273" spans="1:1" x14ac:dyDescent="0.2">
      <c r="A273" s="16"/>
    </row>
    <row r="274" spans="1:1" x14ac:dyDescent="0.2">
      <c r="A274" s="16"/>
    </row>
    <row r="275" spans="1:1" x14ac:dyDescent="0.2">
      <c r="A275" s="16"/>
    </row>
    <row r="276" spans="1:1" x14ac:dyDescent="0.2">
      <c r="A276" s="16"/>
    </row>
    <row r="277" spans="1:1" x14ac:dyDescent="0.2">
      <c r="A277" s="16"/>
    </row>
    <row r="278" spans="1:1" x14ac:dyDescent="0.2">
      <c r="A278" s="16"/>
    </row>
    <row r="279" spans="1:1" x14ac:dyDescent="0.2">
      <c r="A279" s="16"/>
    </row>
    <row r="280" spans="1:1" x14ac:dyDescent="0.2">
      <c r="A280" s="16"/>
    </row>
    <row r="281" spans="1:1" x14ac:dyDescent="0.2">
      <c r="A281" s="16"/>
    </row>
    <row r="282" spans="1:1" x14ac:dyDescent="0.2">
      <c r="A282" s="16"/>
    </row>
    <row r="283" spans="1:1" x14ac:dyDescent="0.2">
      <c r="A283" s="16"/>
    </row>
    <row r="284" spans="1:1" x14ac:dyDescent="0.2">
      <c r="A284" s="16"/>
    </row>
    <row r="285" spans="1:1" x14ac:dyDescent="0.2">
      <c r="A285" s="16"/>
    </row>
    <row r="286" spans="1:1" x14ac:dyDescent="0.2">
      <c r="A286" s="16"/>
    </row>
    <row r="287" spans="1:1" x14ac:dyDescent="0.2">
      <c r="A287" s="16"/>
    </row>
    <row r="288" spans="1:1" x14ac:dyDescent="0.2">
      <c r="A288" s="16"/>
    </row>
    <row r="289" spans="1:1" x14ac:dyDescent="0.2">
      <c r="A289" s="16"/>
    </row>
    <row r="290" spans="1:1" x14ac:dyDescent="0.2">
      <c r="A290" s="16"/>
    </row>
    <row r="291" spans="1:1" x14ac:dyDescent="0.2">
      <c r="A291" s="16"/>
    </row>
    <row r="292" spans="1:1" x14ac:dyDescent="0.2">
      <c r="A292" s="16"/>
    </row>
    <row r="293" spans="1:1" x14ac:dyDescent="0.2">
      <c r="A293" s="16"/>
    </row>
    <row r="294" spans="1:1" x14ac:dyDescent="0.2">
      <c r="A294" s="16"/>
    </row>
    <row r="295" spans="1:1" x14ac:dyDescent="0.2">
      <c r="A295" s="16"/>
    </row>
    <row r="296" spans="1:1" x14ac:dyDescent="0.2">
      <c r="A296" s="16"/>
    </row>
    <row r="297" spans="1:1" x14ac:dyDescent="0.2">
      <c r="A297" s="16"/>
    </row>
    <row r="298" spans="1:1" x14ac:dyDescent="0.2">
      <c r="A298" s="16"/>
    </row>
    <row r="299" spans="1:1" x14ac:dyDescent="0.2">
      <c r="A299" s="16"/>
    </row>
    <row r="300" spans="1:1" x14ac:dyDescent="0.2">
      <c r="A300" s="16"/>
    </row>
    <row r="301" spans="1:1" x14ac:dyDescent="0.2">
      <c r="A301" s="16"/>
    </row>
    <row r="302" spans="1:1" x14ac:dyDescent="0.2">
      <c r="A302" s="16"/>
    </row>
    <row r="303" spans="1:1" x14ac:dyDescent="0.2">
      <c r="A303" s="16"/>
    </row>
    <row r="304" spans="1:1" x14ac:dyDescent="0.2">
      <c r="A304" s="16"/>
    </row>
    <row r="305" spans="1:1" x14ac:dyDescent="0.2">
      <c r="A305" s="16"/>
    </row>
    <row r="306" spans="1:1" x14ac:dyDescent="0.2">
      <c r="A306" s="16"/>
    </row>
    <row r="307" spans="1:1" x14ac:dyDescent="0.2">
      <c r="A307" s="16"/>
    </row>
    <row r="308" spans="1:1" x14ac:dyDescent="0.2">
      <c r="A308" s="16"/>
    </row>
    <row r="309" spans="1:1" x14ac:dyDescent="0.2">
      <c r="A309" s="16"/>
    </row>
    <row r="310" spans="1:1" x14ac:dyDescent="0.2">
      <c r="A310" s="16"/>
    </row>
    <row r="311" spans="1:1" x14ac:dyDescent="0.2">
      <c r="A311" s="16"/>
    </row>
    <row r="312" spans="1:1" x14ac:dyDescent="0.2">
      <c r="A312" s="16"/>
    </row>
    <row r="313" spans="1:1" x14ac:dyDescent="0.2">
      <c r="A313" s="16"/>
    </row>
    <row r="314" spans="1:1" x14ac:dyDescent="0.2">
      <c r="A314" s="16"/>
    </row>
    <row r="315" spans="1:1" x14ac:dyDescent="0.2">
      <c r="A315" s="16"/>
    </row>
    <row r="316" spans="1:1" x14ac:dyDescent="0.2">
      <c r="A316" s="16"/>
    </row>
    <row r="317" spans="1:1" x14ac:dyDescent="0.2">
      <c r="A317" s="16"/>
    </row>
    <row r="318" spans="1:1" x14ac:dyDescent="0.2">
      <c r="A318" s="16"/>
    </row>
    <row r="319" spans="1:1" x14ac:dyDescent="0.2">
      <c r="A319" s="16"/>
    </row>
    <row r="320" spans="1:1" x14ac:dyDescent="0.2">
      <c r="A320" s="16"/>
    </row>
    <row r="321" spans="1:1" x14ac:dyDescent="0.2">
      <c r="A321" s="16"/>
    </row>
    <row r="322" spans="1:1" x14ac:dyDescent="0.2">
      <c r="A322" s="16"/>
    </row>
    <row r="323" spans="1:1" x14ac:dyDescent="0.2">
      <c r="A323" s="16"/>
    </row>
    <row r="324" spans="1:1" x14ac:dyDescent="0.2">
      <c r="A324" s="16"/>
    </row>
    <row r="325" spans="1:1" x14ac:dyDescent="0.2">
      <c r="A325" s="16"/>
    </row>
    <row r="326" spans="1:1" x14ac:dyDescent="0.2">
      <c r="A326" s="16"/>
    </row>
    <row r="327" spans="1:1" x14ac:dyDescent="0.2">
      <c r="A327" s="16"/>
    </row>
    <row r="328" spans="1:1" x14ac:dyDescent="0.2">
      <c r="A328" s="16"/>
    </row>
    <row r="329" spans="1:1" x14ac:dyDescent="0.2">
      <c r="A329" s="16"/>
    </row>
    <row r="330" spans="1:1" x14ac:dyDescent="0.2">
      <c r="A330" s="16"/>
    </row>
    <row r="331" spans="1:1" x14ac:dyDescent="0.2">
      <c r="A331" s="16"/>
    </row>
    <row r="332" spans="1:1" x14ac:dyDescent="0.2">
      <c r="A332" s="16"/>
    </row>
    <row r="333" spans="1:1" x14ac:dyDescent="0.2">
      <c r="A333" s="16"/>
    </row>
    <row r="334" spans="1:1" x14ac:dyDescent="0.2">
      <c r="A334" s="16"/>
    </row>
    <row r="335" spans="1:1" x14ac:dyDescent="0.2">
      <c r="A335" s="16"/>
    </row>
    <row r="336" spans="1:1" x14ac:dyDescent="0.2">
      <c r="A336" s="16"/>
    </row>
    <row r="337" spans="1:1" x14ac:dyDescent="0.2">
      <c r="A337" s="16"/>
    </row>
    <row r="338" spans="1:1" x14ac:dyDescent="0.2">
      <c r="A338" s="16"/>
    </row>
    <row r="339" spans="1:1" x14ac:dyDescent="0.2">
      <c r="A339" s="16"/>
    </row>
    <row r="340" spans="1:1" x14ac:dyDescent="0.2">
      <c r="A340" s="16"/>
    </row>
    <row r="341" spans="1:1" x14ac:dyDescent="0.2">
      <c r="A341" s="16"/>
    </row>
    <row r="342" spans="1:1" x14ac:dyDescent="0.2">
      <c r="A342" s="16"/>
    </row>
    <row r="343" spans="1:1" x14ac:dyDescent="0.2">
      <c r="A343" s="16"/>
    </row>
    <row r="344" spans="1:1" x14ac:dyDescent="0.2">
      <c r="A344" s="16"/>
    </row>
    <row r="345" spans="1:1" x14ac:dyDescent="0.2">
      <c r="A345" s="16"/>
    </row>
    <row r="346" spans="1:1" x14ac:dyDescent="0.2">
      <c r="A346" s="16"/>
    </row>
    <row r="347" spans="1:1" x14ac:dyDescent="0.2">
      <c r="A347" s="16"/>
    </row>
    <row r="348" spans="1:1" x14ac:dyDescent="0.2">
      <c r="A348" s="16"/>
    </row>
    <row r="349" spans="1:1" x14ac:dyDescent="0.2">
      <c r="A349" s="16"/>
    </row>
    <row r="350" spans="1:1" x14ac:dyDescent="0.2">
      <c r="A350" s="16"/>
    </row>
    <row r="351" spans="1:1" x14ac:dyDescent="0.2">
      <c r="A351" s="16"/>
    </row>
    <row r="352" spans="1:1" x14ac:dyDescent="0.2">
      <c r="A352" s="16"/>
    </row>
    <row r="353" spans="1:1" x14ac:dyDescent="0.2">
      <c r="A353" s="16"/>
    </row>
    <row r="354" spans="1:1" x14ac:dyDescent="0.2">
      <c r="A354" s="16"/>
    </row>
    <row r="355" spans="1:1" x14ac:dyDescent="0.2">
      <c r="A355" s="16"/>
    </row>
    <row r="356" spans="1:1" x14ac:dyDescent="0.2">
      <c r="A356" s="16"/>
    </row>
    <row r="357" spans="1:1" x14ac:dyDescent="0.2">
      <c r="A357" s="16"/>
    </row>
    <row r="358" spans="1:1" x14ac:dyDescent="0.2">
      <c r="A358" s="16"/>
    </row>
    <row r="359" spans="1:1" x14ac:dyDescent="0.2">
      <c r="A359" s="16"/>
    </row>
    <row r="360" spans="1:1" x14ac:dyDescent="0.2">
      <c r="A360" s="16"/>
    </row>
    <row r="361" spans="1:1" x14ac:dyDescent="0.2">
      <c r="A361" s="16"/>
    </row>
    <row r="362" spans="1:1" x14ac:dyDescent="0.2">
      <c r="A362" s="16"/>
    </row>
    <row r="363" spans="1:1" x14ac:dyDescent="0.2">
      <c r="A363" s="16"/>
    </row>
    <row r="364" spans="1:1" x14ac:dyDescent="0.2">
      <c r="A364" s="16"/>
    </row>
    <row r="365" spans="1:1" x14ac:dyDescent="0.2">
      <c r="A365" s="16"/>
    </row>
    <row r="366" spans="1:1" x14ac:dyDescent="0.2">
      <c r="A366" s="16"/>
    </row>
    <row r="367" spans="1:1" x14ac:dyDescent="0.2">
      <c r="A367" s="16"/>
    </row>
    <row r="368" spans="1:1" x14ac:dyDescent="0.2">
      <c r="A368" s="16"/>
    </row>
    <row r="369" spans="1:1" x14ac:dyDescent="0.2">
      <c r="A369" s="16"/>
    </row>
    <row r="370" spans="1:1" x14ac:dyDescent="0.2">
      <c r="A370" s="16"/>
    </row>
    <row r="371" spans="1:1" x14ac:dyDescent="0.2">
      <c r="A371" s="16"/>
    </row>
    <row r="372" spans="1:1" x14ac:dyDescent="0.2">
      <c r="A372" s="16"/>
    </row>
    <row r="373" spans="1:1" x14ac:dyDescent="0.2">
      <c r="A373" s="16"/>
    </row>
    <row r="374" spans="1:1" x14ac:dyDescent="0.2">
      <c r="A374" s="16"/>
    </row>
    <row r="375" spans="1:1" x14ac:dyDescent="0.2">
      <c r="A375" s="16"/>
    </row>
    <row r="376" spans="1:1" x14ac:dyDescent="0.2">
      <c r="A376" s="16"/>
    </row>
    <row r="377" spans="1:1" x14ac:dyDescent="0.2">
      <c r="A377" s="16"/>
    </row>
    <row r="378" spans="1:1" x14ac:dyDescent="0.2">
      <c r="A378" s="16"/>
    </row>
    <row r="379" spans="1:1" x14ac:dyDescent="0.2">
      <c r="A379" s="16"/>
    </row>
    <row r="380" spans="1:1" x14ac:dyDescent="0.2">
      <c r="A380" s="16"/>
    </row>
    <row r="381" spans="1:1" x14ac:dyDescent="0.2">
      <c r="A381" s="16"/>
    </row>
    <row r="382" spans="1:1" x14ac:dyDescent="0.2">
      <c r="A382" s="16"/>
    </row>
    <row r="383" spans="1:1" x14ac:dyDescent="0.2">
      <c r="A383" s="16"/>
    </row>
    <row r="384" spans="1:1" x14ac:dyDescent="0.2">
      <c r="A384" s="16"/>
    </row>
    <row r="385" spans="1:1" x14ac:dyDescent="0.2">
      <c r="A385" s="16"/>
    </row>
    <row r="386" spans="1:1" x14ac:dyDescent="0.2">
      <c r="A386" s="16"/>
    </row>
    <row r="387" spans="1:1" x14ac:dyDescent="0.2">
      <c r="A387" s="16"/>
    </row>
    <row r="388" spans="1:1" x14ac:dyDescent="0.2">
      <c r="A388" s="16"/>
    </row>
    <row r="389" spans="1:1" x14ac:dyDescent="0.2">
      <c r="A389" s="16"/>
    </row>
    <row r="390" spans="1:1" x14ac:dyDescent="0.2">
      <c r="A390" s="16"/>
    </row>
    <row r="391" spans="1:1" x14ac:dyDescent="0.2">
      <c r="A391" s="16"/>
    </row>
    <row r="392" spans="1:1" x14ac:dyDescent="0.2">
      <c r="A392" s="16"/>
    </row>
    <row r="393" spans="1:1" x14ac:dyDescent="0.2">
      <c r="A393" s="16"/>
    </row>
    <row r="394" spans="1:1" x14ac:dyDescent="0.2">
      <c r="A394" s="16"/>
    </row>
    <row r="395" spans="1:1" x14ac:dyDescent="0.2">
      <c r="A395" s="16"/>
    </row>
    <row r="396" spans="1:1" x14ac:dyDescent="0.2">
      <c r="A396" s="16"/>
    </row>
    <row r="397" spans="1:1" x14ac:dyDescent="0.2">
      <c r="A397" s="16"/>
    </row>
    <row r="398" spans="1:1" x14ac:dyDescent="0.2">
      <c r="A398" s="16"/>
    </row>
    <row r="399" spans="1:1" x14ac:dyDescent="0.2">
      <c r="A399" s="16"/>
    </row>
    <row r="400" spans="1:1" x14ac:dyDescent="0.2">
      <c r="A400" s="16"/>
    </row>
    <row r="401" spans="1:1" x14ac:dyDescent="0.2">
      <c r="A401" s="16"/>
    </row>
    <row r="402" spans="1:1" x14ac:dyDescent="0.2">
      <c r="A402" s="16"/>
    </row>
    <row r="403" spans="1:1" x14ac:dyDescent="0.2">
      <c r="A403" s="16"/>
    </row>
    <row r="404" spans="1:1" x14ac:dyDescent="0.2">
      <c r="A404" s="16"/>
    </row>
    <row r="405" spans="1:1" x14ac:dyDescent="0.2">
      <c r="A405" s="16"/>
    </row>
    <row r="406" spans="1:1" x14ac:dyDescent="0.2">
      <c r="A406" s="16"/>
    </row>
    <row r="407" spans="1:1" x14ac:dyDescent="0.2">
      <c r="A407" s="16"/>
    </row>
    <row r="408" spans="1:1" x14ac:dyDescent="0.2">
      <c r="A408" s="16"/>
    </row>
    <row r="409" spans="1:1" x14ac:dyDescent="0.2">
      <c r="A409" s="16"/>
    </row>
    <row r="410" spans="1:1" x14ac:dyDescent="0.2">
      <c r="A410" s="16"/>
    </row>
    <row r="411" spans="1:1" x14ac:dyDescent="0.2">
      <c r="A411" s="16"/>
    </row>
    <row r="412" spans="1:1" x14ac:dyDescent="0.2">
      <c r="A412" s="16"/>
    </row>
    <row r="413" spans="1:1" x14ac:dyDescent="0.2">
      <c r="A413" s="16"/>
    </row>
    <row r="414" spans="1:1" x14ac:dyDescent="0.2">
      <c r="A414" s="16"/>
    </row>
    <row r="415" spans="1:1" x14ac:dyDescent="0.2">
      <c r="A415" s="16"/>
    </row>
    <row r="416" spans="1:1" x14ac:dyDescent="0.2">
      <c r="A416" s="16"/>
    </row>
    <row r="417" spans="1:1" x14ac:dyDescent="0.2">
      <c r="A417" s="16"/>
    </row>
    <row r="418" spans="1:1" x14ac:dyDescent="0.2">
      <c r="A418" s="16"/>
    </row>
    <row r="419" spans="1:1" x14ac:dyDescent="0.2">
      <c r="A419" s="16"/>
    </row>
    <row r="420" spans="1:1" x14ac:dyDescent="0.2">
      <c r="A420" s="16"/>
    </row>
    <row r="421" spans="1:1" x14ac:dyDescent="0.2">
      <c r="A421" s="16"/>
    </row>
    <row r="422" spans="1:1" x14ac:dyDescent="0.2">
      <c r="A422" s="16"/>
    </row>
    <row r="423" spans="1:1" x14ac:dyDescent="0.2">
      <c r="A423" s="16"/>
    </row>
    <row r="424" spans="1:1" x14ac:dyDescent="0.2">
      <c r="A424" s="16"/>
    </row>
    <row r="425" spans="1:1" x14ac:dyDescent="0.2">
      <c r="A425" s="16"/>
    </row>
    <row r="426" spans="1:1" x14ac:dyDescent="0.2">
      <c r="A426" s="16"/>
    </row>
    <row r="427" spans="1:1" x14ac:dyDescent="0.2">
      <c r="A427" s="16"/>
    </row>
    <row r="428" spans="1:1" x14ac:dyDescent="0.2">
      <c r="A428" s="16"/>
    </row>
    <row r="429" spans="1:1" x14ac:dyDescent="0.2">
      <c r="A429" s="16"/>
    </row>
    <row r="430" spans="1:1" x14ac:dyDescent="0.2">
      <c r="A430" s="16"/>
    </row>
    <row r="431" spans="1:1" x14ac:dyDescent="0.2">
      <c r="A431" s="16"/>
    </row>
    <row r="432" spans="1:1" x14ac:dyDescent="0.2">
      <c r="A432" s="16"/>
    </row>
    <row r="433" spans="1:1" x14ac:dyDescent="0.2">
      <c r="A433" s="16"/>
    </row>
    <row r="434" spans="1:1" x14ac:dyDescent="0.2">
      <c r="A434" s="16"/>
    </row>
    <row r="435" spans="1:1" x14ac:dyDescent="0.2">
      <c r="A435" s="16"/>
    </row>
    <row r="436" spans="1:1" x14ac:dyDescent="0.2">
      <c r="A436" s="16"/>
    </row>
    <row r="437" spans="1:1" x14ac:dyDescent="0.2">
      <c r="A437" s="16"/>
    </row>
    <row r="438" spans="1:1" x14ac:dyDescent="0.2">
      <c r="A438" s="16"/>
    </row>
    <row r="439" spans="1:1" x14ac:dyDescent="0.2">
      <c r="A439" s="16"/>
    </row>
    <row r="440" spans="1:1" x14ac:dyDescent="0.2">
      <c r="A440" s="16"/>
    </row>
    <row r="441" spans="1:1" x14ac:dyDescent="0.2">
      <c r="A441" s="16"/>
    </row>
    <row r="442" spans="1:1" x14ac:dyDescent="0.2">
      <c r="A442" s="16"/>
    </row>
    <row r="443" spans="1:1" x14ac:dyDescent="0.2">
      <c r="A443" s="16"/>
    </row>
    <row r="444" spans="1:1" x14ac:dyDescent="0.2">
      <c r="A444" s="16"/>
    </row>
    <row r="445" spans="1:1" x14ac:dyDescent="0.2">
      <c r="A445" s="16"/>
    </row>
    <row r="446" spans="1:1" x14ac:dyDescent="0.2">
      <c r="A446" s="16"/>
    </row>
    <row r="447" spans="1:1" x14ac:dyDescent="0.2">
      <c r="A447" s="16"/>
    </row>
    <row r="448" spans="1:1" x14ac:dyDescent="0.2">
      <c r="A448" s="16"/>
    </row>
    <row r="449" spans="1:1" x14ac:dyDescent="0.2">
      <c r="A449" s="16"/>
    </row>
    <row r="450" spans="1:1" x14ac:dyDescent="0.2">
      <c r="A450" s="16"/>
    </row>
    <row r="451" spans="1:1" x14ac:dyDescent="0.2">
      <c r="A451" s="16"/>
    </row>
    <row r="452" spans="1:1" x14ac:dyDescent="0.2">
      <c r="A452" s="16"/>
    </row>
    <row r="453" spans="1:1" x14ac:dyDescent="0.2">
      <c r="A453" s="16"/>
    </row>
    <row r="454" spans="1:1" x14ac:dyDescent="0.2">
      <c r="A454" s="16"/>
    </row>
    <row r="455" spans="1:1" x14ac:dyDescent="0.2">
      <c r="A455" s="16"/>
    </row>
    <row r="456" spans="1:1" x14ac:dyDescent="0.2">
      <c r="A456" s="16"/>
    </row>
    <row r="457" spans="1:1" x14ac:dyDescent="0.2">
      <c r="A457" s="16"/>
    </row>
    <row r="458" spans="1:1" x14ac:dyDescent="0.2">
      <c r="A458" s="16"/>
    </row>
    <row r="459" spans="1:1" x14ac:dyDescent="0.2">
      <c r="A459" s="16"/>
    </row>
    <row r="460" spans="1:1" x14ac:dyDescent="0.2">
      <c r="A460" s="16"/>
    </row>
    <row r="461" spans="1:1" x14ac:dyDescent="0.2">
      <c r="A461" s="16"/>
    </row>
    <row r="462" spans="1:1" x14ac:dyDescent="0.2">
      <c r="A462" s="16"/>
    </row>
    <row r="463" spans="1:1" x14ac:dyDescent="0.2">
      <c r="A463" s="16"/>
    </row>
    <row r="464" spans="1:1" x14ac:dyDescent="0.2">
      <c r="A464" s="16"/>
    </row>
    <row r="465" spans="1:1" x14ac:dyDescent="0.2">
      <c r="A465" s="16"/>
    </row>
    <row r="466" spans="1:1" x14ac:dyDescent="0.2">
      <c r="A466" s="16"/>
    </row>
    <row r="467" spans="1:1" x14ac:dyDescent="0.2">
      <c r="A467" s="16"/>
    </row>
    <row r="468" spans="1:1" x14ac:dyDescent="0.2">
      <c r="A468" s="16"/>
    </row>
    <row r="469" spans="1:1" x14ac:dyDescent="0.2">
      <c r="A469" s="16"/>
    </row>
    <row r="470" spans="1:1" x14ac:dyDescent="0.2">
      <c r="A470" s="16"/>
    </row>
    <row r="471" spans="1:1" x14ac:dyDescent="0.2">
      <c r="A471" s="16"/>
    </row>
    <row r="472" spans="1:1" x14ac:dyDescent="0.2">
      <c r="A472" s="16"/>
    </row>
    <row r="473" spans="1:1" x14ac:dyDescent="0.2">
      <c r="A473" s="16"/>
    </row>
    <row r="474" spans="1:1" x14ac:dyDescent="0.2">
      <c r="A474" s="16"/>
    </row>
    <row r="475" spans="1:1" x14ac:dyDescent="0.2">
      <c r="A475" s="16"/>
    </row>
    <row r="476" spans="1:1" x14ac:dyDescent="0.2">
      <c r="A476" s="16"/>
    </row>
    <row r="477" spans="1:1" x14ac:dyDescent="0.2">
      <c r="A477" s="16"/>
    </row>
    <row r="478" spans="1:1" x14ac:dyDescent="0.2">
      <c r="A478" s="16"/>
    </row>
    <row r="479" spans="1:1" x14ac:dyDescent="0.2">
      <c r="A479" s="16"/>
    </row>
    <row r="480" spans="1:1" x14ac:dyDescent="0.2">
      <c r="A480" s="16"/>
    </row>
    <row r="481" spans="1:1" x14ac:dyDescent="0.2">
      <c r="A481" s="16"/>
    </row>
    <row r="482" spans="1:1" x14ac:dyDescent="0.2">
      <c r="A482" s="16"/>
    </row>
    <row r="483" spans="1:1" x14ac:dyDescent="0.2">
      <c r="A483" s="16"/>
    </row>
    <row r="484" spans="1:1" x14ac:dyDescent="0.2">
      <c r="A484" s="16"/>
    </row>
    <row r="485" spans="1:1" x14ac:dyDescent="0.2">
      <c r="A485" s="16"/>
    </row>
    <row r="486" spans="1:1" x14ac:dyDescent="0.2">
      <c r="A486" s="16"/>
    </row>
    <row r="487" spans="1:1" x14ac:dyDescent="0.2">
      <c r="A487" s="16"/>
    </row>
    <row r="488" spans="1:1" x14ac:dyDescent="0.2">
      <c r="A488" s="16"/>
    </row>
    <row r="489" spans="1:1" x14ac:dyDescent="0.2">
      <c r="A489" s="16"/>
    </row>
    <row r="490" spans="1:1" x14ac:dyDescent="0.2">
      <c r="A490" s="16"/>
    </row>
    <row r="491" spans="1:1" x14ac:dyDescent="0.2">
      <c r="A491" s="16"/>
    </row>
    <row r="492" spans="1:1" x14ac:dyDescent="0.2">
      <c r="A492" s="16"/>
    </row>
    <row r="493" spans="1:1" x14ac:dyDescent="0.2">
      <c r="A493" s="16"/>
    </row>
    <row r="494" spans="1:1" x14ac:dyDescent="0.2">
      <c r="A494" s="16"/>
    </row>
    <row r="495" spans="1:1" x14ac:dyDescent="0.2">
      <c r="A495" s="16"/>
    </row>
    <row r="496" spans="1:1" x14ac:dyDescent="0.2">
      <c r="A496" s="16"/>
    </row>
    <row r="497" spans="1:1" x14ac:dyDescent="0.2">
      <c r="A497" s="16"/>
    </row>
    <row r="498" spans="1:1" x14ac:dyDescent="0.2">
      <c r="A498" s="16"/>
    </row>
    <row r="499" spans="1:1" x14ac:dyDescent="0.2">
      <c r="A499" s="16"/>
    </row>
    <row r="500" spans="1:1" x14ac:dyDescent="0.2">
      <c r="A500" s="16"/>
    </row>
    <row r="501" spans="1:1" x14ac:dyDescent="0.2">
      <c r="A501" s="16"/>
    </row>
    <row r="502" spans="1:1" x14ac:dyDescent="0.2">
      <c r="A502" s="16"/>
    </row>
    <row r="503" spans="1:1" x14ac:dyDescent="0.2">
      <c r="A503" s="16"/>
    </row>
    <row r="504" spans="1:1" x14ac:dyDescent="0.2">
      <c r="A504" s="16"/>
    </row>
    <row r="505" spans="1:1" x14ac:dyDescent="0.2">
      <c r="A505" s="16"/>
    </row>
    <row r="506" spans="1:1" x14ac:dyDescent="0.2">
      <c r="A506" s="16"/>
    </row>
    <row r="507" spans="1:1" x14ac:dyDescent="0.2">
      <c r="A507" s="16"/>
    </row>
    <row r="508" spans="1:1" x14ac:dyDescent="0.2">
      <c r="A508" s="16"/>
    </row>
    <row r="509" spans="1:1" x14ac:dyDescent="0.2">
      <c r="A509" s="16"/>
    </row>
    <row r="510" spans="1:1" x14ac:dyDescent="0.2">
      <c r="A510" s="16"/>
    </row>
    <row r="511" spans="1:1" x14ac:dyDescent="0.2">
      <c r="A511" s="16"/>
    </row>
    <row r="512" spans="1:1" x14ac:dyDescent="0.2">
      <c r="A512" s="16"/>
    </row>
    <row r="513" spans="1:1" x14ac:dyDescent="0.2">
      <c r="A513" s="16"/>
    </row>
    <row r="514" spans="1:1" x14ac:dyDescent="0.2">
      <c r="A514" s="16"/>
    </row>
    <row r="515" spans="1:1" x14ac:dyDescent="0.2">
      <c r="A515" s="16"/>
    </row>
    <row r="516" spans="1:1" x14ac:dyDescent="0.2">
      <c r="A516" s="16"/>
    </row>
    <row r="517" spans="1:1" x14ac:dyDescent="0.2">
      <c r="A517" s="16"/>
    </row>
    <row r="518" spans="1:1" x14ac:dyDescent="0.2">
      <c r="A518" s="16"/>
    </row>
    <row r="519" spans="1:1" x14ac:dyDescent="0.2">
      <c r="A519" s="16"/>
    </row>
    <row r="520" spans="1:1" x14ac:dyDescent="0.2">
      <c r="A520" s="16"/>
    </row>
    <row r="521" spans="1:1" x14ac:dyDescent="0.2">
      <c r="A521" s="16"/>
    </row>
    <row r="522" spans="1:1" x14ac:dyDescent="0.2">
      <c r="A522" s="16"/>
    </row>
    <row r="523" spans="1:1" x14ac:dyDescent="0.2">
      <c r="A523" s="16"/>
    </row>
    <row r="524" spans="1:1" x14ac:dyDescent="0.2">
      <c r="A524" s="16"/>
    </row>
    <row r="525" spans="1:1" x14ac:dyDescent="0.2">
      <c r="A525" s="16"/>
    </row>
    <row r="526" spans="1:1" x14ac:dyDescent="0.2">
      <c r="A526" s="16"/>
    </row>
    <row r="527" spans="1:1" x14ac:dyDescent="0.2">
      <c r="A527" s="16"/>
    </row>
    <row r="528" spans="1:1" x14ac:dyDescent="0.2">
      <c r="A528" s="16"/>
    </row>
    <row r="529" spans="1:1" x14ac:dyDescent="0.2">
      <c r="A529" s="16"/>
    </row>
    <row r="530" spans="1:1" x14ac:dyDescent="0.2">
      <c r="A530" s="16"/>
    </row>
    <row r="531" spans="1:1" x14ac:dyDescent="0.2">
      <c r="A531" s="16"/>
    </row>
    <row r="532" spans="1:1" x14ac:dyDescent="0.2">
      <c r="A532" s="16"/>
    </row>
    <row r="533" spans="1:1" x14ac:dyDescent="0.2">
      <c r="A533" s="16"/>
    </row>
    <row r="534" spans="1:1" x14ac:dyDescent="0.2">
      <c r="A534" s="16"/>
    </row>
    <row r="535" spans="1:1" x14ac:dyDescent="0.2">
      <c r="A535" s="16"/>
    </row>
    <row r="536" spans="1:1" x14ac:dyDescent="0.2">
      <c r="A536" s="16"/>
    </row>
    <row r="537" spans="1:1" x14ac:dyDescent="0.2">
      <c r="A537" s="16"/>
    </row>
    <row r="538" spans="1:1" x14ac:dyDescent="0.2">
      <c r="A538" s="16"/>
    </row>
    <row r="539" spans="1:1" x14ac:dyDescent="0.2">
      <c r="A539" s="16"/>
    </row>
    <row r="540" spans="1:1" x14ac:dyDescent="0.2">
      <c r="A540" s="16"/>
    </row>
    <row r="541" spans="1:1" x14ac:dyDescent="0.2">
      <c r="A541" s="16"/>
    </row>
    <row r="542" spans="1:1" x14ac:dyDescent="0.2">
      <c r="A542" s="16"/>
    </row>
    <row r="543" spans="1:1" x14ac:dyDescent="0.2">
      <c r="A543" s="16"/>
    </row>
    <row r="544" spans="1:1" x14ac:dyDescent="0.2">
      <c r="A544" s="16"/>
    </row>
    <row r="545" spans="1:1" x14ac:dyDescent="0.2">
      <c r="A545" s="16"/>
    </row>
    <row r="546" spans="1:1" x14ac:dyDescent="0.2">
      <c r="A546" s="16"/>
    </row>
    <row r="547" spans="1:1" x14ac:dyDescent="0.2">
      <c r="A547" s="16"/>
    </row>
    <row r="548" spans="1:1" x14ac:dyDescent="0.2">
      <c r="A548" s="16"/>
    </row>
    <row r="549" spans="1:1" x14ac:dyDescent="0.2">
      <c r="A549" s="16"/>
    </row>
    <row r="550" spans="1:1" x14ac:dyDescent="0.2">
      <c r="A550" s="16"/>
    </row>
    <row r="551" spans="1:1" x14ac:dyDescent="0.2">
      <c r="A551" s="16"/>
    </row>
    <row r="552" spans="1:1" x14ac:dyDescent="0.2">
      <c r="A552" s="16"/>
    </row>
    <row r="553" spans="1:1" x14ac:dyDescent="0.2">
      <c r="A553" s="16"/>
    </row>
    <row r="554" spans="1:1" x14ac:dyDescent="0.2">
      <c r="A554" s="16"/>
    </row>
    <row r="555" spans="1:1" x14ac:dyDescent="0.2">
      <c r="A555" s="16"/>
    </row>
    <row r="556" spans="1:1" x14ac:dyDescent="0.2">
      <c r="A556" s="16"/>
    </row>
    <row r="557" spans="1:1" x14ac:dyDescent="0.2">
      <c r="A557" s="16"/>
    </row>
    <row r="558" spans="1:1" x14ac:dyDescent="0.2">
      <c r="A558" s="16"/>
    </row>
    <row r="559" spans="1:1" x14ac:dyDescent="0.2">
      <c r="A559" s="16"/>
    </row>
    <row r="560" spans="1:1" x14ac:dyDescent="0.2">
      <c r="A560" s="16"/>
    </row>
    <row r="561" spans="1:1" x14ac:dyDescent="0.2">
      <c r="A561" s="16"/>
    </row>
    <row r="562" spans="1:1" x14ac:dyDescent="0.2">
      <c r="A562" s="16"/>
    </row>
    <row r="563" spans="1:1" x14ac:dyDescent="0.2">
      <c r="A563" s="16"/>
    </row>
    <row r="564" spans="1:1" x14ac:dyDescent="0.2">
      <c r="A564" s="16"/>
    </row>
    <row r="565" spans="1:1" x14ac:dyDescent="0.2">
      <c r="A565" s="16"/>
    </row>
    <row r="566" spans="1:1" x14ac:dyDescent="0.2">
      <c r="A566" s="16"/>
    </row>
    <row r="567" spans="1:1" x14ac:dyDescent="0.2">
      <c r="A567" s="16"/>
    </row>
    <row r="568" spans="1:1" x14ac:dyDescent="0.2">
      <c r="A568" s="16"/>
    </row>
    <row r="569" spans="1:1" x14ac:dyDescent="0.2">
      <c r="A569" s="16"/>
    </row>
    <row r="570" spans="1:1" x14ac:dyDescent="0.2">
      <c r="A570" s="16"/>
    </row>
    <row r="571" spans="1:1" x14ac:dyDescent="0.2">
      <c r="A571" s="16"/>
    </row>
    <row r="572" spans="1:1" x14ac:dyDescent="0.2">
      <c r="A572" s="16"/>
    </row>
    <row r="573" spans="1:1" x14ac:dyDescent="0.2">
      <c r="A573" s="16"/>
    </row>
    <row r="574" spans="1:1" x14ac:dyDescent="0.2">
      <c r="A574" s="16"/>
    </row>
    <row r="575" spans="1:1" x14ac:dyDescent="0.2">
      <c r="A575" s="16"/>
    </row>
    <row r="576" spans="1:1" x14ac:dyDescent="0.2">
      <c r="A576" s="16"/>
    </row>
    <row r="577" spans="1:1" x14ac:dyDescent="0.2">
      <c r="A577" s="16"/>
    </row>
    <row r="578" spans="1:1" x14ac:dyDescent="0.2">
      <c r="A578" s="16"/>
    </row>
    <row r="579" spans="1:1" x14ac:dyDescent="0.2">
      <c r="A579" s="16"/>
    </row>
    <row r="580" spans="1:1" x14ac:dyDescent="0.2">
      <c r="A580" s="16"/>
    </row>
    <row r="581" spans="1:1" x14ac:dyDescent="0.2">
      <c r="A581" s="16"/>
    </row>
    <row r="582" spans="1:1" x14ac:dyDescent="0.2">
      <c r="A582" s="16"/>
    </row>
    <row r="583" spans="1:1" x14ac:dyDescent="0.2">
      <c r="A583" s="16"/>
    </row>
    <row r="584" spans="1:1" x14ac:dyDescent="0.2">
      <c r="A584" s="16"/>
    </row>
    <row r="585" spans="1:1" x14ac:dyDescent="0.2">
      <c r="A585" s="16"/>
    </row>
    <row r="586" spans="1:1" x14ac:dyDescent="0.2">
      <c r="A586" s="16"/>
    </row>
    <row r="587" spans="1:1" x14ac:dyDescent="0.2">
      <c r="A587" s="16"/>
    </row>
    <row r="588" spans="1:1" x14ac:dyDescent="0.2">
      <c r="A588" s="16"/>
    </row>
    <row r="589" spans="1:1" x14ac:dyDescent="0.2">
      <c r="A589" s="16"/>
    </row>
    <row r="590" spans="1:1" x14ac:dyDescent="0.2">
      <c r="A590" s="16"/>
    </row>
    <row r="591" spans="1:1" x14ac:dyDescent="0.2">
      <c r="A591" s="16"/>
    </row>
    <row r="592" spans="1:1" x14ac:dyDescent="0.2">
      <c r="A592" s="16"/>
    </row>
    <row r="593" spans="1:1" x14ac:dyDescent="0.2">
      <c r="A593" s="16"/>
    </row>
    <row r="594" spans="1:1" x14ac:dyDescent="0.2">
      <c r="A594" s="16"/>
    </row>
    <row r="595" spans="1:1" x14ac:dyDescent="0.2">
      <c r="A595" s="16"/>
    </row>
    <row r="596" spans="1:1" x14ac:dyDescent="0.2">
      <c r="A596" s="16"/>
    </row>
    <row r="597" spans="1:1" x14ac:dyDescent="0.2">
      <c r="A597" s="16"/>
    </row>
    <row r="598" spans="1:1" x14ac:dyDescent="0.2">
      <c r="A598" s="16"/>
    </row>
    <row r="599" spans="1:1" x14ac:dyDescent="0.2">
      <c r="A599" s="16"/>
    </row>
    <row r="600" spans="1:1" x14ac:dyDescent="0.2">
      <c r="A600" s="16"/>
    </row>
    <row r="601" spans="1:1" x14ac:dyDescent="0.2">
      <c r="A601" s="16"/>
    </row>
    <row r="602" spans="1:1" x14ac:dyDescent="0.2">
      <c r="A602" s="16"/>
    </row>
    <row r="603" spans="1:1" x14ac:dyDescent="0.2">
      <c r="A603" s="16"/>
    </row>
    <row r="604" spans="1:1" x14ac:dyDescent="0.2">
      <c r="A604" s="16"/>
    </row>
    <row r="605" spans="1:1" x14ac:dyDescent="0.2">
      <c r="A605" s="16"/>
    </row>
    <row r="606" spans="1:1" x14ac:dyDescent="0.2">
      <c r="A606" s="16"/>
    </row>
    <row r="607" spans="1:1" x14ac:dyDescent="0.2">
      <c r="A607" s="16"/>
    </row>
    <row r="608" spans="1:1" x14ac:dyDescent="0.2">
      <c r="A608" s="16"/>
    </row>
    <row r="609" spans="1:1" x14ac:dyDescent="0.2">
      <c r="A609" s="16"/>
    </row>
    <row r="610" spans="1:1" x14ac:dyDescent="0.2">
      <c r="A610" s="16"/>
    </row>
    <row r="611" spans="1:1" x14ac:dyDescent="0.2">
      <c r="A611" s="16"/>
    </row>
    <row r="612" spans="1:1" x14ac:dyDescent="0.2">
      <c r="A612" s="16"/>
    </row>
    <row r="613" spans="1:1" x14ac:dyDescent="0.2">
      <c r="A613" s="16"/>
    </row>
    <row r="614" spans="1:1" x14ac:dyDescent="0.2">
      <c r="A614" s="16"/>
    </row>
    <row r="615" spans="1:1" x14ac:dyDescent="0.2">
      <c r="A615" s="16"/>
    </row>
    <row r="616" spans="1:1" x14ac:dyDescent="0.2">
      <c r="A616" s="16"/>
    </row>
    <row r="617" spans="1:1" x14ac:dyDescent="0.2">
      <c r="A617" s="16"/>
    </row>
    <row r="618" spans="1:1" x14ac:dyDescent="0.2">
      <c r="A618" s="16"/>
    </row>
    <row r="619" spans="1:1" x14ac:dyDescent="0.2">
      <c r="A619" s="16"/>
    </row>
    <row r="620" spans="1:1" x14ac:dyDescent="0.2">
      <c r="A620" s="16"/>
    </row>
    <row r="621" spans="1:1" x14ac:dyDescent="0.2">
      <c r="A621" s="16"/>
    </row>
    <row r="622" spans="1:1" x14ac:dyDescent="0.2">
      <c r="A622" s="16"/>
    </row>
    <row r="623" spans="1:1" x14ac:dyDescent="0.2">
      <c r="A623" s="16"/>
    </row>
    <row r="624" spans="1:1" x14ac:dyDescent="0.2">
      <c r="A624" s="16"/>
    </row>
    <row r="625" spans="1:1" x14ac:dyDescent="0.2">
      <c r="A625" s="16"/>
    </row>
    <row r="626" spans="1:1" x14ac:dyDescent="0.2">
      <c r="A626" s="16"/>
    </row>
    <row r="627" spans="1:1" x14ac:dyDescent="0.2">
      <c r="A627" s="16"/>
    </row>
    <row r="628" spans="1:1" x14ac:dyDescent="0.2">
      <c r="A628" s="16"/>
    </row>
    <row r="629" spans="1:1" x14ac:dyDescent="0.2">
      <c r="A629" s="16"/>
    </row>
    <row r="630" spans="1:1" x14ac:dyDescent="0.2">
      <c r="A630" s="16"/>
    </row>
    <row r="631" spans="1:1" x14ac:dyDescent="0.2">
      <c r="A631" s="16"/>
    </row>
    <row r="632" spans="1:1" x14ac:dyDescent="0.2">
      <c r="A632" s="16"/>
    </row>
    <row r="633" spans="1:1" x14ac:dyDescent="0.2">
      <c r="A633" s="16"/>
    </row>
    <row r="634" spans="1:1" x14ac:dyDescent="0.2">
      <c r="A634" s="16"/>
    </row>
    <row r="635" spans="1:1" x14ac:dyDescent="0.2">
      <c r="A635" s="16"/>
    </row>
    <row r="636" spans="1:1" x14ac:dyDescent="0.2">
      <c r="A636" s="16"/>
    </row>
    <row r="637" spans="1:1" x14ac:dyDescent="0.2">
      <c r="A637" s="16"/>
    </row>
    <row r="638" spans="1:1" x14ac:dyDescent="0.2">
      <c r="A638" s="16"/>
    </row>
    <row r="639" spans="1:1" x14ac:dyDescent="0.2">
      <c r="A639" s="16"/>
    </row>
    <row r="640" spans="1:1" x14ac:dyDescent="0.2">
      <c r="A640" s="16"/>
    </row>
    <row r="641" spans="1:1" x14ac:dyDescent="0.2">
      <c r="A641" s="16"/>
    </row>
    <row r="642" spans="1:1" x14ac:dyDescent="0.2">
      <c r="A642" s="16"/>
    </row>
    <row r="643" spans="1:1" x14ac:dyDescent="0.2">
      <c r="A643" s="16"/>
    </row>
    <row r="644" spans="1:1" x14ac:dyDescent="0.2">
      <c r="A644" s="16"/>
    </row>
    <row r="645" spans="1:1" x14ac:dyDescent="0.2">
      <c r="A645" s="16"/>
    </row>
    <row r="646" spans="1:1" x14ac:dyDescent="0.2">
      <c r="A646" s="16"/>
    </row>
    <row r="647" spans="1:1" x14ac:dyDescent="0.2">
      <c r="A647" s="16"/>
    </row>
    <row r="648" spans="1:1" x14ac:dyDescent="0.2">
      <c r="A648" s="16"/>
    </row>
    <row r="649" spans="1:1" x14ac:dyDescent="0.2">
      <c r="A649" s="16"/>
    </row>
    <row r="650" spans="1:1" x14ac:dyDescent="0.2">
      <c r="A650" s="16"/>
    </row>
    <row r="651" spans="1:1" x14ac:dyDescent="0.2">
      <c r="A651" s="16"/>
    </row>
    <row r="652" spans="1:1" x14ac:dyDescent="0.2">
      <c r="A652" s="16"/>
    </row>
    <row r="653" spans="1:1" x14ac:dyDescent="0.2">
      <c r="A653" s="16"/>
    </row>
    <row r="654" spans="1:1" x14ac:dyDescent="0.2">
      <c r="A654" s="16"/>
    </row>
    <row r="655" spans="1:1" x14ac:dyDescent="0.2">
      <c r="A655" s="16"/>
    </row>
    <row r="656" spans="1:1" x14ac:dyDescent="0.2">
      <c r="A656" s="16"/>
    </row>
    <row r="657" spans="1:1" x14ac:dyDescent="0.2">
      <c r="A657" s="16"/>
    </row>
    <row r="658" spans="1:1" x14ac:dyDescent="0.2">
      <c r="A658" s="16"/>
    </row>
    <row r="659" spans="1:1" x14ac:dyDescent="0.2">
      <c r="A659" s="16"/>
    </row>
    <row r="660" spans="1:1" x14ac:dyDescent="0.2">
      <c r="A660" s="16"/>
    </row>
    <row r="661" spans="1:1" x14ac:dyDescent="0.2">
      <c r="A661" s="16"/>
    </row>
    <row r="662" spans="1:1" x14ac:dyDescent="0.2">
      <c r="A662" s="16"/>
    </row>
    <row r="663" spans="1:1" x14ac:dyDescent="0.2">
      <c r="A663" s="16"/>
    </row>
    <row r="664" spans="1:1" x14ac:dyDescent="0.2">
      <c r="A664" s="16"/>
    </row>
    <row r="665" spans="1:1" x14ac:dyDescent="0.2">
      <c r="A665" s="16"/>
    </row>
    <row r="666" spans="1:1" x14ac:dyDescent="0.2">
      <c r="A666" s="16"/>
    </row>
    <row r="667" spans="1:1" x14ac:dyDescent="0.2">
      <c r="A667" s="16"/>
    </row>
    <row r="668" spans="1:1" x14ac:dyDescent="0.2">
      <c r="A668" s="16"/>
    </row>
    <row r="669" spans="1:1" x14ac:dyDescent="0.2">
      <c r="A669" s="16"/>
    </row>
    <row r="670" spans="1:1" x14ac:dyDescent="0.2">
      <c r="A670" s="16"/>
    </row>
    <row r="671" spans="1:1" x14ac:dyDescent="0.2">
      <c r="A671" s="16"/>
    </row>
    <row r="672" spans="1:1" x14ac:dyDescent="0.2">
      <c r="A672" s="16"/>
    </row>
    <row r="673" spans="1:1" x14ac:dyDescent="0.2">
      <c r="A673" s="16"/>
    </row>
    <row r="674" spans="1:1" x14ac:dyDescent="0.2">
      <c r="A674" s="16"/>
    </row>
    <row r="675" spans="1:1" x14ac:dyDescent="0.2">
      <c r="A675" s="16"/>
    </row>
    <row r="676" spans="1:1" x14ac:dyDescent="0.2">
      <c r="A676" s="16"/>
    </row>
    <row r="677" spans="1:1" x14ac:dyDescent="0.2">
      <c r="A677" s="16"/>
    </row>
    <row r="678" spans="1:1" x14ac:dyDescent="0.2">
      <c r="A678" s="16"/>
    </row>
    <row r="679" spans="1:1" x14ac:dyDescent="0.2">
      <c r="A679" s="16"/>
    </row>
    <row r="680" spans="1:1" x14ac:dyDescent="0.2">
      <c r="A680" s="16"/>
    </row>
    <row r="681" spans="1:1" x14ac:dyDescent="0.2">
      <c r="A681" s="16"/>
    </row>
    <row r="682" spans="1:1" x14ac:dyDescent="0.2">
      <c r="A682" s="16"/>
    </row>
    <row r="683" spans="1:1" x14ac:dyDescent="0.2">
      <c r="A683" s="16"/>
    </row>
    <row r="684" spans="1:1" x14ac:dyDescent="0.2">
      <c r="A684" s="16"/>
    </row>
    <row r="685" spans="1:1" x14ac:dyDescent="0.2">
      <c r="A685" s="16"/>
    </row>
    <row r="686" spans="1:1" x14ac:dyDescent="0.2">
      <c r="A686" s="16"/>
    </row>
    <row r="687" spans="1:1" x14ac:dyDescent="0.2">
      <c r="A687" s="16"/>
    </row>
    <row r="688" spans="1:1" x14ac:dyDescent="0.2">
      <c r="A688" s="16"/>
    </row>
    <row r="689" spans="1:1" x14ac:dyDescent="0.2">
      <c r="A689" s="16"/>
    </row>
    <row r="690" spans="1:1" x14ac:dyDescent="0.2">
      <c r="A690" s="16"/>
    </row>
    <row r="691" spans="1:1" x14ac:dyDescent="0.2">
      <c r="A691" s="16"/>
    </row>
    <row r="692" spans="1:1" x14ac:dyDescent="0.2">
      <c r="A692" s="16"/>
    </row>
    <row r="693" spans="1:1" x14ac:dyDescent="0.2">
      <c r="A693" s="16"/>
    </row>
    <row r="694" spans="1:1" x14ac:dyDescent="0.2">
      <c r="A694" s="16"/>
    </row>
    <row r="695" spans="1:1" x14ac:dyDescent="0.2">
      <c r="A695" s="16"/>
    </row>
    <row r="696" spans="1:1" x14ac:dyDescent="0.2">
      <c r="A696" s="16"/>
    </row>
    <row r="697" spans="1:1" x14ac:dyDescent="0.2">
      <c r="A697" s="16"/>
    </row>
    <row r="698" spans="1:1" x14ac:dyDescent="0.2">
      <c r="A698" s="16"/>
    </row>
    <row r="699" spans="1:1" x14ac:dyDescent="0.2">
      <c r="A699" s="16"/>
    </row>
    <row r="700" spans="1:1" x14ac:dyDescent="0.2">
      <c r="A700" s="16"/>
    </row>
    <row r="701" spans="1:1" x14ac:dyDescent="0.2">
      <c r="A701" s="16"/>
    </row>
    <row r="702" spans="1:1" x14ac:dyDescent="0.2">
      <c r="A702" s="16"/>
    </row>
    <row r="703" spans="1:1" x14ac:dyDescent="0.2">
      <c r="A703" s="16"/>
    </row>
    <row r="704" spans="1:1" x14ac:dyDescent="0.2">
      <c r="A704" s="16"/>
    </row>
    <row r="705" spans="1:1" x14ac:dyDescent="0.2">
      <c r="A705" s="16"/>
    </row>
    <row r="706" spans="1:1" x14ac:dyDescent="0.2">
      <c r="A706" s="16"/>
    </row>
    <row r="707" spans="1:1" x14ac:dyDescent="0.2">
      <c r="A707" s="16"/>
    </row>
    <row r="708" spans="1:1" x14ac:dyDescent="0.2">
      <c r="A708" s="16"/>
    </row>
    <row r="709" spans="1:1" x14ac:dyDescent="0.2">
      <c r="A709" s="16"/>
    </row>
    <row r="710" spans="1:1" x14ac:dyDescent="0.2">
      <c r="A710" s="16"/>
    </row>
    <row r="711" spans="1:1" x14ac:dyDescent="0.2">
      <c r="A711" s="16"/>
    </row>
    <row r="712" spans="1:1" x14ac:dyDescent="0.2">
      <c r="A712" s="16"/>
    </row>
    <row r="713" spans="1:1" x14ac:dyDescent="0.2">
      <c r="A713" s="16"/>
    </row>
    <row r="714" spans="1:1" x14ac:dyDescent="0.2">
      <c r="A714" s="16"/>
    </row>
    <row r="715" spans="1:1" x14ac:dyDescent="0.2">
      <c r="A715" s="16"/>
    </row>
    <row r="716" spans="1:1" x14ac:dyDescent="0.2">
      <c r="A716" s="16"/>
    </row>
    <row r="717" spans="1:1" x14ac:dyDescent="0.2">
      <c r="A717" s="16"/>
    </row>
    <row r="718" spans="1:1" x14ac:dyDescent="0.2">
      <c r="A718" s="16"/>
    </row>
    <row r="719" spans="1:1" x14ac:dyDescent="0.2">
      <c r="A719" s="16"/>
    </row>
    <row r="720" spans="1:1" x14ac:dyDescent="0.2">
      <c r="A720" s="16"/>
    </row>
    <row r="721" spans="1:1" x14ac:dyDescent="0.2">
      <c r="A721" s="16"/>
    </row>
    <row r="722" spans="1:1" x14ac:dyDescent="0.2">
      <c r="A722" s="16"/>
    </row>
    <row r="723" spans="1:1" x14ac:dyDescent="0.2">
      <c r="A723" s="16"/>
    </row>
    <row r="724" spans="1:1" x14ac:dyDescent="0.2">
      <c r="A724" s="16"/>
    </row>
    <row r="725" spans="1:1" x14ac:dyDescent="0.2">
      <c r="A725" s="16"/>
    </row>
    <row r="726" spans="1:1" x14ac:dyDescent="0.2">
      <c r="A726" s="16"/>
    </row>
    <row r="727" spans="1:1" x14ac:dyDescent="0.2">
      <c r="A727" s="16"/>
    </row>
    <row r="728" spans="1:1" x14ac:dyDescent="0.2">
      <c r="A728" s="16"/>
    </row>
    <row r="729" spans="1:1" x14ac:dyDescent="0.2">
      <c r="A729" s="16"/>
    </row>
    <row r="730" spans="1:1" x14ac:dyDescent="0.2">
      <c r="A730" s="16"/>
    </row>
    <row r="731" spans="1:1" x14ac:dyDescent="0.2">
      <c r="A731" s="16"/>
    </row>
    <row r="732" spans="1:1" x14ac:dyDescent="0.2">
      <c r="A732" s="16"/>
    </row>
    <row r="733" spans="1:1" x14ac:dyDescent="0.2">
      <c r="A733" s="16"/>
    </row>
    <row r="734" spans="1:1" x14ac:dyDescent="0.2">
      <c r="A734" s="16"/>
    </row>
    <row r="735" spans="1:1" x14ac:dyDescent="0.2">
      <c r="A735" s="16"/>
    </row>
    <row r="736" spans="1:1" x14ac:dyDescent="0.2">
      <c r="A736" s="16"/>
    </row>
    <row r="737" spans="1:1" x14ac:dyDescent="0.2">
      <c r="A737" s="16"/>
    </row>
    <row r="738" spans="1:1" x14ac:dyDescent="0.2">
      <c r="A738" s="16"/>
    </row>
    <row r="739" spans="1:1" x14ac:dyDescent="0.2">
      <c r="A739" s="16"/>
    </row>
    <row r="740" spans="1:1" x14ac:dyDescent="0.2">
      <c r="A740" s="16"/>
    </row>
    <row r="741" spans="1:1" x14ac:dyDescent="0.2">
      <c r="A741" s="16"/>
    </row>
    <row r="742" spans="1:1" x14ac:dyDescent="0.2">
      <c r="A742" s="16"/>
    </row>
    <row r="743" spans="1:1" x14ac:dyDescent="0.2">
      <c r="A743" s="16"/>
    </row>
    <row r="744" spans="1:1" x14ac:dyDescent="0.2">
      <c r="A744" s="16"/>
    </row>
    <row r="745" spans="1:1" x14ac:dyDescent="0.2">
      <c r="A745" s="16"/>
    </row>
    <row r="746" spans="1:1" x14ac:dyDescent="0.2">
      <c r="A746" s="16"/>
    </row>
    <row r="747" spans="1:1" x14ac:dyDescent="0.2">
      <c r="A747" s="16"/>
    </row>
    <row r="748" spans="1:1" x14ac:dyDescent="0.2">
      <c r="A748" s="16"/>
    </row>
    <row r="749" spans="1:1" x14ac:dyDescent="0.2">
      <c r="A749" s="16"/>
    </row>
    <row r="750" spans="1:1" x14ac:dyDescent="0.2">
      <c r="A750" s="16"/>
    </row>
    <row r="751" spans="1:1" x14ac:dyDescent="0.2">
      <c r="A751" s="16"/>
    </row>
    <row r="752" spans="1:1" x14ac:dyDescent="0.2">
      <c r="A752" s="16"/>
    </row>
    <row r="753" spans="1:1" x14ac:dyDescent="0.2">
      <c r="A753" s="16"/>
    </row>
    <row r="754" spans="1:1" x14ac:dyDescent="0.2">
      <c r="A754" s="16"/>
    </row>
    <row r="755" spans="1:1" x14ac:dyDescent="0.2">
      <c r="A755" s="16"/>
    </row>
    <row r="756" spans="1:1" x14ac:dyDescent="0.2">
      <c r="A756" s="16"/>
    </row>
    <row r="757" spans="1:1" x14ac:dyDescent="0.2">
      <c r="A757" s="16"/>
    </row>
    <row r="758" spans="1:1" x14ac:dyDescent="0.2">
      <c r="A758" s="16"/>
    </row>
    <row r="759" spans="1:1" x14ac:dyDescent="0.2">
      <c r="A759" s="16"/>
    </row>
    <row r="760" spans="1:1" x14ac:dyDescent="0.2">
      <c r="A760" s="16"/>
    </row>
    <row r="761" spans="1:1" x14ac:dyDescent="0.2">
      <c r="A761" s="16"/>
    </row>
    <row r="762" spans="1:1" x14ac:dyDescent="0.2">
      <c r="A762" s="16"/>
    </row>
    <row r="763" spans="1:1" x14ac:dyDescent="0.2">
      <c r="A763" s="16"/>
    </row>
    <row r="764" spans="1:1" x14ac:dyDescent="0.2">
      <c r="A764" s="16"/>
    </row>
    <row r="765" spans="1:1" x14ac:dyDescent="0.2">
      <c r="A765" s="16"/>
    </row>
    <row r="766" spans="1:1" x14ac:dyDescent="0.2">
      <c r="A766" s="16"/>
    </row>
    <row r="767" spans="1:1" x14ac:dyDescent="0.2">
      <c r="A767" s="16"/>
    </row>
    <row r="768" spans="1:1" x14ac:dyDescent="0.2">
      <c r="A768" s="16"/>
    </row>
    <row r="769" spans="1:1" x14ac:dyDescent="0.2">
      <c r="A769" s="16"/>
    </row>
    <row r="770" spans="1:1" x14ac:dyDescent="0.2">
      <c r="A770" s="16"/>
    </row>
    <row r="771" spans="1:1" x14ac:dyDescent="0.2">
      <c r="A771" s="16"/>
    </row>
    <row r="772" spans="1:1" x14ac:dyDescent="0.2">
      <c r="A772" s="16"/>
    </row>
    <row r="773" spans="1:1" x14ac:dyDescent="0.2">
      <c r="A773" s="16"/>
    </row>
    <row r="774" spans="1:1" x14ac:dyDescent="0.2">
      <c r="A774" s="16"/>
    </row>
    <row r="775" spans="1:1" x14ac:dyDescent="0.2">
      <c r="A775" s="16"/>
    </row>
    <row r="776" spans="1:1" x14ac:dyDescent="0.2">
      <c r="A776" s="16"/>
    </row>
    <row r="777" spans="1:1" x14ac:dyDescent="0.2">
      <c r="A777" s="16"/>
    </row>
    <row r="778" spans="1:1" x14ac:dyDescent="0.2">
      <c r="A778" s="16"/>
    </row>
    <row r="779" spans="1:1" x14ac:dyDescent="0.2">
      <c r="A779" s="16"/>
    </row>
    <row r="780" spans="1:1" x14ac:dyDescent="0.2">
      <c r="A780" s="16"/>
    </row>
    <row r="781" spans="1:1" x14ac:dyDescent="0.2">
      <c r="A781" s="16"/>
    </row>
    <row r="782" spans="1:1" x14ac:dyDescent="0.2">
      <c r="A782" s="16"/>
    </row>
    <row r="783" spans="1:1" x14ac:dyDescent="0.2">
      <c r="A783" s="16"/>
    </row>
    <row r="784" spans="1:1" x14ac:dyDescent="0.2">
      <c r="A784" s="16"/>
    </row>
    <row r="785" spans="1:1" x14ac:dyDescent="0.2">
      <c r="A785" s="16"/>
    </row>
    <row r="786" spans="1:1" x14ac:dyDescent="0.2">
      <c r="A786" s="16"/>
    </row>
    <row r="787" spans="1:1" x14ac:dyDescent="0.2">
      <c r="A787" s="16"/>
    </row>
    <row r="788" spans="1:1" x14ac:dyDescent="0.2">
      <c r="A788" s="16"/>
    </row>
    <row r="789" spans="1:1" x14ac:dyDescent="0.2">
      <c r="A789" s="16"/>
    </row>
    <row r="790" spans="1:1" x14ac:dyDescent="0.2">
      <c r="A790" s="16"/>
    </row>
    <row r="791" spans="1:1" x14ac:dyDescent="0.2">
      <c r="A791" s="16"/>
    </row>
    <row r="792" spans="1:1" x14ac:dyDescent="0.2">
      <c r="A792" s="16"/>
    </row>
    <row r="793" spans="1:1" x14ac:dyDescent="0.2">
      <c r="A793" s="16"/>
    </row>
    <row r="794" spans="1:1" x14ac:dyDescent="0.2">
      <c r="A794" s="16"/>
    </row>
    <row r="795" spans="1:1" x14ac:dyDescent="0.2">
      <c r="A795" s="16"/>
    </row>
    <row r="796" spans="1:1" x14ac:dyDescent="0.2">
      <c r="A796" s="16"/>
    </row>
    <row r="797" spans="1:1" x14ac:dyDescent="0.2">
      <c r="A797" s="16"/>
    </row>
    <row r="798" spans="1:1" x14ac:dyDescent="0.2">
      <c r="A798" s="16"/>
    </row>
    <row r="799" spans="1:1" x14ac:dyDescent="0.2">
      <c r="A799" s="16"/>
    </row>
    <row r="800" spans="1:1" x14ac:dyDescent="0.2">
      <c r="A800" s="16"/>
    </row>
    <row r="801" spans="1:1" x14ac:dyDescent="0.2">
      <c r="A801" s="16"/>
    </row>
    <row r="802" spans="1:1" x14ac:dyDescent="0.2">
      <c r="A802" s="16"/>
    </row>
    <row r="803" spans="1:1" x14ac:dyDescent="0.2">
      <c r="A803" s="16"/>
    </row>
    <row r="804" spans="1:1" x14ac:dyDescent="0.2">
      <c r="A804" s="16"/>
    </row>
    <row r="805" spans="1:1" x14ac:dyDescent="0.2">
      <c r="A805" s="16"/>
    </row>
    <row r="806" spans="1:1" x14ac:dyDescent="0.2">
      <c r="A806" s="16"/>
    </row>
    <row r="807" spans="1:1" x14ac:dyDescent="0.2">
      <c r="A807" s="16"/>
    </row>
    <row r="808" spans="1:1" x14ac:dyDescent="0.2">
      <c r="A808" s="16"/>
    </row>
    <row r="809" spans="1:1" x14ac:dyDescent="0.2">
      <c r="A809" s="16"/>
    </row>
    <row r="810" spans="1:1" x14ac:dyDescent="0.2">
      <c r="A810" s="16"/>
    </row>
    <row r="811" spans="1:1" x14ac:dyDescent="0.2">
      <c r="A811" s="16"/>
    </row>
    <row r="812" spans="1:1" x14ac:dyDescent="0.2">
      <c r="A812" s="16"/>
    </row>
    <row r="813" spans="1:1" x14ac:dyDescent="0.2">
      <c r="A813" s="16"/>
    </row>
    <row r="814" spans="1:1" x14ac:dyDescent="0.2">
      <c r="A814" s="16"/>
    </row>
    <row r="815" spans="1:1" x14ac:dyDescent="0.2">
      <c r="A815" s="16"/>
    </row>
    <row r="816" spans="1:1" x14ac:dyDescent="0.2">
      <c r="A816" s="16"/>
    </row>
    <row r="817" spans="1:1" x14ac:dyDescent="0.2">
      <c r="A817" s="16"/>
    </row>
    <row r="818" spans="1:1" x14ac:dyDescent="0.2">
      <c r="A818" s="16"/>
    </row>
    <row r="819" spans="1:1" x14ac:dyDescent="0.2">
      <c r="A819" s="16"/>
    </row>
    <row r="820" spans="1:1" x14ac:dyDescent="0.2">
      <c r="A820" s="16"/>
    </row>
    <row r="821" spans="1:1" x14ac:dyDescent="0.2">
      <c r="A821" s="16"/>
    </row>
    <row r="822" spans="1:1" x14ac:dyDescent="0.2">
      <c r="A822" s="16"/>
    </row>
    <row r="823" spans="1:1" x14ac:dyDescent="0.2">
      <c r="A823" s="16"/>
    </row>
    <row r="824" spans="1:1" x14ac:dyDescent="0.2">
      <c r="A824" s="16"/>
    </row>
    <row r="825" spans="1:1" x14ac:dyDescent="0.2">
      <c r="A825" s="16"/>
    </row>
    <row r="826" spans="1:1" x14ac:dyDescent="0.2">
      <c r="A826" s="16"/>
    </row>
    <row r="827" spans="1:1" x14ac:dyDescent="0.2">
      <c r="A827" s="16"/>
    </row>
    <row r="828" spans="1:1" x14ac:dyDescent="0.2">
      <c r="A828" s="16"/>
    </row>
    <row r="829" spans="1:1" x14ac:dyDescent="0.2">
      <c r="A829" s="16"/>
    </row>
    <row r="830" spans="1:1" x14ac:dyDescent="0.2">
      <c r="A830" s="16"/>
    </row>
    <row r="831" spans="1:1" x14ac:dyDescent="0.2">
      <c r="A831" s="16"/>
    </row>
    <row r="832" spans="1:1" x14ac:dyDescent="0.2">
      <c r="A832" s="16"/>
    </row>
    <row r="833" spans="1:1" x14ac:dyDescent="0.2">
      <c r="A833" s="16"/>
    </row>
    <row r="834" spans="1:1" x14ac:dyDescent="0.2">
      <c r="A834" s="16"/>
    </row>
    <row r="835" spans="1:1" x14ac:dyDescent="0.2">
      <c r="A835" s="16"/>
    </row>
    <row r="836" spans="1:1" x14ac:dyDescent="0.2">
      <c r="A836" s="16"/>
    </row>
    <row r="837" spans="1:1" x14ac:dyDescent="0.2">
      <c r="A837" s="16"/>
    </row>
    <row r="838" spans="1:1" x14ac:dyDescent="0.2">
      <c r="A838" s="16"/>
    </row>
    <row r="839" spans="1:1" x14ac:dyDescent="0.2">
      <c r="A839" s="16"/>
    </row>
    <row r="840" spans="1:1" x14ac:dyDescent="0.2">
      <c r="A840" s="16"/>
    </row>
    <row r="841" spans="1:1" x14ac:dyDescent="0.2">
      <c r="A841" s="16"/>
    </row>
    <row r="842" spans="1:1" x14ac:dyDescent="0.2">
      <c r="A842" s="16"/>
    </row>
    <row r="843" spans="1:1" x14ac:dyDescent="0.2">
      <c r="A843" s="16"/>
    </row>
    <row r="844" spans="1:1" x14ac:dyDescent="0.2">
      <c r="A844" s="16"/>
    </row>
    <row r="845" spans="1:1" x14ac:dyDescent="0.2">
      <c r="A845" s="16"/>
    </row>
    <row r="846" spans="1:1" x14ac:dyDescent="0.2">
      <c r="A846" s="16"/>
    </row>
    <row r="847" spans="1:1" x14ac:dyDescent="0.2">
      <c r="A847" s="16"/>
    </row>
    <row r="848" spans="1:1" x14ac:dyDescent="0.2">
      <c r="A848" s="16"/>
    </row>
    <row r="849" spans="1:1" x14ac:dyDescent="0.2">
      <c r="A849" s="16"/>
    </row>
    <row r="850" spans="1:1" x14ac:dyDescent="0.2">
      <c r="A850" s="16"/>
    </row>
    <row r="851" spans="1:1" x14ac:dyDescent="0.2">
      <c r="A851" s="16"/>
    </row>
    <row r="852" spans="1:1" x14ac:dyDescent="0.2">
      <c r="A852" s="16"/>
    </row>
    <row r="853" spans="1:1" x14ac:dyDescent="0.2">
      <c r="A853" s="16"/>
    </row>
    <row r="854" spans="1:1" x14ac:dyDescent="0.2">
      <c r="A854" s="16"/>
    </row>
    <row r="855" spans="1:1" x14ac:dyDescent="0.2">
      <c r="A855" s="16"/>
    </row>
    <row r="856" spans="1:1" x14ac:dyDescent="0.2">
      <c r="A856" s="16"/>
    </row>
    <row r="857" spans="1:1" x14ac:dyDescent="0.2">
      <c r="A857" s="16"/>
    </row>
    <row r="858" spans="1:1" x14ac:dyDescent="0.2">
      <c r="A858" s="16"/>
    </row>
    <row r="859" spans="1:1" x14ac:dyDescent="0.2">
      <c r="A859" s="16"/>
    </row>
    <row r="860" spans="1:1" x14ac:dyDescent="0.2">
      <c r="A860" s="16"/>
    </row>
    <row r="861" spans="1:1" x14ac:dyDescent="0.2">
      <c r="A861" s="16"/>
    </row>
    <row r="862" spans="1:1" x14ac:dyDescent="0.2">
      <c r="A862" s="16"/>
    </row>
    <row r="863" spans="1:1" x14ac:dyDescent="0.2">
      <c r="A863" s="16"/>
    </row>
    <row r="864" spans="1:1" x14ac:dyDescent="0.2">
      <c r="A864" s="16"/>
    </row>
    <row r="865" spans="1:1" x14ac:dyDescent="0.2">
      <c r="A865" s="16"/>
    </row>
    <row r="866" spans="1:1" x14ac:dyDescent="0.2">
      <c r="A866" s="16"/>
    </row>
    <row r="867" spans="1:1" x14ac:dyDescent="0.2">
      <c r="A867" s="16"/>
    </row>
    <row r="868" spans="1:1" x14ac:dyDescent="0.2">
      <c r="A868" s="16"/>
    </row>
    <row r="869" spans="1:1" x14ac:dyDescent="0.2">
      <c r="A869" s="16"/>
    </row>
    <row r="870" spans="1:1" x14ac:dyDescent="0.2">
      <c r="A870" s="16"/>
    </row>
    <row r="871" spans="1:1" x14ac:dyDescent="0.2">
      <c r="A871" s="16"/>
    </row>
    <row r="872" spans="1:1" x14ac:dyDescent="0.2">
      <c r="A872" s="16"/>
    </row>
    <row r="873" spans="1:1" x14ac:dyDescent="0.2">
      <c r="A873" s="16"/>
    </row>
    <row r="874" spans="1:1" x14ac:dyDescent="0.2">
      <c r="A874" s="16"/>
    </row>
    <row r="875" spans="1:1" x14ac:dyDescent="0.2">
      <c r="A875" s="16"/>
    </row>
    <row r="876" spans="1:1" x14ac:dyDescent="0.2">
      <c r="A876" s="16"/>
    </row>
    <row r="877" spans="1:1" x14ac:dyDescent="0.2">
      <c r="A877" s="16"/>
    </row>
    <row r="878" spans="1:1" x14ac:dyDescent="0.2">
      <c r="A878" s="16"/>
    </row>
    <row r="879" spans="1:1" x14ac:dyDescent="0.2">
      <c r="A879" s="16"/>
    </row>
    <row r="880" spans="1:1" x14ac:dyDescent="0.2">
      <c r="A880" s="16"/>
    </row>
    <row r="881" spans="1:1" x14ac:dyDescent="0.2">
      <c r="A881" s="16"/>
    </row>
    <row r="882" spans="1:1" x14ac:dyDescent="0.2">
      <c r="A882" s="16"/>
    </row>
    <row r="883" spans="1:1" x14ac:dyDescent="0.2">
      <c r="A883" s="16"/>
    </row>
    <row r="884" spans="1:1" x14ac:dyDescent="0.2">
      <c r="A884" s="16"/>
    </row>
    <row r="885" spans="1:1" x14ac:dyDescent="0.2">
      <c r="A885" s="16"/>
    </row>
    <row r="886" spans="1:1" x14ac:dyDescent="0.2">
      <c r="A886" s="16"/>
    </row>
    <row r="887" spans="1:1" x14ac:dyDescent="0.2">
      <c r="A887" s="16"/>
    </row>
    <row r="888" spans="1:1" x14ac:dyDescent="0.2">
      <c r="A888" s="16"/>
    </row>
    <row r="889" spans="1:1" x14ac:dyDescent="0.2">
      <c r="A889" s="16"/>
    </row>
    <row r="890" spans="1:1" x14ac:dyDescent="0.2">
      <c r="A890" s="16"/>
    </row>
    <row r="891" spans="1:1" x14ac:dyDescent="0.2">
      <c r="A891" s="16"/>
    </row>
    <row r="892" spans="1:1" x14ac:dyDescent="0.2">
      <c r="A892" s="16"/>
    </row>
    <row r="893" spans="1:1" x14ac:dyDescent="0.2">
      <c r="A893" s="16"/>
    </row>
    <row r="894" spans="1:1" x14ac:dyDescent="0.2">
      <c r="A894" s="16"/>
    </row>
    <row r="895" spans="1:1" x14ac:dyDescent="0.2">
      <c r="A895" s="16"/>
    </row>
    <row r="896" spans="1:1" x14ac:dyDescent="0.2">
      <c r="A896" s="16"/>
    </row>
    <row r="897" spans="1:1" x14ac:dyDescent="0.2">
      <c r="A897" s="16"/>
    </row>
    <row r="898" spans="1:1" x14ac:dyDescent="0.2">
      <c r="A898" s="16"/>
    </row>
    <row r="899" spans="1:1" x14ac:dyDescent="0.2">
      <c r="A899" s="16"/>
    </row>
    <row r="900" spans="1:1" x14ac:dyDescent="0.2">
      <c r="A900" s="16"/>
    </row>
    <row r="901" spans="1:1" x14ac:dyDescent="0.2">
      <c r="A901" s="16"/>
    </row>
    <row r="902" spans="1:1" x14ac:dyDescent="0.2">
      <c r="A902" s="16"/>
    </row>
    <row r="903" spans="1:1" x14ac:dyDescent="0.2">
      <c r="A903" s="16"/>
    </row>
    <row r="904" spans="1:1" x14ac:dyDescent="0.2">
      <c r="A904" s="16"/>
    </row>
    <row r="905" spans="1:1" x14ac:dyDescent="0.2">
      <c r="A905" s="16"/>
    </row>
    <row r="906" spans="1:1" x14ac:dyDescent="0.2">
      <c r="A906" s="16"/>
    </row>
    <row r="907" spans="1:1" x14ac:dyDescent="0.2">
      <c r="A907" s="16"/>
    </row>
    <row r="908" spans="1:1" x14ac:dyDescent="0.2">
      <c r="A908" s="16"/>
    </row>
    <row r="909" spans="1:1" x14ac:dyDescent="0.2">
      <c r="A909" s="16"/>
    </row>
    <row r="910" spans="1:1" x14ac:dyDescent="0.2">
      <c r="A910" s="16"/>
    </row>
    <row r="911" spans="1:1" x14ac:dyDescent="0.2">
      <c r="A911" s="16"/>
    </row>
    <row r="912" spans="1:1" x14ac:dyDescent="0.2">
      <c r="A912" s="16"/>
    </row>
    <row r="913" spans="1:1" x14ac:dyDescent="0.2">
      <c r="A913" s="16"/>
    </row>
    <row r="914" spans="1:1" x14ac:dyDescent="0.2">
      <c r="A914" s="16"/>
    </row>
    <row r="915" spans="1:1" x14ac:dyDescent="0.2">
      <c r="A915" s="16"/>
    </row>
    <row r="916" spans="1:1" x14ac:dyDescent="0.2">
      <c r="A916" s="16"/>
    </row>
    <row r="917" spans="1:1" x14ac:dyDescent="0.2">
      <c r="A917" s="16"/>
    </row>
    <row r="918" spans="1:1" x14ac:dyDescent="0.2">
      <c r="A918" s="16"/>
    </row>
    <row r="919" spans="1:1" x14ac:dyDescent="0.2">
      <c r="A919" s="16"/>
    </row>
    <row r="920" spans="1:1" x14ac:dyDescent="0.2">
      <c r="A920" s="16"/>
    </row>
    <row r="921" spans="1:1" x14ac:dyDescent="0.2">
      <c r="A921" s="16"/>
    </row>
    <row r="922" spans="1:1" x14ac:dyDescent="0.2">
      <c r="A922" s="16"/>
    </row>
    <row r="923" spans="1:1" x14ac:dyDescent="0.2">
      <c r="A923" s="16"/>
    </row>
    <row r="924" spans="1:1" x14ac:dyDescent="0.2">
      <c r="A924" s="16"/>
    </row>
    <row r="925" spans="1:1" x14ac:dyDescent="0.2">
      <c r="A925" s="16"/>
    </row>
    <row r="926" spans="1:1" x14ac:dyDescent="0.2">
      <c r="A926" s="16"/>
    </row>
    <row r="927" spans="1:1" x14ac:dyDescent="0.2">
      <c r="A927" s="16"/>
    </row>
    <row r="928" spans="1:1" x14ac:dyDescent="0.2">
      <c r="A928" s="16"/>
    </row>
    <row r="929" spans="1:1" x14ac:dyDescent="0.2">
      <c r="A929" s="16"/>
    </row>
    <row r="930" spans="1:1" x14ac:dyDescent="0.2">
      <c r="A930" s="16"/>
    </row>
    <row r="931" spans="1:1" x14ac:dyDescent="0.2">
      <c r="A931" s="16"/>
    </row>
    <row r="932" spans="1:1" x14ac:dyDescent="0.2">
      <c r="A932" s="16"/>
    </row>
    <row r="933" spans="1:1" x14ac:dyDescent="0.2">
      <c r="A933" s="16"/>
    </row>
    <row r="934" spans="1:1" x14ac:dyDescent="0.2">
      <c r="A934" s="16"/>
    </row>
    <row r="935" spans="1:1" x14ac:dyDescent="0.2">
      <c r="A935" s="16"/>
    </row>
    <row r="936" spans="1:1" x14ac:dyDescent="0.2">
      <c r="A936" s="16"/>
    </row>
    <row r="937" spans="1:1" x14ac:dyDescent="0.2">
      <c r="A937" s="16"/>
    </row>
    <row r="938" spans="1:1" x14ac:dyDescent="0.2">
      <c r="A938" s="16"/>
    </row>
    <row r="939" spans="1:1" x14ac:dyDescent="0.2">
      <c r="A939" s="16"/>
    </row>
    <row r="940" spans="1:1" x14ac:dyDescent="0.2">
      <c r="A940" s="16"/>
    </row>
    <row r="941" spans="1:1" x14ac:dyDescent="0.2">
      <c r="A941" s="16"/>
    </row>
    <row r="942" spans="1:1" x14ac:dyDescent="0.2">
      <c r="A942" s="16"/>
    </row>
    <row r="943" spans="1:1" x14ac:dyDescent="0.2">
      <c r="A943" s="16"/>
    </row>
    <row r="944" spans="1:1" x14ac:dyDescent="0.2">
      <c r="A944" s="16"/>
    </row>
    <row r="945" spans="1:1" x14ac:dyDescent="0.2">
      <c r="A945" s="16"/>
    </row>
    <row r="946" spans="1:1" x14ac:dyDescent="0.2">
      <c r="A946" s="16"/>
    </row>
    <row r="947" spans="1:1" x14ac:dyDescent="0.2">
      <c r="A947" s="16"/>
    </row>
    <row r="948" spans="1:1" x14ac:dyDescent="0.2">
      <c r="A948" s="16"/>
    </row>
    <row r="949" spans="1:1" x14ac:dyDescent="0.2">
      <c r="A949" s="16"/>
    </row>
    <row r="950" spans="1:1" x14ac:dyDescent="0.2">
      <c r="A950" s="16"/>
    </row>
    <row r="951" spans="1:1" x14ac:dyDescent="0.2">
      <c r="A951" s="16"/>
    </row>
    <row r="952" spans="1:1" x14ac:dyDescent="0.2">
      <c r="A952" s="16"/>
    </row>
    <row r="953" spans="1:1" x14ac:dyDescent="0.2">
      <c r="A953" s="16"/>
    </row>
    <row r="954" spans="1:1" x14ac:dyDescent="0.2">
      <c r="A954" s="16"/>
    </row>
    <row r="955" spans="1:1" x14ac:dyDescent="0.2">
      <c r="A955" s="16"/>
    </row>
    <row r="956" spans="1:1" x14ac:dyDescent="0.2">
      <c r="A956" s="16"/>
    </row>
    <row r="957" spans="1:1" x14ac:dyDescent="0.2">
      <c r="A957" s="16"/>
    </row>
    <row r="958" spans="1:1" x14ac:dyDescent="0.2">
      <c r="A958" s="16"/>
    </row>
    <row r="959" spans="1:1" x14ac:dyDescent="0.2">
      <c r="A959" s="16"/>
    </row>
    <row r="960" spans="1:1" x14ac:dyDescent="0.2">
      <c r="A960" s="16"/>
    </row>
    <row r="961" spans="1:1" x14ac:dyDescent="0.2">
      <c r="A961" s="16"/>
    </row>
    <row r="962" spans="1:1" x14ac:dyDescent="0.2">
      <c r="A962" s="16"/>
    </row>
    <row r="963" spans="1:1" x14ac:dyDescent="0.2">
      <c r="A963" s="16"/>
    </row>
    <row r="964" spans="1:1" x14ac:dyDescent="0.2">
      <c r="A964" s="16"/>
    </row>
    <row r="965" spans="1:1" x14ac:dyDescent="0.2">
      <c r="A965" s="16"/>
    </row>
    <row r="966" spans="1:1" x14ac:dyDescent="0.2">
      <c r="A966" s="16"/>
    </row>
    <row r="967" spans="1:1" x14ac:dyDescent="0.2">
      <c r="A967" s="16"/>
    </row>
    <row r="968" spans="1:1" x14ac:dyDescent="0.2">
      <c r="A968" s="16"/>
    </row>
    <row r="969" spans="1:1" x14ac:dyDescent="0.2">
      <c r="A969" s="16"/>
    </row>
    <row r="970" spans="1:1" x14ac:dyDescent="0.2">
      <c r="A970" s="16"/>
    </row>
    <row r="971" spans="1:1" x14ac:dyDescent="0.2">
      <c r="A971" s="16"/>
    </row>
    <row r="972" spans="1:1" x14ac:dyDescent="0.2">
      <c r="A972" s="16"/>
    </row>
    <row r="973" spans="1:1" x14ac:dyDescent="0.2">
      <c r="A973" s="16"/>
    </row>
    <row r="974" spans="1:1" x14ac:dyDescent="0.2">
      <c r="A974" s="16"/>
    </row>
    <row r="975" spans="1:1" x14ac:dyDescent="0.2">
      <c r="A975" s="16"/>
    </row>
    <row r="976" spans="1:1" x14ac:dyDescent="0.2">
      <c r="A976" s="16"/>
    </row>
    <row r="977" spans="1:1" x14ac:dyDescent="0.2">
      <c r="A977" s="16"/>
    </row>
    <row r="978" spans="1:1" x14ac:dyDescent="0.2">
      <c r="A978" s="16"/>
    </row>
    <row r="979" spans="1:1" x14ac:dyDescent="0.2">
      <c r="A979" s="16"/>
    </row>
    <row r="980" spans="1:1" x14ac:dyDescent="0.2">
      <c r="A980" s="16"/>
    </row>
    <row r="981" spans="1:1" x14ac:dyDescent="0.2">
      <c r="A981" s="16"/>
    </row>
    <row r="982" spans="1:1" x14ac:dyDescent="0.2">
      <c r="A982" s="16"/>
    </row>
    <row r="983" spans="1:1" x14ac:dyDescent="0.2">
      <c r="A983" s="16"/>
    </row>
    <row r="984" spans="1:1" x14ac:dyDescent="0.2">
      <c r="A984" s="16"/>
    </row>
    <row r="985" spans="1:1" x14ac:dyDescent="0.2">
      <c r="A985" s="16"/>
    </row>
    <row r="986" spans="1:1" x14ac:dyDescent="0.2">
      <c r="A986" s="16"/>
    </row>
    <row r="987" spans="1:1" x14ac:dyDescent="0.2">
      <c r="A987" s="16"/>
    </row>
    <row r="988" spans="1:1" x14ac:dyDescent="0.2">
      <c r="A988" s="16"/>
    </row>
    <row r="989" spans="1:1" x14ac:dyDescent="0.2">
      <c r="A989" s="16"/>
    </row>
    <row r="990" spans="1:1" x14ac:dyDescent="0.2">
      <c r="A990" s="16"/>
    </row>
    <row r="991" spans="1:1" x14ac:dyDescent="0.2">
      <c r="A991" s="16"/>
    </row>
    <row r="992" spans="1:1" x14ac:dyDescent="0.2">
      <c r="A992" s="16"/>
    </row>
    <row r="993" spans="1:1" x14ac:dyDescent="0.2">
      <c r="A993" s="16"/>
    </row>
    <row r="994" spans="1:1" x14ac:dyDescent="0.2">
      <c r="A994" s="16"/>
    </row>
    <row r="995" spans="1:1" x14ac:dyDescent="0.2">
      <c r="A995" s="16"/>
    </row>
    <row r="996" spans="1:1" x14ac:dyDescent="0.2">
      <c r="A996" s="16"/>
    </row>
    <row r="997" spans="1:1" x14ac:dyDescent="0.2">
      <c r="A997" s="16"/>
    </row>
    <row r="998" spans="1:1" x14ac:dyDescent="0.2">
      <c r="A998" s="16"/>
    </row>
    <row r="999" spans="1:1" x14ac:dyDescent="0.2">
      <c r="A999" s="16"/>
    </row>
    <row r="1000" spans="1:1" x14ac:dyDescent="0.2">
      <c r="A1000" s="16"/>
    </row>
    <row r="1001" spans="1:1" x14ac:dyDescent="0.2">
      <c r="A1001" s="16"/>
    </row>
    <row r="1002" spans="1:1" x14ac:dyDescent="0.2">
      <c r="A1002" s="16"/>
    </row>
    <row r="1003" spans="1:1" x14ac:dyDescent="0.2">
      <c r="A1003" s="16"/>
    </row>
    <row r="1004" spans="1:1" x14ac:dyDescent="0.2">
      <c r="A1004" s="16"/>
    </row>
    <row r="1005" spans="1:1" x14ac:dyDescent="0.2">
      <c r="A1005" s="16"/>
    </row>
    <row r="1006" spans="1:1" x14ac:dyDescent="0.2">
      <c r="A1006" s="16"/>
    </row>
    <row r="1007" spans="1:1" x14ac:dyDescent="0.2">
      <c r="A1007" s="16"/>
    </row>
    <row r="1008" spans="1:1" x14ac:dyDescent="0.2">
      <c r="A1008" s="16"/>
    </row>
    <row r="1009" spans="1:1" x14ac:dyDescent="0.2">
      <c r="A1009" s="16"/>
    </row>
    <row r="1010" spans="1:1" x14ac:dyDescent="0.2">
      <c r="A1010" s="16"/>
    </row>
    <row r="1011" spans="1:1" x14ac:dyDescent="0.2">
      <c r="A1011" s="16"/>
    </row>
    <row r="1012" spans="1:1" x14ac:dyDescent="0.2">
      <c r="A1012" s="16"/>
    </row>
    <row r="1013" spans="1:1" x14ac:dyDescent="0.2">
      <c r="A1013" s="16"/>
    </row>
    <row r="1014" spans="1:1" x14ac:dyDescent="0.2">
      <c r="A1014" s="16"/>
    </row>
    <row r="1015" spans="1:1" x14ac:dyDescent="0.2">
      <c r="A1015" s="16"/>
    </row>
    <row r="1016" spans="1:1" x14ac:dyDescent="0.2">
      <c r="A1016" s="16"/>
    </row>
    <row r="1017" spans="1:1" x14ac:dyDescent="0.2">
      <c r="A1017" s="16"/>
    </row>
    <row r="1018" spans="1:1" x14ac:dyDescent="0.2">
      <c r="A1018" s="16"/>
    </row>
    <row r="1019" spans="1:1" x14ac:dyDescent="0.2">
      <c r="A1019" s="16"/>
    </row>
    <row r="1020" spans="1:1" x14ac:dyDescent="0.2">
      <c r="A1020" s="16"/>
    </row>
    <row r="1021" spans="1:1" x14ac:dyDescent="0.2">
      <c r="A1021" s="16"/>
    </row>
    <row r="1022" spans="1:1" x14ac:dyDescent="0.2">
      <c r="A1022" s="16"/>
    </row>
    <row r="1023" spans="1:1" x14ac:dyDescent="0.2">
      <c r="A1023" s="16"/>
    </row>
    <row r="1024" spans="1:1" x14ac:dyDescent="0.2">
      <c r="A1024" s="16"/>
    </row>
    <row r="1025" spans="1:1" x14ac:dyDescent="0.2">
      <c r="A1025" s="16"/>
    </row>
    <row r="1026" spans="1:1" x14ac:dyDescent="0.2">
      <c r="A1026" s="16"/>
    </row>
    <row r="1027" spans="1:1" x14ac:dyDescent="0.2">
      <c r="A1027" s="16"/>
    </row>
    <row r="1028" spans="1:1" x14ac:dyDescent="0.2">
      <c r="A1028" s="16"/>
    </row>
    <row r="1029" spans="1:1" x14ac:dyDescent="0.2">
      <c r="A1029" s="16"/>
    </row>
    <row r="1030" spans="1:1" x14ac:dyDescent="0.2">
      <c r="A1030" s="16"/>
    </row>
    <row r="1031" spans="1:1" x14ac:dyDescent="0.2">
      <c r="A1031" s="16"/>
    </row>
    <row r="1032" spans="1:1" x14ac:dyDescent="0.2">
      <c r="A1032" s="16"/>
    </row>
    <row r="1033" spans="1:1" x14ac:dyDescent="0.2">
      <c r="A1033" s="16"/>
    </row>
    <row r="1034" spans="1:1" x14ac:dyDescent="0.2">
      <c r="A1034" s="16"/>
    </row>
    <row r="1035" spans="1:1" x14ac:dyDescent="0.2">
      <c r="A1035" s="16"/>
    </row>
    <row r="1036" spans="1:1" x14ac:dyDescent="0.2">
      <c r="A1036" s="16"/>
    </row>
    <row r="1037" spans="1:1" x14ac:dyDescent="0.2">
      <c r="A1037" s="16"/>
    </row>
    <row r="1038" spans="1:1" x14ac:dyDescent="0.2">
      <c r="A1038" s="16"/>
    </row>
    <row r="1039" spans="1:1" x14ac:dyDescent="0.2">
      <c r="A1039" s="16"/>
    </row>
    <row r="1040" spans="1:1" x14ac:dyDescent="0.2">
      <c r="A1040" s="16"/>
    </row>
    <row r="1041" spans="1:1" x14ac:dyDescent="0.2">
      <c r="A1041" s="16"/>
    </row>
    <row r="1042" spans="1:1" x14ac:dyDescent="0.2">
      <c r="A1042" s="16"/>
    </row>
    <row r="1043" spans="1:1" x14ac:dyDescent="0.2">
      <c r="A1043" s="16"/>
    </row>
    <row r="1044" spans="1:1" x14ac:dyDescent="0.2">
      <c r="A1044" s="16"/>
    </row>
    <row r="1045" spans="1:1" x14ac:dyDescent="0.2">
      <c r="A1045" s="16"/>
    </row>
    <row r="1046" spans="1:1" x14ac:dyDescent="0.2">
      <c r="A1046" s="16"/>
    </row>
    <row r="1047" spans="1:1" x14ac:dyDescent="0.2">
      <c r="A1047" s="16"/>
    </row>
    <row r="1048" spans="1:1" x14ac:dyDescent="0.2">
      <c r="A1048" s="16"/>
    </row>
    <row r="1049" spans="1:1" x14ac:dyDescent="0.2">
      <c r="A1049" s="16"/>
    </row>
    <row r="1050" spans="1:1" x14ac:dyDescent="0.2">
      <c r="A1050" s="16"/>
    </row>
    <row r="1051" spans="1:1" x14ac:dyDescent="0.2">
      <c r="A1051" s="16"/>
    </row>
    <row r="1052" spans="1:1" x14ac:dyDescent="0.2">
      <c r="A1052" s="16"/>
    </row>
    <row r="1053" spans="1:1" x14ac:dyDescent="0.2">
      <c r="A1053" s="16"/>
    </row>
    <row r="1054" spans="1:1" x14ac:dyDescent="0.2">
      <c r="A1054" s="16"/>
    </row>
    <row r="1055" spans="1:1" x14ac:dyDescent="0.2">
      <c r="A1055" s="16"/>
    </row>
    <row r="1056" spans="1:1" x14ac:dyDescent="0.2">
      <c r="A1056" s="16"/>
    </row>
    <row r="1057" spans="1:1" x14ac:dyDescent="0.2">
      <c r="A1057" s="16"/>
    </row>
    <row r="1058" spans="1:1" x14ac:dyDescent="0.2">
      <c r="A1058" s="16"/>
    </row>
    <row r="1059" spans="1:1" x14ac:dyDescent="0.2">
      <c r="A1059" s="16"/>
    </row>
    <row r="1060" spans="1:1" x14ac:dyDescent="0.2">
      <c r="A1060" s="16"/>
    </row>
    <row r="1061" spans="1:1" x14ac:dyDescent="0.2">
      <c r="A1061" s="16"/>
    </row>
    <row r="1062" spans="1:1" x14ac:dyDescent="0.2">
      <c r="A1062" s="16"/>
    </row>
    <row r="1063" spans="1:1" x14ac:dyDescent="0.2">
      <c r="A1063" s="16"/>
    </row>
    <row r="1064" spans="1:1" x14ac:dyDescent="0.2">
      <c r="A1064" s="16"/>
    </row>
    <row r="1065" spans="1:1" x14ac:dyDescent="0.2">
      <c r="A1065" s="16"/>
    </row>
    <row r="1066" spans="1:1" x14ac:dyDescent="0.2">
      <c r="A1066" s="16"/>
    </row>
    <row r="1067" spans="1:1" x14ac:dyDescent="0.2">
      <c r="A1067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3B990-BEAA-A241-8376-6A31E4BEFCB9}">
  <dimension ref="A1:F6"/>
  <sheetViews>
    <sheetView workbookViewId="0">
      <selection activeCell="N29" sqref="N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8224</v>
      </c>
    </row>
    <row r="3" spans="1:6" x14ac:dyDescent="0.2">
      <c r="A3" s="10" t="s">
        <v>8363</v>
      </c>
      <c r="B3" s="10" t="s">
        <v>8362</v>
      </c>
    </row>
    <row r="4" spans="1:6" x14ac:dyDescent="0.2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2">
        <v>6</v>
      </c>
      <c r="C5" s="12">
        <v>89</v>
      </c>
      <c r="D5" s="12">
        <v>6</v>
      </c>
      <c r="E5" s="12">
        <v>258</v>
      </c>
      <c r="F5" s="12">
        <v>359</v>
      </c>
    </row>
    <row r="6" spans="1:6" x14ac:dyDescent="0.2">
      <c r="A6" s="11" t="s">
        <v>8361</v>
      </c>
      <c r="B6" s="12">
        <v>6</v>
      </c>
      <c r="C6" s="12">
        <v>89</v>
      </c>
      <c r="D6" s="12">
        <v>6</v>
      </c>
      <c r="E6" s="12">
        <v>258</v>
      </c>
      <c r="F6" s="12">
        <v>359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AF816-239A-CB40-B3F7-BEDC9348F80E}">
  <dimension ref="A1:E7"/>
  <sheetViews>
    <sheetView zoomScale="118" workbookViewId="0">
      <selection activeCell="L2" sqref="L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8358</v>
      </c>
      <c r="B2" t="s">
        <v>8315</v>
      </c>
    </row>
    <row r="4" spans="1:5" x14ac:dyDescent="0.2">
      <c r="A4" s="10" t="s">
        <v>8363</v>
      </c>
      <c r="B4" s="10" t="s">
        <v>8362</v>
      </c>
    </row>
    <row r="5" spans="1:5" x14ac:dyDescent="0.2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Edinburg Research</vt:lpstr>
      <vt:lpstr>Category Statistics</vt:lpstr>
      <vt:lpstr>Subcategory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Pooja Srivastava</cp:lastModifiedBy>
  <dcterms:created xsi:type="dcterms:W3CDTF">2017-04-20T15:17:24Z</dcterms:created>
  <dcterms:modified xsi:type="dcterms:W3CDTF">2021-04-25T04:08:18Z</dcterms:modified>
</cp:coreProperties>
</file>