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Ex3.xml" ContentType="application/vnd.ms-office.chartex+xml"/>
  <Override PartName="/xl/charts/style12.xml" ContentType="application/vnd.ms-office.chartstyle+xml"/>
  <Override PartName="/xl/charts/colors1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Ex4.xml" ContentType="application/vnd.ms-office.chartex+xml"/>
  <Override PartName="/xl/charts/style14.xml" ContentType="application/vnd.ms-office.chartstyle+xml"/>
  <Override PartName="/xl/charts/colors1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DATA SCIENCE\"/>
    </mc:Choice>
  </mc:AlternateContent>
  <xr:revisionPtr revIDLastSave="0" documentId="13_ncr:1_{B0D1241A-221F-471F-8CF7-D87DCE83FFAE}" xr6:coauthVersionLast="47" xr6:coauthVersionMax="47" xr10:uidLastSave="{00000000-0000-0000-0000-000000000000}"/>
  <bookViews>
    <workbookView xWindow="-108" yWindow="-108" windowWidth="23256" windowHeight="12456" xr2:uid="{00000000-000D-0000-FFFF-FFFF00000000}"/>
  </bookViews>
  <sheets>
    <sheet name="DASHBOARD" sheetId="11" r:id="rId1"/>
    <sheet name="Combo chart" sheetId="3" r:id="rId2"/>
    <sheet name="Waterfall chart" sheetId="4" r:id="rId3"/>
    <sheet name="Pie chart" sheetId="5" r:id="rId4"/>
    <sheet name="Map chart" sheetId="6" r:id="rId5"/>
    <sheet name="Top 5" sheetId="8" r:id="rId6"/>
    <sheet name="KPI" sheetId="9" r:id="rId7"/>
    <sheet name="KPI YOY" sheetId="10" r:id="rId8"/>
    <sheet name="Data" sheetId="1" r:id="rId9"/>
    <sheet name="layout" sheetId="2" r:id="rId10"/>
  </sheets>
  <definedNames>
    <definedName name="_xlchart.v1.0" hidden="1">'Waterfall chart'!$D$4:$D$7</definedName>
    <definedName name="_xlchart.v1.1" hidden="1">'Waterfall chart'!$E$3</definedName>
    <definedName name="_xlchart.v1.2" hidden="1">'Waterfall chart'!$E$4:$E$7</definedName>
    <definedName name="_xlchart.v1.7" hidden="1">'Waterfall chart'!$D$4:$D$7</definedName>
    <definedName name="_xlchart.v1.8" hidden="1">'Waterfall chart'!$E$3</definedName>
    <definedName name="_xlchart.v1.9" hidden="1">'Waterfall chart'!$E$4:$E$7</definedName>
    <definedName name="_xlchart.v5.10" hidden="1">'Map chart'!$D$3</definedName>
    <definedName name="_xlchart.v5.11" hidden="1">'Map chart'!$D$4:$D$52</definedName>
    <definedName name="_xlchart.v5.12" hidden="1">'Map chart'!$E$3</definedName>
    <definedName name="_xlchart.v5.13" hidden="1">'Map chart'!$E$4:$E$52</definedName>
    <definedName name="_xlchart.v5.3" hidden="1">'Map chart'!$D$3</definedName>
    <definedName name="_xlchart.v5.4" hidden="1">'Map chart'!$D$4:$D$52</definedName>
    <definedName name="_xlchart.v5.5" hidden="1">'Map chart'!$E$3</definedName>
    <definedName name="_xlchart.v5.6" hidden="1">'Map chart'!$E$4:$E$52</definedName>
    <definedName name="Slicer_Region">#N/A</definedName>
    <definedName name="Slicer_Segment">#N/A</definedName>
    <definedName name="Slicer_Yea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D5" i="6" l="1"/>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4" i="6"/>
  <c r="D5" i="4"/>
  <c r="D6" i="4"/>
  <c r="D7" i="4"/>
  <c r="D4" i="4"/>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H17" i="9"/>
  <c r="E13" i="6"/>
  <c r="E16" i="6"/>
  <c r="E17" i="9"/>
  <c r="E5" i="4"/>
  <c r="E10" i="6"/>
  <c r="E14" i="6"/>
  <c r="E30" i="6"/>
  <c r="E40" i="6"/>
  <c r="K7" i="10"/>
  <c r="E45" i="6"/>
  <c r="E20" i="6"/>
  <c r="E31" i="6"/>
  <c r="E6" i="6"/>
  <c r="E9" i="6"/>
  <c r="E4" i="4"/>
  <c r="E22" i="6"/>
  <c r="E44" i="6"/>
  <c r="E29" i="6"/>
  <c r="E4" i="6"/>
  <c r="E50" i="6"/>
  <c r="E8" i="6"/>
  <c r="E42" i="6"/>
  <c r="E32" i="6"/>
  <c r="E46" i="6"/>
  <c r="E19" i="6"/>
  <c r="E51" i="6"/>
  <c r="E41" i="6"/>
  <c r="E18" i="6"/>
  <c r="E37" i="6"/>
  <c r="N17" i="9"/>
  <c r="E12" i="6"/>
  <c r="E17" i="6"/>
  <c r="E15" i="6"/>
  <c r="K17" i="9"/>
  <c r="E7" i="6"/>
  <c r="E48" i="6"/>
  <c r="E38" i="6"/>
  <c r="E24" i="6"/>
  <c r="E26" i="6"/>
  <c r="E5" i="6"/>
  <c r="E49" i="6"/>
  <c r="E33" i="6"/>
  <c r="E52" i="6"/>
  <c r="E35" i="6"/>
  <c r="I7" i="10"/>
  <c r="E21" i="6"/>
  <c r="E47" i="6"/>
  <c r="E23" i="6"/>
  <c r="B17" i="9"/>
  <c r="E34" i="6"/>
  <c r="E43" i="6"/>
  <c r="L7" i="10"/>
  <c r="E39" i="6"/>
  <c r="E25" i="6"/>
  <c r="E6" i="4"/>
  <c r="J7" i="10"/>
  <c r="E28" i="6"/>
  <c r="E36" i="6"/>
  <c r="E27" i="6"/>
  <c r="E11" i="6"/>
  <c r="E7" i="4"/>
  <c r="H7" i="10"/>
</calcChain>
</file>

<file path=xl/sharedStrings.xml><?xml version="1.0" encoding="utf-8"?>
<sst xmlns="http://schemas.openxmlformats.org/spreadsheetml/2006/main" count="130134" uniqueCount="10957">
  <si>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</si>
  <si>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</si>
  <si>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</si>
  <si>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</si>
  <si>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</si>
  <si>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</si>
  <si>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</si>
  <si>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</si>
  <si>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</si>
  <si>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</si>
  <si>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</si>
  <si>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</si>
  <si>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</si>
  <si>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</si>
  <si>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</si>
  <si>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</si>
  <si>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</si>
  <si>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</si>
  <si>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</si>
  <si>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</si>
  <si>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</si>
  <si>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</si>
  <si>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</si>
  <si>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</si>
  <si>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</si>
  <si>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</si>
  <si>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</si>
  <si>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</si>
  <si>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</si>
  <si>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</si>
  <si>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</si>
  <si>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</si>
  <si>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</si>
  <si>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</si>
  <si>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</si>
  <si>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</si>
  <si>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</si>
  <si>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</si>
  <si>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</si>
  <si>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</si>
  <si>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</si>
  <si>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</si>
  <si>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</si>
  <si>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</si>
  <si>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</si>
  <si>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</si>
  <si>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</si>
  <si>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</si>
  <si>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</si>
  <si>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</si>
  <si>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</si>
  <si>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</si>
  <si>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</si>
  <si>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</si>
  <si>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</si>
  <si>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</si>
  <si>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</si>
  <si>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</si>
  <si>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</si>
  <si>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</si>
  <si>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</si>
  <si>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</si>
  <si>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</si>
  <si>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</si>
  <si>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</si>
  <si>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</si>
  <si>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</si>
  <si>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</si>
  <si>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</si>
  <si>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</si>
  <si>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</si>
  <si>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</si>
  <si>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</si>
  <si>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</si>
  <si>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</si>
  <si>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</si>
  <si>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</si>
  <si>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</si>
  <si>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</si>
  <si>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</si>
  <si>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</si>
  <si>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</si>
  <si>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</si>
  <si>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</si>
  <si>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</si>
  <si>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</si>
  <si>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</si>
  <si>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</si>
  <si>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</si>
  <si>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</si>
  <si>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</si>
  <si>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</si>
  <si>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</si>
  <si>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</si>
  <si>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</si>
  <si>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</si>
  <si>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</si>
  <si>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</si>
  <si>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</si>
  <si>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</si>
  <si>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</si>
  <si>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</si>
  <si>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</si>
  <si>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</si>
  <si>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</si>
  <si>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</si>
  <si>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</si>
  <si>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</si>
  <si>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</si>
  <si>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</si>
  <si>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</si>
  <si>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</si>
  <si>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</si>
  <si>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</si>
  <si>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</si>
  <si>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</si>
  <si>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</si>
  <si>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</si>
  <si>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</si>
  <si>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</si>
  <si>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</si>
  <si>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</si>
  <si>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</si>
  <si>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</si>
  <si>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</si>
  <si>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</si>
  <si>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</si>
  <si>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</si>
  <si>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</si>
  <si>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</si>
  <si>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</si>
  <si>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</si>
  <si>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</si>
  <si>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</si>
  <si>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</si>
  <si>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</si>
  <si>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</si>
  <si>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</si>
  <si>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</si>
  <si>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</si>
  <si>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</si>
  <si>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</si>
  <si>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</si>
  <si>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</si>
  <si>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</si>
  <si>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</si>
  <si>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</si>
  <si>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</si>
  <si>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</si>
  <si>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</si>
  <si>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</si>
  <si>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</si>
  <si>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</si>
  <si>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</si>
  <si>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</si>
  <si>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</si>
  <si>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</si>
  <si>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</si>
  <si>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</si>
  <si>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</si>
  <si>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</si>
  <si>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</si>
  <si>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</si>
  <si>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</si>
  <si>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</si>
  <si>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</si>
  <si>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</si>
  <si>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</si>
  <si>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</si>
  <si>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</si>
  <si>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</si>
  <si>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</si>
  <si>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</si>
  <si>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</si>
  <si>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</si>
  <si>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</si>
  <si>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</si>
  <si>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</si>
  <si>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</si>
  <si>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</si>
  <si>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</si>
  <si>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</si>
  <si>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</si>
  <si>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</si>
  <si>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</si>
  <si>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</si>
  <si>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</si>
  <si>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</si>
  <si>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</si>
  <si>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</si>
  <si>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</si>
  <si>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</si>
  <si>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</si>
  <si>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</si>
  <si>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</si>
  <si>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</si>
  <si>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</si>
  <si>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</si>
  <si>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</si>
  <si>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</si>
  <si>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</si>
  <si>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</si>
  <si>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</si>
  <si>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</si>
  <si>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</si>
  <si>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</si>
  <si>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</si>
  <si>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</si>
  <si>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</si>
  <si>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</si>
  <si>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</si>
  <si>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</si>
  <si>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</si>
  <si>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</si>
  <si>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</si>
  <si>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</si>
  <si>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</si>
  <si>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</si>
  <si>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</si>
  <si>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</si>
  <si>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</si>
  <si>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</si>
  <si>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</si>
  <si>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</si>
  <si>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</si>
  <si>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</si>
  <si>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</si>
  <si>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</si>
  <si>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</si>
  <si>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</si>
  <si>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</si>
  <si>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</si>
  <si>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</si>
  <si>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</si>
  <si>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</si>
  <si>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</si>
  <si>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</si>
  <si>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</si>
  <si>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</si>
  <si>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</si>
  <si>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</si>
  <si>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</si>
  <si>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</si>
  <si>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</si>
  <si>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</si>
  <si>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</si>
  <si>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</si>
  <si>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</si>
  <si>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</si>
  <si>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</si>
  <si>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</si>
  <si>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</si>
  <si>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</si>
  <si>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</si>
  <si>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</si>
  <si>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</si>
  <si>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</si>
  <si>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</si>
  <si>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</si>
  <si>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</si>
  <si>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</si>
  <si>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</si>
  <si>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</si>
  <si>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</si>
  <si>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</si>
  <si>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</si>
  <si>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</si>
  <si>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</si>
  <si>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</si>
  <si>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</si>
  <si>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</si>
  <si>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</si>
  <si>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</si>
  <si>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</si>
  <si>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</si>
  <si>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</si>
  <si>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</si>
  <si>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</si>
  <si>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</si>
  <si>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</si>
  <si>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</si>
  <si>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</si>
  <si>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</si>
  <si>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</si>
  <si>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</si>
  <si>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</si>
  <si>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</si>
  <si>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</si>
  <si>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</si>
  <si>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</si>
  <si>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</si>
  <si>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</si>
  <si>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</si>
  <si>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</si>
  <si>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</si>
  <si>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</si>
  <si>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</si>
  <si>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</si>
  <si>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</si>
  <si>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</si>
  <si>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</si>
  <si>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</si>
  <si>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</si>
  <si>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</si>
  <si>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</si>
  <si>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</si>
  <si>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</si>
  <si>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</si>
  <si>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</si>
  <si>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</si>
  <si>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</si>
  <si>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</si>
  <si>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</si>
  <si>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</si>
  <si>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</si>
  <si>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</si>
  <si>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</si>
  <si>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</si>
  <si>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</si>
  <si>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</si>
  <si>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</si>
  <si>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</si>
  <si>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</si>
  <si>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</si>
  <si>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</si>
  <si>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</si>
  <si>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</si>
  <si>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</si>
  <si>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</si>
  <si>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</si>
  <si>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</si>
  <si>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</si>
  <si>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</si>
  <si>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</si>
  <si>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</si>
  <si>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</si>
  <si>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</si>
  <si>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</si>
  <si>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</si>
  <si>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</si>
  <si>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</si>
  <si>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</si>
  <si>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</si>
  <si>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</si>
  <si>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</si>
  <si>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</si>
  <si>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</si>
  <si>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</si>
  <si>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</si>
  <si>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</si>
  <si>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</si>
  <si>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</si>
  <si>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</si>
  <si>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</si>
  <si>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</si>
  <si>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</si>
  <si>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</si>
  <si>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</si>
  <si>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</si>
  <si>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</si>
  <si>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</si>
  <si>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</si>
  <si>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</si>
  <si>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</si>
  <si>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</si>
  <si>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</si>
  <si>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</si>
  <si>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</si>
  <si>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</si>
  <si>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</si>
  <si>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</si>
  <si>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</si>
  <si>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</si>
  <si>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</si>
  <si>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</si>
  <si>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</si>
  <si>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</si>
  <si>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</si>
  <si>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</si>
  <si>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</si>
  <si>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</si>
  <si>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</si>
  <si>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</si>
  <si>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</si>
  <si>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</si>
  <si>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</si>
  <si>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</si>
  <si>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</si>
  <si>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</si>
  <si>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</si>
  <si>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</si>
  <si>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</si>
  <si>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</si>
  <si>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</si>
  <si>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</si>
  <si>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</si>
  <si>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</si>
  <si>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</si>
  <si>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</si>
  <si>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</si>
  <si>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</si>
  <si>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</si>
  <si>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</si>
  <si>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</si>
  <si>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</si>
  <si>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</si>
  <si>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</si>
  <si>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</si>
  <si>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</si>
  <si>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</si>
  <si>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</si>
  <si>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</si>
  <si>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</si>
  <si>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</si>
  <si>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</si>
  <si>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</si>
  <si>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</si>
  <si>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</si>
  <si>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</si>
  <si>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</si>
  <si>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</si>
  <si>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</si>
  <si>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</si>
  <si>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</si>
  <si>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</si>
  <si>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</si>
  <si>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</si>
  <si>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</si>
  <si>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</si>
  <si>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</si>
  <si>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</si>
  <si>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</si>
  <si>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</si>
  <si>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</si>
  <si>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</si>
  <si>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</si>
  <si>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</si>
  <si>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</si>
  <si>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</si>
  <si>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</si>
  <si>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</si>
  <si>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</si>
  <si>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</si>
  <si>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</si>
  <si>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</si>
  <si>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</si>
  <si>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</si>
  <si>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</si>
  <si>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</si>
  <si>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</si>
  <si>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</si>
  <si>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</si>
  <si>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</si>
  <si>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</si>
  <si>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</si>
  <si>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</si>
  <si>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</si>
  <si>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</si>
  <si>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</si>
  <si>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</si>
  <si>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</si>
  <si>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</si>
  <si>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</si>
  <si>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</si>
  <si>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</si>
  <si>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</si>
  <si>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</si>
  <si>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</si>
  <si>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</si>
  <si>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</si>
  <si>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</si>
  <si>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</si>
  <si>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</si>
  <si>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</si>
  <si>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</si>
  <si>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</si>
  <si>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</si>
  <si>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</si>
  <si>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</si>
  <si>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</si>
  <si>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</si>
  <si>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</si>
  <si>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</si>
  <si>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</si>
  <si>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</si>
  <si>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</si>
  <si>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</si>
  <si>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</si>
  <si>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</si>
  <si>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</si>
  <si>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</si>
  <si>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</si>
  <si>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</si>
  <si>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</si>
  <si>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</si>
  <si>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</si>
  <si>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</si>
  <si>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</si>
  <si>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</si>
  <si>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</si>
  <si>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</si>
  <si>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</si>
  <si>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</si>
  <si>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</si>
  <si>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</si>
  <si>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</si>
  <si>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</si>
  <si>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</si>
  <si>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</si>
  <si>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</si>
  <si>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</si>
  <si>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</si>
  <si>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</si>
  <si>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</si>
  <si>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</si>
  <si>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</si>
  <si>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</si>
  <si>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</si>
  <si>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</si>
  <si>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</si>
  <si>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</si>
  <si>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</si>
  <si>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</si>
  <si>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</si>
  <si>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</si>
  <si>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</si>
  <si>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</si>
  <si>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</si>
  <si>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</si>
  <si>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</si>
  <si>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</si>
  <si>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</si>
  <si>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</si>
  <si>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</si>
  <si>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</si>
  <si>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</si>
  <si>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</si>
  <si>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</si>
  <si>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</si>
  <si>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</si>
  <si>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</si>
  <si>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</si>
  <si>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</si>
  <si>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</si>
  <si>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</si>
  <si>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</si>
  <si>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</si>
  <si>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</si>
  <si>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</si>
  <si>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</si>
  <si>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</si>
  <si>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</si>
  <si>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</si>
  <si>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</si>
  <si>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</si>
  <si>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</si>
  <si>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</si>
  <si>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</si>
  <si>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</si>
  <si>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</si>
  <si>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</si>
  <si>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</si>
  <si>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</si>
  <si>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</si>
  <si>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</si>
  <si>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</si>
  <si>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</si>
  <si>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</si>
  <si>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</si>
  <si>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</si>
  <si>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</si>
  <si>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</si>
  <si>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</si>
  <si>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</si>
  <si>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</si>
  <si>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</si>
  <si>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</si>
  <si>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</si>
  <si>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</si>
  <si>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</si>
  <si>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</si>
  <si>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</si>
  <si>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</si>
  <si>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</si>
  <si>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</si>
  <si>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</si>
  <si>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</si>
  <si>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</si>
  <si>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</si>
  <si>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</si>
  <si>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</si>
  <si>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</si>
  <si>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</si>
  <si>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</si>
  <si>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</si>
  <si>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</si>
  <si>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</si>
  <si>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</si>
  <si>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</si>
  <si>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</si>
  <si>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</si>
  <si>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</si>
  <si>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</si>
  <si>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</si>
  <si>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</si>
  <si>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</si>
  <si>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</si>
  <si>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</si>
  <si>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</si>
  <si>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</si>
  <si>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</si>
  <si>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</si>
  <si>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</si>
  <si>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</si>
  <si>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</si>
  <si>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</si>
  <si>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</si>
  <si>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</si>
  <si>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</si>
  <si>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</si>
  <si>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</si>
  <si>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</si>
  <si>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</si>
  <si>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</si>
  <si>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</si>
  <si>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</si>
  <si>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</si>
  <si>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</si>
  <si>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</si>
  <si>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</si>
  <si>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</si>
  <si>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</si>
  <si>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</si>
  <si>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</si>
  <si>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</si>
  <si>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</si>
  <si>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</si>
  <si>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</si>
  <si>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</si>
  <si>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</si>
  <si>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</si>
  <si>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</si>
  <si>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</si>
  <si>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</si>
  <si>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</si>
  <si>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</si>
  <si>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</si>
  <si>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</si>
  <si>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</si>
  <si>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</si>
  <si>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</si>
  <si>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</si>
  <si>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</si>
  <si>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</si>
  <si>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</si>
  <si>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</si>
  <si>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</si>
  <si>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</si>
  <si>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</si>
  <si>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</si>
  <si>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</si>
  <si>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</si>
  <si>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</si>
  <si>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</si>
  <si>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</si>
  <si>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</si>
  <si>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</si>
  <si>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</si>
  <si>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</si>
  <si>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</si>
  <si>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</si>
  <si>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</si>
  <si>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</si>
  <si>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</si>
  <si>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</si>
  <si>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</si>
  <si>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</si>
  <si>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</si>
  <si>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</si>
  <si>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</si>
  <si>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</si>
  <si>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</si>
  <si>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</si>
  <si>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</si>
  <si>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</si>
  <si>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</si>
  <si>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</si>
  <si>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</si>
  <si>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</si>
  <si>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</si>
  <si>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</si>
  <si>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</si>
  <si>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</si>
  <si>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</si>
  <si>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</si>
  <si>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</si>
  <si>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</si>
  <si>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</si>
  <si>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</si>
  <si>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</si>
  <si>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</si>
  <si>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</si>
  <si>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</si>
  <si>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</si>
  <si>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</si>
  <si>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</si>
  <si>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</si>
  <si>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</si>
  <si>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</si>
  <si>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</si>
  <si>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</si>
  <si>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</si>
  <si>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</si>
  <si>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</si>
  <si>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</si>
  <si>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</si>
  <si>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</si>
  <si>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</si>
  <si>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</si>
  <si>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</si>
  <si>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</si>
  <si>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</si>
  <si>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</si>
  <si>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</si>
  <si>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</si>
  <si>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</si>
  <si>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</si>
  <si>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</si>
  <si>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</si>
  <si>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</si>
  <si>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</si>
  <si>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</si>
  <si>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</si>
  <si>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</si>
  <si>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</si>
  <si>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</si>
  <si>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</si>
  <si>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</si>
  <si>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</si>
  <si>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</si>
  <si>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</si>
  <si>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</si>
  <si>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</si>
  <si>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</si>
  <si>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</si>
  <si>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</si>
  <si>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</si>
  <si>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</si>
  <si>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</si>
  <si>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</si>
  <si>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</si>
  <si>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</si>
  <si>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</si>
  <si>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</si>
  <si>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</si>
  <si>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</si>
  <si>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</si>
  <si>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</si>
  <si>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</si>
  <si>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</si>
  <si>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</si>
  <si>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</si>
  <si>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</si>
  <si>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</si>
  <si>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</si>
  <si>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</si>
  <si>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</si>
  <si>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</si>
  <si>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</si>
  <si>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</si>
  <si>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</si>
  <si>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</si>
  <si>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</si>
  <si>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</si>
  <si>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</si>
  <si>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</si>
  <si>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</si>
  <si>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</si>
  <si>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</si>
  <si>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</si>
  <si>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</si>
  <si>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</si>
  <si>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</si>
  <si>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</si>
  <si>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</si>
  <si>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</si>
  <si>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</si>
  <si>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</si>
  <si>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</si>
  <si>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</si>
  <si>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</si>
  <si>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</si>
  <si>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</si>
  <si>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</si>
  <si>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</si>
  <si>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</si>
  <si>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</si>
  <si>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</si>
  <si>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</si>
  <si>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</si>
  <si>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</si>
  <si>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</si>
  <si>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</si>
  <si>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</si>
  <si>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</si>
  <si>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</si>
  <si>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</si>
  <si>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</si>
  <si>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</si>
  <si>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</si>
  <si>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</si>
  <si>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</si>
  <si>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</si>
  <si>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</si>
  <si>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</si>
  <si>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</si>
  <si>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</si>
  <si>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</si>
  <si>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</si>
  <si>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</si>
  <si>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</si>
  <si>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</si>
  <si>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</si>
  <si>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</si>
  <si>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</si>
  <si>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</si>
  <si>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</si>
  <si>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</si>
  <si>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</si>
  <si>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</si>
  <si>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</si>
  <si>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</si>
  <si>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</si>
  <si>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</si>
  <si>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</si>
  <si>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</si>
  <si>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</si>
  <si>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</si>
  <si>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</si>
  <si>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</si>
  <si>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</si>
  <si>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</si>
  <si>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</si>
  <si>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</si>
  <si>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</si>
  <si>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</si>
  <si>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</si>
  <si>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</si>
  <si>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</si>
  <si>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</si>
  <si>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</si>
  <si>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</si>
  <si>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</si>
  <si>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</si>
  <si>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</si>
  <si>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</si>
  <si>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</si>
  <si>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</si>
  <si>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</si>
  <si>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</si>
  <si>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</si>
  <si>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</si>
  <si>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</si>
  <si>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</si>
  <si>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</si>
  <si>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</si>
  <si>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</si>
  <si>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</si>
  <si>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</si>
  <si>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</si>
  <si>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</si>
  <si>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</si>
  <si>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</si>
  <si>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</si>
  <si>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</si>
  <si>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</si>
  <si>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</si>
  <si>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</si>
  <si>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</si>
  <si>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</si>
  <si>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</si>
  <si>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</si>
  <si>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</si>
  <si>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</si>
  <si>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</si>
  <si>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</si>
  <si>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</si>
  <si>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</si>
  <si>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</si>
  <si>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</si>
  <si>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</si>
  <si>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</si>
  <si>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</si>
  <si>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</si>
  <si>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</si>
  <si>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</si>
  <si>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</si>
  <si>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</si>
  <si>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</si>
  <si>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</si>
  <si>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</si>
  <si>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</si>
  <si>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</si>
  <si>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</si>
  <si>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</si>
  <si>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</si>
  <si>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</si>
  <si>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</si>
  <si>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</si>
  <si>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</si>
  <si>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</si>
  <si>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</si>
  <si>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</si>
  <si>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</si>
  <si>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</si>
  <si>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</si>
  <si>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</si>
  <si>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</si>
  <si>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</si>
  <si>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</si>
  <si>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</si>
  <si>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</si>
  <si>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</si>
  <si>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</si>
  <si>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</si>
  <si>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</si>
  <si>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</si>
  <si>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</si>
  <si>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</si>
  <si>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</si>
  <si>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</si>
  <si>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</si>
  <si>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</si>
  <si>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</si>
  <si>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</si>
  <si>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</si>
  <si>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</si>
  <si>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</si>
  <si>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</si>
  <si>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</si>
  <si>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</si>
  <si>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</si>
  <si>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</si>
  <si>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</si>
  <si>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</si>
  <si>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</si>
  <si>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</si>
  <si>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</si>
  <si>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</si>
  <si>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</si>
  <si>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</si>
  <si>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</si>
  <si>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</si>
  <si>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</si>
  <si>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</si>
  <si>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</si>
  <si>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</si>
  <si>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</si>
  <si>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</si>
  <si>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</si>
  <si>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</si>
  <si>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</si>
  <si>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</si>
  <si>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</si>
  <si>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</si>
  <si>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</si>
  <si>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</si>
  <si>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</si>
  <si>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</si>
  <si>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</si>
  <si>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</si>
  <si>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</si>
  <si>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</si>
  <si>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</si>
  <si>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</si>
  <si>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</si>
  <si>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</si>
  <si>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</si>
  <si>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</si>
  <si>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</si>
  <si>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</si>
  <si>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</si>
  <si>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</si>
  <si>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</si>
  <si>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</si>
  <si>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</si>
  <si>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</si>
  <si>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</si>
  <si>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</si>
  <si>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</si>
  <si>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</si>
  <si>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</si>
  <si>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</si>
  <si>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</si>
  <si>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</si>
  <si>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</si>
  <si>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</si>
  <si>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</si>
  <si>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</si>
  <si>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</si>
  <si>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</si>
  <si>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</si>
  <si>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</si>
  <si>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</si>
  <si>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</si>
  <si>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</si>
  <si>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</si>
  <si>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</si>
  <si>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</si>
  <si>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</si>
  <si>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</si>
  <si>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</si>
  <si>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</si>
  <si>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</si>
  <si>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</si>
  <si>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</si>
  <si>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</si>
  <si>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</si>
  <si>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</si>
  <si>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</si>
  <si>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</si>
  <si>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</si>
  <si>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</si>
  <si>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</si>
  <si>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</si>
  <si>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</si>
  <si>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</si>
  <si>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</si>
  <si>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</si>
  <si>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</si>
  <si>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</si>
  <si>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</si>
  <si>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</si>
  <si>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</si>
  <si>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</si>
  <si>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</si>
  <si>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</si>
  <si>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</si>
  <si>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</si>
  <si>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</si>
  <si>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</si>
  <si>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</si>
  <si>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</si>
  <si>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</si>
  <si>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</si>
  <si>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</si>
  <si>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</si>
  <si>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</si>
  <si>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</si>
  <si>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</si>
  <si>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</si>
  <si>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</si>
  <si>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</si>
  <si>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</si>
  <si>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</si>
  <si>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</si>
  <si>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</si>
  <si>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</si>
  <si>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</si>
  <si>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</si>
  <si>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</si>
  <si>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</si>
  <si>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</si>
  <si>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</si>
  <si>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</si>
  <si>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</si>
  <si>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</si>
  <si>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</si>
  <si>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</si>
  <si>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</si>
  <si>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</si>
  <si>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</si>
  <si>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</si>
  <si>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</si>
  <si>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</si>
  <si>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</si>
  <si>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</si>
  <si>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</si>
  <si>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</si>
  <si>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</si>
  <si>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</si>
  <si>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</si>
  <si>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</si>
  <si>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</si>
  <si>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</si>
  <si>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</si>
  <si>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</si>
  <si>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</si>
  <si>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</si>
  <si>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</si>
  <si>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</si>
  <si>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</si>
  <si>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</si>
  <si>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</si>
  <si>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</si>
  <si>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</si>
  <si>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</si>
  <si>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</si>
  <si>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</si>
  <si>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</si>
  <si>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</si>
  <si>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</si>
  <si>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</si>
  <si>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</si>
  <si>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</si>
  <si>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</si>
  <si>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</si>
  <si>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</si>
  <si>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</si>
  <si>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</si>
  <si>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</si>
  <si>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</si>
  <si>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</si>
  <si>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</si>
  <si>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</si>
  <si>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</si>
  <si>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</si>
  <si>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</si>
  <si>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</si>
  <si>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</si>
  <si>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</si>
  <si>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</si>
  <si>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</si>
  <si>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</si>
  <si>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</si>
  <si>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</si>
  <si>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</si>
  <si>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</si>
  <si>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</si>
  <si>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</si>
  <si>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</si>
  <si>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</si>
  <si>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</si>
  <si>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</si>
  <si>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</si>
  <si>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</si>
  <si>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</si>
  <si>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</si>
  <si>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</si>
  <si>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</si>
  <si>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</si>
  <si>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</si>
  <si>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</si>
  <si>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</si>
  <si>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</si>
  <si>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</si>
  <si>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</si>
  <si>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</si>
  <si>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</si>
  <si>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</si>
  <si>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</si>
  <si>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</si>
  <si>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</si>
  <si>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</si>
  <si>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</si>
  <si>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</si>
  <si>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</si>
  <si>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</si>
  <si>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</si>
  <si>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</si>
  <si>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</si>
  <si>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</si>
  <si>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</si>
  <si>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</si>
  <si>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</si>
  <si>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</si>
  <si>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</si>
  <si>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</si>
  <si>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</si>
  <si>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</si>
  <si>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</si>
  <si>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</si>
  <si>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</si>
  <si>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</si>
  <si>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</si>
  <si>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</si>
  <si>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</si>
  <si>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</si>
  <si>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</si>
  <si>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</si>
  <si>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</si>
  <si>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</si>
  <si>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</si>
  <si>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</si>
  <si>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</si>
  <si>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</si>
  <si>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</si>
  <si>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</si>
  <si>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</si>
  <si>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</si>
  <si>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</si>
  <si>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</si>
  <si>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</si>
  <si>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</si>
  <si>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</si>
  <si>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</si>
  <si>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</si>
  <si>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</si>
  <si>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</si>
  <si>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</si>
  <si>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</si>
  <si>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</si>
  <si>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</si>
  <si>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</si>
  <si>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</si>
  <si>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</si>
  <si>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</si>
  <si>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</si>
  <si>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</si>
  <si>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</si>
  <si>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</si>
  <si>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</si>
  <si>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</si>
  <si>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</si>
  <si>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</si>
  <si>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</si>
  <si>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</si>
  <si>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</si>
  <si>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</si>
  <si>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</si>
  <si>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</si>
  <si>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</si>
  <si>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</si>
  <si>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</si>
  <si>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</si>
  <si>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</si>
  <si>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</si>
  <si>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</si>
  <si>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</si>
  <si>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</si>
  <si>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</si>
  <si>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</si>
  <si>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</si>
  <si>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</si>
  <si>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</si>
  <si>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</si>
  <si>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</si>
  <si>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</si>
  <si>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</si>
  <si>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</si>
  <si>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</si>
  <si>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</si>
  <si>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</si>
  <si>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</si>
  <si>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</si>
  <si>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</si>
  <si>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</si>
  <si>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</si>
  <si>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</si>
  <si>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</si>
  <si>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</si>
  <si>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</si>
  <si>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</si>
  <si>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</si>
  <si>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</si>
  <si>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</si>
  <si>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</si>
  <si>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</si>
  <si>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</si>
  <si>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</si>
  <si>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</si>
  <si>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</si>
  <si>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</si>
  <si>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</si>
  <si>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</si>
  <si>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</si>
  <si>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</si>
  <si>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</si>
  <si>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</si>
  <si>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</si>
  <si>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</si>
  <si>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</si>
  <si>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</si>
  <si>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</si>
  <si>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</si>
  <si>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</si>
  <si>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</si>
  <si>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</si>
  <si>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</si>
  <si>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</si>
  <si>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</si>
  <si>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</si>
  <si>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</si>
  <si>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</si>
  <si>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</si>
  <si>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</si>
  <si>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</si>
  <si>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</si>
  <si>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</si>
  <si>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</si>
  <si>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</si>
  <si>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</si>
  <si>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</si>
  <si>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</si>
  <si>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</si>
  <si>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</si>
  <si>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</si>
  <si>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</si>
  <si>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</si>
  <si>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</si>
  <si>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</si>
  <si>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</si>
  <si>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</si>
  <si>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</si>
  <si>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</si>
  <si>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</si>
  <si>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</si>
  <si>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</si>
  <si>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</si>
  <si>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</si>
  <si>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</si>
  <si>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</si>
  <si>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</si>
  <si>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</si>
  <si>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</si>
  <si>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</si>
  <si>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</si>
  <si>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</si>
  <si>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</si>
  <si>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</si>
  <si>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</si>
  <si>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</si>
  <si>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</si>
  <si>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</si>
  <si>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</si>
  <si>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</si>
  <si>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</si>
  <si>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</si>
  <si>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</si>
  <si>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</si>
  <si>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</si>
  <si>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</si>
  <si>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</si>
  <si>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</si>
  <si>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</si>
  <si>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</si>
  <si>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</si>
  <si>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</si>
  <si>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</si>
  <si>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</si>
  <si>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</si>
  <si>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</si>
  <si>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</si>
  <si>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</si>
  <si>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</si>
  <si>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</si>
  <si>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</si>
  <si>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</si>
  <si>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</si>
  <si>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</si>
  <si>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</si>
  <si>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</si>
  <si>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</si>
  <si>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</si>
  <si>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</si>
  <si>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</si>
  <si>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</si>
  <si>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</si>
  <si>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</si>
  <si>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</si>
  <si>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</si>
  <si>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</si>
  <si>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</si>
  <si>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</si>
  <si>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</si>
  <si>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</si>
  <si>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</si>
  <si>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</si>
  <si>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</si>
  <si>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</si>
  <si>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</si>
  <si>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</si>
  <si>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</si>
  <si>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</si>
  <si>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</si>
  <si>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</si>
  <si>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</si>
  <si>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</si>
  <si>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</si>
  <si>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</si>
  <si>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</si>
  <si>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</si>
  <si>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</si>
  <si>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</si>
  <si>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</si>
  <si>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</si>
  <si>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</si>
  <si>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</si>
  <si>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</si>
  <si>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</si>
  <si>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</si>
  <si>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</si>
  <si>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</si>
  <si>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</si>
  <si>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</si>
  <si>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</si>
  <si>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</si>
  <si>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</si>
  <si>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</si>
  <si>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</si>
  <si>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</si>
  <si>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</si>
  <si>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</si>
  <si>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</si>
  <si>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</si>
  <si>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</si>
  <si>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</si>
  <si>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</si>
  <si>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</si>
  <si>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</si>
  <si>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</si>
  <si>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</si>
  <si>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</si>
  <si>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</si>
  <si>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</si>
  <si>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</si>
  <si>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</si>
  <si>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</si>
  <si>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</si>
  <si>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</si>
  <si>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</si>
  <si>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</si>
  <si>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</si>
  <si>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</si>
  <si>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</si>
  <si>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</si>
  <si>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</si>
  <si>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</si>
  <si>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</si>
  <si>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</si>
  <si>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</si>
  <si>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</si>
  <si>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</si>
  <si>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</si>
  <si>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</si>
  <si>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</si>
  <si>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</si>
  <si>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</si>
  <si>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</si>
  <si>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</si>
  <si>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</si>
  <si>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</si>
  <si>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</si>
  <si>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</si>
  <si>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</si>
  <si>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</si>
  <si>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</si>
  <si>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</si>
  <si>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</si>
  <si>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</si>
  <si>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</si>
  <si>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</si>
  <si>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</si>
  <si>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</si>
  <si>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</si>
  <si>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</si>
  <si>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</si>
  <si>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</si>
  <si>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</si>
  <si>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</si>
  <si>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</si>
  <si>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</si>
  <si>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</si>
  <si>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</si>
  <si>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</si>
  <si>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</si>
  <si>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</si>
  <si>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</si>
  <si>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</si>
  <si>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</si>
  <si>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</si>
  <si>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</si>
  <si>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</si>
  <si>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</si>
  <si>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</si>
  <si>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</si>
  <si>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</si>
  <si>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</si>
  <si>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</si>
  <si>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</si>
  <si>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</si>
  <si>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</si>
  <si>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</si>
  <si>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</si>
  <si>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</si>
  <si>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</si>
  <si>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</si>
  <si>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</si>
  <si>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</si>
  <si>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</si>
  <si>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</si>
  <si>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</si>
  <si>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</si>
  <si>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</si>
  <si>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</si>
  <si>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</si>
  <si>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</si>
  <si>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</si>
  <si>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</si>
  <si>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</si>
  <si>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</si>
  <si>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</si>
  <si>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</si>
  <si>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</si>
  <si>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</si>
  <si>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</si>
  <si>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</si>
  <si>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</si>
  <si>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</si>
  <si>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</si>
  <si>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</si>
  <si>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</si>
  <si>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</si>
  <si>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</si>
  <si>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</si>
  <si>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</si>
  <si>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</si>
  <si>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</si>
  <si>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</si>
  <si>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</si>
  <si>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</si>
  <si>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</si>
  <si>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</si>
  <si>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</si>
  <si>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</si>
  <si>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</si>
  <si>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</si>
  <si>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</si>
  <si>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</si>
  <si>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</si>
  <si>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</si>
  <si>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</si>
  <si>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</si>
  <si>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</si>
  <si>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</si>
  <si>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</si>
  <si>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</si>
  <si>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</si>
  <si>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</si>
  <si>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</si>
  <si>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</si>
  <si>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</si>
  <si>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</si>
  <si>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</si>
  <si>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</si>
  <si>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</si>
  <si>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</si>
  <si>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</si>
  <si>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</si>
  <si>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</si>
  <si>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</si>
  <si>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</si>
  <si>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</si>
  <si>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</si>
  <si>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</si>
  <si>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</si>
  <si>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</si>
  <si>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</si>
  <si>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</si>
  <si>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</si>
  <si>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</si>
  <si>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</si>
  <si>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</si>
  <si>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</si>
  <si>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</si>
  <si>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</si>
  <si>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</si>
  <si>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</si>
  <si>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</si>
  <si>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</si>
  <si>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</si>
  <si>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</si>
  <si>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</si>
  <si>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</si>
  <si>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</si>
  <si>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</si>
  <si>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</si>
  <si>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</si>
  <si>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</si>
  <si>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</si>
  <si>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</si>
  <si>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</si>
  <si>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</si>
  <si>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</si>
  <si>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</si>
  <si>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</si>
  <si>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</si>
  <si>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</si>
  <si>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</si>
  <si>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</si>
  <si>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</si>
  <si>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</si>
  <si>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</si>
  <si>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</si>
  <si>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</si>
  <si>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</si>
  <si>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</si>
  <si>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</si>
  <si>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</si>
  <si>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</si>
  <si>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</si>
  <si>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</si>
  <si>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</si>
  <si>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</si>
  <si>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</si>
  <si>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</si>
  <si>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</si>
  <si>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</si>
  <si>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</si>
  <si>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</si>
  <si>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</si>
  <si>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</si>
  <si>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</si>
  <si>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</si>
  <si>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</si>
  <si>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</si>
  <si>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</si>
  <si>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</si>
  <si>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</si>
  <si>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</si>
  <si>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</si>
  <si>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</si>
  <si>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</si>
  <si>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</si>
  <si>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</si>
  <si>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</si>
  <si>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</si>
  <si>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</si>
  <si>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</si>
  <si>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</si>
  <si>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</si>
  <si>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</si>
  <si>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</si>
  <si>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</si>
  <si>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</si>
  <si>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</si>
  <si>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</si>
  <si>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</si>
  <si>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</si>
  <si>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</si>
  <si>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</si>
  <si>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</si>
  <si>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</si>
  <si>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</si>
  <si>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</si>
  <si>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</si>
  <si>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</si>
  <si>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</si>
  <si>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</si>
  <si>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</si>
  <si>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</si>
  <si>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</si>
  <si>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</si>
  <si>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</si>
  <si>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</si>
  <si>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</si>
  <si>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</si>
  <si>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</si>
  <si>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</si>
  <si>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</si>
  <si>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</si>
  <si>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</si>
  <si>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</si>
  <si>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</si>
  <si>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</si>
  <si>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</si>
  <si>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</si>
  <si>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</si>
  <si>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</si>
  <si>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</si>
  <si>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</si>
  <si>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</si>
  <si>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</si>
  <si>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</si>
  <si>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</si>
  <si>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</si>
  <si>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</si>
  <si>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</si>
  <si>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</si>
  <si>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</si>
  <si>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</si>
  <si>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</si>
  <si>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</si>
  <si>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</si>
  <si>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</si>
  <si>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</si>
  <si>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</si>
  <si>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</si>
  <si>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</si>
  <si>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</si>
  <si>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</si>
  <si>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</si>
  <si>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</si>
  <si>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</si>
  <si>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</si>
  <si>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</si>
  <si>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</si>
  <si>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</si>
  <si>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</si>
  <si>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</si>
  <si>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</si>
  <si>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</si>
  <si>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</si>
  <si>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</si>
  <si>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</si>
  <si>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</si>
  <si>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</si>
  <si>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</si>
  <si>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</si>
  <si>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</si>
  <si>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</si>
  <si>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</si>
  <si>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</si>
  <si>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</si>
  <si>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</si>
  <si>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</si>
  <si>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</si>
  <si>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</si>
  <si>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</si>
  <si>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</si>
  <si>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</si>
  <si>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</si>
  <si>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</si>
  <si>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</si>
  <si>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</si>
  <si>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</si>
  <si>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</si>
  <si>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</si>
  <si>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</si>
  <si>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</si>
  <si>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</si>
  <si>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</si>
  <si>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</si>
  <si>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</si>
  <si>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</si>
  <si>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</si>
  <si>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</si>
  <si>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</si>
  <si>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</si>
  <si>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</si>
  <si>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</si>
  <si>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</si>
  <si>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</si>
  <si>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</si>
  <si>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</si>
  <si>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</si>
  <si>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</si>
  <si>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</si>
  <si>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</si>
  <si>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</si>
  <si>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</si>
  <si>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</si>
  <si>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</si>
  <si>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</si>
  <si>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</si>
  <si>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</si>
  <si>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</si>
  <si>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</si>
  <si>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</si>
  <si>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</si>
  <si>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</si>
  <si>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</si>
  <si>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</si>
  <si>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</si>
  <si>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</si>
  <si>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</si>
  <si>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</si>
  <si>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</si>
  <si>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</si>
  <si>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</si>
  <si>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</si>
  <si>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</si>
  <si>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</si>
  <si>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</si>
  <si>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</si>
  <si>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</si>
  <si>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</si>
  <si>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</si>
  <si>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</si>
  <si>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</si>
  <si>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</si>
  <si>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</si>
  <si>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</si>
  <si>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</si>
  <si>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</si>
  <si>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</si>
  <si>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</si>
  <si>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</si>
  <si>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</si>
  <si>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</si>
  <si>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</si>
  <si>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</si>
  <si>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</si>
  <si>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</si>
  <si>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</si>
  <si>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</si>
  <si>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</si>
  <si>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</si>
  <si>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</si>
  <si>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</si>
  <si>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</si>
  <si>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</si>
  <si>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</si>
  <si>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</si>
  <si>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</si>
  <si>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</si>
  <si>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</si>
  <si>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</si>
  <si>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</si>
  <si>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</si>
  <si>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</si>
  <si>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</si>
  <si>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</si>
  <si>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</si>
  <si>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</si>
  <si>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</si>
  <si>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</si>
  <si>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</si>
  <si>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</si>
  <si>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</si>
  <si>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</si>
  <si>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</si>
  <si>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</si>
  <si>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</si>
  <si>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</si>
  <si>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</si>
  <si>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</si>
  <si>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</si>
  <si>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</si>
  <si>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</si>
  <si>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</si>
  <si>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</si>
  <si>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</si>
  <si>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</si>
  <si>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</si>
  <si>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</si>
  <si>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</si>
  <si>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</si>
  <si>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</si>
  <si>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</si>
  <si>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</si>
  <si>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</si>
  <si>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</si>
  <si>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</si>
  <si>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</si>
  <si>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</si>
  <si>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</si>
  <si>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</si>
  <si>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</si>
  <si>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</si>
  <si>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</si>
  <si>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</si>
  <si>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</si>
  <si>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</si>
  <si>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</si>
  <si>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</si>
  <si>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</si>
  <si>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</si>
  <si>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</si>
  <si>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</si>
  <si>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</si>
  <si>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</si>
  <si>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</si>
  <si>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</si>
  <si>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</si>
  <si>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</si>
  <si>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</si>
  <si>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</si>
  <si>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</si>
  <si>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</si>
  <si>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</si>
  <si>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</si>
  <si>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</si>
  <si>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</si>
  <si>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</si>
  <si>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</si>
  <si>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</si>
  <si>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</si>
  <si>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</si>
  <si>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</si>
  <si>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</si>
  <si>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</si>
  <si>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</si>
  <si>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</si>
  <si>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</si>
  <si>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</si>
  <si>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</si>
  <si>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</si>
  <si>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</si>
  <si>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</si>
  <si>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</si>
  <si>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</si>
  <si>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</si>
  <si>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</si>
  <si>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</si>
  <si>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</si>
  <si>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</si>
  <si>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</si>
  <si>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</si>
  <si>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</si>
  <si>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</si>
  <si>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</si>
  <si>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</si>
  <si>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</si>
  <si>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</si>
  <si>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</si>
  <si>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</si>
  <si>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</si>
  <si>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</si>
  <si>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</si>
  <si>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</si>
  <si>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</si>
  <si>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</si>
  <si>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</si>
  <si>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</si>
  <si>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</si>
  <si>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</si>
  <si>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</si>
  <si>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</si>
  <si>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</si>
  <si>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</si>
  <si>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</si>
  <si>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</si>
  <si>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</si>
  <si>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</si>
  <si>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</si>
  <si>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</si>
  <si>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</si>
  <si>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</si>
  <si>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</si>
  <si>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</si>
  <si>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</si>
  <si>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</si>
  <si>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</si>
  <si>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</si>
  <si>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</si>
  <si>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</si>
  <si>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</si>
  <si>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</si>
  <si>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</si>
  <si>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</si>
  <si>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</si>
  <si>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</si>
  <si>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</si>
  <si>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</si>
  <si>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</si>
  <si>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</si>
  <si>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</si>
  <si>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</si>
  <si>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</si>
  <si>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</si>
  <si>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</si>
  <si>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</si>
  <si>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</si>
  <si>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</si>
  <si>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</si>
  <si>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</si>
  <si>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</si>
  <si>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</si>
  <si>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</si>
  <si>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</si>
  <si>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</si>
  <si>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</si>
  <si>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</si>
  <si>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</si>
  <si>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</si>
  <si>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</si>
  <si>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</si>
  <si>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</si>
  <si>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</si>
  <si>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</si>
  <si>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</si>
  <si>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</si>
  <si>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</si>
  <si>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</si>
  <si>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</si>
  <si>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</si>
  <si>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</si>
  <si>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</si>
  <si>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</si>
  <si>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</si>
  <si>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</si>
  <si>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</si>
  <si>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</si>
  <si>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</si>
  <si>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</si>
  <si>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</si>
  <si>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</si>
  <si>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</si>
  <si>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</si>
  <si>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</si>
  <si>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</si>
  <si>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</si>
  <si>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</si>
  <si>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</si>
  <si>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</si>
  <si>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</si>
  <si>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</si>
  <si>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</si>
  <si>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</si>
  <si>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</si>
  <si>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</si>
  <si>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</si>
  <si>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</si>
  <si>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</si>
  <si>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</si>
  <si>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</si>
  <si>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</si>
  <si>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</si>
  <si>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</si>
  <si>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</si>
  <si>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</si>
  <si>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</si>
  <si>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</si>
  <si>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</si>
  <si>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</si>
  <si>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</si>
  <si>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</si>
  <si>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</si>
  <si>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</si>
  <si>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</si>
  <si>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</si>
  <si>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</si>
  <si>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</si>
  <si>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</si>
  <si>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</si>
  <si>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</si>
  <si>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</si>
  <si>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</si>
  <si>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</si>
  <si>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</si>
  <si>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</si>
  <si>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</si>
  <si>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</si>
  <si>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</si>
  <si>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</si>
  <si>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</si>
  <si>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</si>
  <si>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</si>
  <si>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</si>
  <si>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</si>
  <si>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</si>
  <si>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</si>
  <si>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</si>
  <si>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</si>
  <si>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</si>
  <si>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</si>
  <si>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</si>
  <si>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</si>
  <si>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</si>
  <si>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</si>
  <si>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</si>
  <si>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</si>
  <si>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</si>
  <si>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</si>
  <si>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</si>
  <si>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</si>
  <si>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</si>
  <si>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</si>
  <si>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</si>
  <si>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</si>
  <si>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</si>
  <si>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</si>
  <si>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</si>
  <si>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</si>
  <si>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</si>
  <si>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</si>
  <si>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</si>
  <si>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</si>
  <si>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</si>
  <si>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</si>
  <si>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</si>
  <si>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</si>
  <si>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</si>
  <si>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</si>
  <si>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</si>
  <si>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</si>
  <si>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</si>
  <si>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</si>
  <si>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</si>
  <si>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</si>
  <si>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</si>
  <si>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</si>
  <si>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</si>
  <si>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</si>
  <si>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</si>
  <si>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</si>
  <si>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</si>
  <si>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</si>
  <si>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</si>
  <si>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</si>
  <si>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</si>
  <si>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</si>
  <si>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</si>
  <si>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</si>
  <si>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</si>
  <si>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</si>
  <si>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</si>
  <si>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</si>
  <si>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</si>
  <si>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</si>
  <si>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</si>
  <si>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</si>
  <si>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</si>
  <si>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</si>
  <si>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</si>
  <si>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</si>
  <si>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</si>
  <si>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</si>
  <si>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</si>
  <si>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</si>
  <si>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</si>
  <si>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</si>
  <si>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</si>
  <si>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</si>
  <si>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</si>
  <si>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</si>
  <si>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</si>
  <si>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</si>
  <si>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</si>
  <si>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</si>
  <si>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</si>
  <si>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</si>
  <si>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</si>
  <si>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</si>
  <si>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</si>
  <si>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</si>
  <si>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</si>
  <si>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</si>
  <si>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</si>
  <si>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</si>
  <si>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</si>
  <si>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</si>
  <si>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</si>
  <si>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</si>
  <si>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</si>
  <si>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</si>
  <si>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</si>
  <si>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</si>
  <si>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</si>
  <si>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</si>
  <si>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</si>
  <si>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</si>
  <si>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</si>
  <si>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</si>
  <si>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</si>
  <si>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</si>
  <si>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</si>
  <si>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</si>
  <si>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</si>
  <si>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</si>
  <si>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</si>
  <si>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</si>
  <si>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</si>
  <si>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</si>
  <si>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</si>
  <si>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</si>
  <si>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</si>
  <si>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</si>
  <si>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</si>
  <si>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</si>
  <si>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</si>
  <si>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</si>
  <si>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</si>
  <si>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</si>
  <si>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</si>
  <si>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</si>
  <si>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</si>
  <si>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</si>
  <si>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</si>
  <si>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</si>
  <si>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</si>
  <si>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</si>
  <si>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</si>
  <si>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</si>
  <si>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</si>
  <si>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</si>
  <si>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</si>
  <si>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</si>
  <si>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</si>
  <si>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</si>
  <si>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</si>
  <si>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</si>
  <si>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</si>
  <si>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</si>
  <si>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</si>
  <si>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</si>
  <si>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</si>
  <si>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</si>
  <si>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</si>
  <si>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</si>
  <si>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</si>
  <si>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</si>
  <si>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</si>
  <si>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</si>
  <si>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</si>
  <si>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</si>
  <si>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</si>
  <si>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</si>
  <si>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</si>
  <si>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</si>
  <si>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</si>
  <si>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</si>
  <si>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</si>
  <si>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</si>
  <si>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</si>
  <si>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</si>
  <si>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</si>
  <si>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</si>
  <si>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</si>
  <si>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</si>
  <si>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</si>
  <si>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</si>
  <si>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</si>
  <si>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</si>
  <si>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</si>
  <si>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</si>
  <si>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</si>
  <si>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</si>
  <si>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</si>
  <si>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</si>
  <si>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</si>
  <si>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</si>
  <si>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</si>
  <si>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</si>
  <si>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</si>
  <si>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</si>
  <si>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</si>
  <si>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</si>
  <si>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</si>
  <si>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</si>
  <si>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</si>
  <si>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</si>
  <si>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</si>
  <si>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</si>
  <si>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</si>
  <si>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</si>
  <si>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</si>
  <si>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</si>
  <si>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</si>
  <si>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</si>
  <si>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</si>
  <si>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</si>
  <si>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</si>
  <si>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</si>
  <si>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</si>
  <si>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</si>
  <si>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</si>
  <si>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</si>
  <si>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</si>
  <si>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</si>
  <si>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</si>
  <si>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</si>
  <si>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</si>
  <si>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</si>
  <si>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</si>
  <si>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</si>
  <si>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</si>
  <si>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</si>
  <si>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</si>
  <si>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</si>
  <si>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</si>
  <si>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</si>
  <si>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</si>
  <si>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</si>
  <si>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</si>
  <si>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</si>
  <si>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</si>
  <si>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</si>
  <si>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</si>
  <si>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</si>
  <si>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</si>
  <si>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</si>
  <si>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</si>
  <si>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</si>
  <si>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</si>
  <si>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</si>
  <si>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</si>
  <si>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</si>
  <si>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</si>
  <si>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</si>
  <si>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</si>
  <si>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</si>
  <si>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</si>
  <si>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</si>
  <si>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</si>
  <si>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</si>
  <si>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</si>
  <si>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</si>
  <si>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</si>
  <si>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</si>
  <si>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</si>
  <si>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</si>
  <si>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</si>
  <si>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</si>
  <si>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</si>
  <si>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</si>
  <si>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</si>
  <si>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</si>
  <si>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</si>
  <si>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</si>
  <si>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</si>
  <si>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</si>
  <si>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</si>
  <si>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</si>
  <si>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</si>
  <si>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</si>
  <si>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</si>
  <si>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</si>
  <si>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</si>
  <si>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</si>
  <si>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</si>
  <si>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</si>
  <si>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</si>
  <si>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</si>
  <si>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</si>
  <si>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</si>
  <si>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</si>
  <si>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</si>
  <si>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</si>
  <si>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</si>
  <si>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</si>
  <si>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</si>
  <si>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</si>
  <si>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</si>
  <si>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</si>
  <si>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</si>
  <si>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</si>
  <si>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</si>
  <si>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</si>
  <si>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</si>
  <si>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</si>
  <si>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</si>
  <si>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</si>
  <si>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</si>
  <si>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</si>
  <si>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</si>
  <si>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</si>
  <si>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</si>
  <si>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</si>
  <si>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</si>
  <si>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</si>
  <si>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</si>
  <si>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</si>
  <si>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</si>
  <si>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</si>
  <si>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</si>
  <si>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</si>
  <si>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</si>
  <si>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</si>
  <si>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</si>
  <si>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</si>
  <si>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</si>
  <si>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</si>
  <si>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</si>
  <si>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</si>
  <si>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</si>
  <si>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</si>
  <si>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</si>
  <si>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</si>
  <si>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</si>
  <si>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</si>
  <si>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</si>
  <si>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</si>
  <si>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</si>
  <si>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</si>
  <si>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</si>
  <si>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</si>
  <si>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</si>
  <si>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</si>
  <si>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</si>
  <si>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</si>
  <si>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</si>
  <si>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</si>
  <si>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</si>
  <si>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</si>
  <si>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</si>
  <si>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</si>
  <si>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</si>
  <si>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</si>
  <si>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</si>
  <si>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</si>
  <si>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</si>
  <si>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</si>
  <si>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</si>
  <si>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</si>
  <si>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</si>
  <si>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</si>
  <si>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</si>
  <si>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</si>
  <si>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</si>
  <si>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</si>
  <si>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</si>
  <si>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</si>
  <si>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</si>
  <si>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</si>
  <si>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</si>
  <si>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</si>
  <si>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</si>
  <si>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</si>
  <si>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</si>
  <si>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</si>
  <si>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</si>
  <si>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</si>
  <si>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</si>
  <si>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</si>
  <si>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</si>
  <si>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</si>
  <si>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</si>
  <si>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</si>
  <si>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</si>
  <si>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</si>
  <si>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</si>
  <si>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</si>
  <si>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</si>
  <si>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</si>
  <si>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</si>
  <si>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</si>
  <si>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</si>
  <si>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</si>
  <si>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</si>
  <si>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</si>
  <si>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</si>
  <si>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</si>
  <si>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</si>
  <si>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</si>
  <si>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</si>
  <si>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</si>
  <si>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</si>
  <si>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</si>
  <si>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</si>
  <si>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</si>
  <si>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</si>
  <si>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</si>
  <si>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</si>
  <si>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</si>
  <si>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</si>
  <si>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</si>
  <si>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</si>
  <si>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</si>
  <si>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</si>
  <si>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</si>
  <si>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</si>
  <si>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</si>
  <si>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</si>
  <si>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</si>
  <si>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</si>
  <si>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</si>
  <si>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</si>
  <si>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</si>
  <si>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</si>
  <si>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</si>
  <si>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</si>
  <si>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</si>
  <si>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</si>
  <si>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</si>
  <si>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</si>
  <si>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</si>
  <si>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</si>
  <si>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</si>
  <si>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</si>
  <si>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</si>
  <si>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</si>
  <si>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</si>
  <si>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</si>
  <si>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</si>
  <si>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</si>
  <si>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</si>
  <si>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</si>
  <si>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</si>
  <si>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</si>
  <si>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</si>
  <si>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</si>
  <si>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</si>
  <si>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</si>
  <si>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</si>
  <si>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</si>
  <si>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</si>
  <si>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</si>
  <si>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</si>
  <si>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</si>
  <si>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</si>
  <si>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</si>
  <si>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</si>
  <si>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</si>
  <si>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</si>
  <si>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</si>
  <si>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</si>
  <si>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</si>
  <si>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</si>
  <si>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</si>
  <si>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</si>
  <si>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</si>
  <si>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</si>
  <si>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</si>
  <si>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</si>
  <si>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</si>
  <si>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</si>
  <si>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</si>
  <si>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</si>
  <si>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</si>
  <si>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</si>
  <si>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</si>
  <si>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</si>
  <si>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</si>
  <si>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</si>
  <si>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</si>
  <si>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</si>
  <si>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</si>
  <si>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</si>
  <si>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</si>
  <si>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</si>
  <si>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</si>
  <si>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</si>
  <si>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</si>
  <si>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</si>
  <si>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</si>
  <si>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</si>
  <si>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</si>
  <si>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</si>
  <si>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</si>
  <si>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</si>
  <si>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</si>
  <si>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</si>
  <si>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</si>
  <si>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</si>
  <si>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</si>
  <si>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</si>
  <si>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</si>
  <si>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</si>
  <si>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</si>
  <si>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</si>
  <si>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</si>
  <si>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</si>
  <si>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</si>
  <si>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</si>
  <si>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</si>
  <si>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</si>
  <si>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</si>
  <si>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</si>
  <si>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</si>
  <si>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</si>
  <si>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</si>
  <si>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</si>
  <si>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</si>
  <si>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</si>
  <si>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</si>
  <si>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</si>
  <si>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</si>
  <si>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</si>
  <si>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</si>
  <si>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</si>
  <si>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</si>
  <si>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</si>
  <si>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</si>
  <si>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</si>
  <si>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</si>
  <si>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</si>
  <si>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</si>
  <si>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</si>
  <si>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</si>
  <si>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</si>
  <si>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</si>
  <si>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</si>
  <si>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</si>
  <si>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</si>
  <si>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</si>
  <si>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</si>
  <si>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</si>
  <si>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</si>
  <si>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</si>
  <si>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</si>
  <si>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</si>
  <si>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</si>
  <si>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</si>
  <si>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</si>
  <si>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</si>
  <si>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</si>
  <si>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</si>
  <si>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</si>
  <si>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</si>
  <si>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</si>
  <si>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</si>
  <si>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</si>
  <si>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</si>
  <si>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</si>
  <si>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</si>
  <si>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</si>
  <si>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</si>
  <si>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</si>
  <si>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</si>
  <si>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</si>
  <si>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</si>
  <si>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</si>
  <si>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</si>
  <si>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</si>
  <si>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</si>
  <si>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</si>
  <si>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</si>
  <si>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</si>
  <si>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</si>
  <si>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</si>
  <si>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</si>
  <si>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</si>
  <si>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</si>
  <si>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</si>
  <si>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</si>
  <si>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</si>
  <si>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</si>
  <si>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</si>
  <si>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</si>
  <si>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</si>
  <si>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</si>
  <si>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</si>
  <si>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</si>
  <si>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</si>
  <si>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</si>
  <si>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</si>
  <si>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</si>
  <si>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</si>
  <si>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</si>
  <si>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</si>
  <si>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</si>
  <si>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</si>
  <si>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</si>
  <si>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</si>
  <si>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</si>
  <si>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</si>
  <si>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</si>
  <si>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</si>
  <si>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</si>
  <si>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</si>
  <si>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</si>
  <si>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</si>
  <si>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</si>
  <si>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</si>
  <si>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</si>
  <si>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</si>
  <si>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</si>
  <si>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</si>
  <si>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</si>
  <si>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</si>
  <si>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</si>
  <si>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</si>
  <si>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</si>
  <si>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</si>
  <si>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</si>
  <si>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</si>
  <si>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</si>
  <si>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</si>
  <si>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</si>
  <si>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</si>
  <si>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</si>
  <si>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</si>
  <si>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</si>
  <si>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</si>
  <si>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</si>
  <si>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</si>
  <si>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</si>
  <si>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</si>
  <si>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</si>
  <si>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</si>
  <si>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</si>
  <si>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</si>
  <si>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</si>
  <si>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</si>
  <si>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</si>
  <si>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</si>
  <si>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</si>
  <si>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</si>
  <si>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</si>
  <si>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</si>
  <si>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</si>
  <si>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</si>
  <si>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</si>
  <si>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</si>
  <si>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</si>
  <si>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</si>
  <si>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</si>
  <si>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</si>
  <si>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</si>
  <si>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</si>
  <si>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</si>
  <si>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</si>
  <si>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</si>
  <si>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</si>
  <si>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</si>
  <si>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</si>
  <si>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</si>
  <si>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</si>
  <si>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</si>
  <si>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</si>
  <si>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</si>
  <si>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</si>
  <si>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</si>
  <si>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</si>
  <si>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</si>
  <si>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</si>
  <si>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</si>
  <si>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</si>
  <si>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</si>
  <si>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</si>
  <si>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</si>
  <si>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</si>
  <si>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</si>
  <si>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</si>
  <si>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</si>
  <si>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</si>
  <si>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</si>
  <si>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</si>
  <si>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</si>
  <si>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</si>
  <si>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</si>
  <si>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</si>
  <si>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</si>
  <si>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</si>
  <si>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</si>
  <si>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</si>
  <si>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</si>
  <si>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</si>
  <si>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</si>
  <si>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</si>
  <si>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</si>
  <si>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</si>
  <si>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</si>
  <si>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</si>
  <si>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</si>
  <si>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</si>
  <si>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</si>
  <si>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</si>
  <si>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</si>
  <si>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</si>
  <si>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</si>
  <si>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</si>
  <si>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</si>
  <si>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</si>
  <si>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</si>
  <si>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</si>
  <si>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</si>
  <si>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</si>
  <si>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</si>
  <si>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</si>
  <si>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</si>
  <si>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</si>
  <si>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</si>
  <si>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</si>
  <si>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</si>
  <si>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</si>
  <si>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</si>
  <si>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</si>
  <si>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</si>
  <si>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</si>
  <si>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</si>
  <si>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</si>
  <si>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</si>
  <si>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</si>
  <si>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</si>
  <si>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</si>
  <si>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</si>
  <si>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</si>
  <si>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</si>
  <si>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</si>
  <si>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</si>
  <si>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</si>
  <si>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</si>
  <si>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</si>
  <si>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</si>
  <si>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</si>
  <si>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</si>
  <si>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</si>
  <si>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</si>
  <si>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</si>
  <si>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</si>
  <si>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</si>
  <si>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</si>
  <si>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</si>
  <si>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</si>
  <si>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</si>
  <si>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</si>
  <si>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</si>
  <si>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</si>
  <si>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</si>
  <si>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</si>
  <si>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</si>
  <si>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</si>
  <si>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</si>
  <si>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</si>
  <si>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</si>
  <si>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</si>
  <si>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</si>
  <si>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</si>
  <si>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</si>
  <si>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</si>
  <si>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</si>
  <si>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</si>
  <si>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</si>
  <si>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</si>
  <si>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</si>
  <si>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</si>
  <si>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</si>
  <si>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</si>
  <si>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</si>
  <si>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</si>
  <si>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</si>
  <si>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</si>
  <si>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</si>
  <si>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</si>
  <si>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</si>
  <si>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</si>
  <si>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</si>
  <si>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</si>
  <si>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</si>
  <si>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</si>
  <si>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</si>
  <si>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</si>
  <si>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</si>
  <si>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</si>
  <si>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</si>
  <si>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</si>
  <si>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</si>
  <si>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</si>
  <si>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</si>
  <si>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</si>
  <si>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</si>
  <si>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</si>
  <si>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</si>
  <si>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</si>
  <si>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</si>
  <si>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</si>
  <si>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</si>
  <si>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</si>
  <si>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</si>
  <si>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</si>
  <si>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</si>
  <si>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</si>
  <si>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</si>
  <si>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</si>
  <si>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</si>
  <si>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</si>
  <si>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</si>
  <si>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</si>
  <si>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</si>
  <si>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</si>
  <si>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</si>
  <si>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</si>
  <si>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</si>
  <si>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</si>
  <si>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</si>
  <si>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</si>
  <si>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</si>
  <si>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</si>
  <si>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</si>
  <si>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</si>
  <si>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</si>
  <si>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</si>
  <si>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</si>
  <si>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</si>
  <si>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</si>
  <si>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</si>
  <si>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</si>
  <si>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</si>
  <si>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</si>
  <si>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</si>
  <si>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</si>
  <si>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</si>
  <si>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</si>
  <si>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</si>
  <si>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</si>
  <si>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</si>
  <si>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</si>
  <si>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</si>
  <si>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</si>
  <si>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</si>
  <si>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</si>
  <si>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</si>
  <si>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</si>
  <si>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</si>
  <si>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</si>
  <si>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</si>
  <si>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</si>
  <si>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</si>
  <si>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</si>
  <si>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</si>
  <si>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</si>
  <si>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</si>
  <si>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</si>
  <si>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</si>
  <si>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</si>
  <si>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</si>
  <si>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</si>
  <si>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</si>
  <si>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</si>
  <si>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</si>
  <si>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</si>
  <si>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</si>
  <si>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</si>
  <si>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</si>
  <si>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</si>
  <si>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</si>
  <si>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</si>
  <si>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</si>
  <si>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</si>
  <si>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</si>
  <si>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</si>
  <si>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</si>
  <si>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</si>
  <si>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</si>
  <si>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</si>
  <si>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</si>
  <si>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</si>
  <si>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</si>
  <si>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</si>
  <si>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</si>
  <si>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</si>
  <si>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</si>
  <si>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</si>
  <si>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</si>
  <si>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</si>
  <si>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</si>
  <si>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</si>
  <si>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</si>
  <si>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</si>
  <si>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</si>
  <si>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</si>
  <si>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</si>
  <si>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</si>
  <si>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</si>
  <si>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</si>
  <si>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</si>
  <si>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</si>
  <si>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</si>
  <si>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</si>
  <si>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</si>
  <si>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</si>
  <si>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</si>
  <si>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</si>
  <si>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</si>
  <si>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</si>
  <si>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</si>
  <si>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</si>
  <si>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</si>
  <si>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</si>
  <si>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</si>
  <si>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</si>
  <si>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</si>
  <si>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</si>
  <si>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</si>
  <si>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</si>
  <si>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</si>
  <si>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</si>
  <si>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</si>
  <si>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</si>
  <si>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</si>
  <si>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</si>
  <si>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</si>
  <si>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</si>
  <si>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</si>
  <si>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</si>
  <si>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</si>
  <si>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</si>
  <si>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</si>
  <si>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</si>
  <si>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</si>
  <si>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</si>
  <si>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</si>
  <si>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</si>
  <si>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</si>
  <si>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</si>
  <si>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</si>
  <si>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</si>
  <si>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</si>
  <si>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</si>
  <si>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</si>
  <si>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</si>
  <si>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</si>
  <si>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</si>
  <si>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</si>
  <si>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</si>
  <si>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</si>
  <si>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</si>
  <si>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</si>
  <si>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</si>
  <si>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</si>
  <si>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</si>
  <si>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</si>
  <si>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</si>
  <si>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</si>
  <si>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</si>
  <si>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</si>
  <si>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</si>
  <si>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</si>
  <si>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</si>
  <si>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</si>
  <si>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</si>
  <si>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</si>
  <si>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</si>
  <si>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</si>
  <si>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</si>
  <si>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</si>
  <si>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</si>
  <si>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</si>
  <si>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</si>
  <si>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</si>
  <si>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</si>
  <si>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</si>
  <si>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</si>
  <si>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</si>
  <si>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</si>
  <si>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</si>
  <si>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</si>
  <si>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</si>
  <si>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</si>
  <si>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</si>
  <si>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</si>
  <si>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</si>
  <si>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</si>
  <si>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</si>
  <si>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</si>
  <si>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</si>
  <si>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</si>
  <si>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</si>
  <si>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</si>
  <si>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</si>
  <si>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</si>
  <si>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</si>
  <si>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</si>
  <si>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</si>
  <si>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</si>
  <si>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</si>
  <si>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</si>
  <si>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</si>
  <si>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</si>
  <si>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</si>
  <si>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</si>
  <si>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</si>
  <si>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</si>
  <si>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</si>
  <si>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</si>
  <si>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</si>
  <si>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</si>
  <si>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</si>
  <si>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</si>
  <si>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</si>
  <si>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</si>
  <si>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</si>
  <si>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</si>
  <si>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</si>
  <si>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</si>
  <si>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</si>
  <si>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</si>
  <si>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</si>
  <si>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</si>
  <si>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</si>
  <si>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</si>
  <si>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</si>
  <si>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</si>
  <si>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</si>
  <si>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</si>
  <si>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</si>
  <si>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</si>
  <si>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</si>
  <si>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</si>
  <si>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</si>
  <si>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</si>
  <si>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</si>
  <si>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</si>
  <si>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</si>
  <si>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</si>
  <si>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</si>
  <si>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</si>
  <si>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</si>
  <si>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</si>
  <si>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</si>
  <si>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</si>
  <si>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</si>
  <si>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</si>
  <si>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</si>
  <si>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</si>
  <si>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</si>
  <si>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</si>
  <si>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</si>
  <si>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</si>
  <si>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</si>
  <si>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</si>
  <si>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</si>
  <si>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</si>
  <si>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</si>
  <si>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</si>
  <si>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</si>
  <si>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</si>
  <si>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</si>
  <si>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</si>
  <si>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</si>
  <si>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</si>
  <si>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</si>
  <si>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</si>
  <si>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</si>
  <si>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</si>
  <si>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</si>
  <si>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</si>
  <si>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</si>
  <si>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</si>
  <si>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</si>
  <si>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</si>
  <si>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</si>
  <si>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</si>
  <si>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</si>
  <si>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</si>
  <si>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</si>
  <si>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</si>
  <si>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</si>
  <si>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</si>
  <si>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</si>
  <si>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</si>
  <si>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</si>
  <si>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</si>
  <si>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</si>
  <si>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</si>
  <si>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</si>
  <si>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</si>
  <si>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</si>
  <si>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</si>
  <si>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</si>
  <si>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</si>
  <si>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</si>
  <si>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</si>
  <si>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</si>
  <si>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</si>
  <si>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</si>
  <si>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</si>
  <si>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</si>
  <si>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</si>
  <si>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</si>
  <si>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</si>
  <si>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</si>
  <si>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</si>
  <si>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</si>
  <si>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</si>
  <si>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</si>
  <si>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</si>
  <si>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</si>
  <si>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</si>
  <si>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</si>
  <si>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</si>
  <si>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</si>
  <si>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</si>
  <si>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</si>
  <si>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</si>
  <si>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</si>
  <si>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</si>
  <si>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</si>
  <si>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</si>
  <si>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</si>
  <si>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</si>
  <si>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</si>
  <si>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</si>
  <si>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</si>
  <si>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</si>
  <si>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</si>
  <si>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</si>
  <si>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</si>
  <si>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</si>
  <si>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</si>
  <si>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</si>
  <si>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</si>
  <si>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</si>
  <si>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</si>
  <si>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</si>
  <si>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</si>
  <si>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</si>
  <si>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</si>
  <si>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</si>
  <si>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</si>
  <si>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</si>
  <si>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</si>
  <si>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</si>
  <si>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</si>
  <si>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</si>
  <si>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</si>
  <si>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</si>
  <si>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</si>
  <si>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</si>
  <si>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</si>
  <si>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</si>
  <si>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</si>
  <si>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</si>
  <si>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</si>
  <si>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</si>
  <si>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</si>
  <si>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</si>
  <si>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</si>
  <si>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</si>
  <si>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</si>
  <si>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</si>
  <si>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</si>
  <si>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</si>
  <si>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</si>
  <si>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</si>
  <si>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</si>
  <si>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</si>
  <si>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</si>
  <si>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</si>
  <si>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</si>
  <si>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</si>
  <si>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</si>
  <si>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</si>
  <si>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</si>
  <si>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</si>
  <si>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</si>
  <si>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</si>
  <si>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</si>
  <si>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</si>
  <si>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</si>
  <si>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</si>
  <si>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</si>
  <si>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</si>
  <si>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</si>
  <si>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</si>
  <si>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</si>
  <si>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</si>
  <si>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</si>
  <si>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</si>
  <si>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</si>
  <si>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</si>
  <si>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</si>
  <si>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</si>
  <si>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</si>
  <si>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</si>
  <si>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</si>
  <si>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</si>
  <si>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</si>
  <si>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</si>
  <si>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</si>
  <si>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</si>
  <si>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</si>
  <si>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</si>
  <si>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</si>
  <si>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</si>
  <si>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</si>
  <si>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</si>
  <si>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</si>
  <si>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</si>
  <si>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</si>
  <si>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</si>
  <si>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</si>
  <si>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</si>
  <si>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</si>
  <si>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</si>
  <si>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</si>
  <si>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</si>
  <si>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</si>
  <si>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</si>
  <si>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</si>
  <si>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</si>
  <si>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</si>
  <si>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</si>
  <si>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</si>
  <si>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</si>
  <si>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</si>
  <si>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</si>
  <si>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</si>
  <si>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</si>
  <si>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</si>
  <si>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</si>
  <si>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</si>
  <si>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</si>
  <si>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</si>
  <si>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</si>
  <si>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</si>
  <si>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</si>
  <si>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</si>
  <si>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</si>
  <si>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</si>
  <si>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</si>
  <si>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</si>
  <si>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</si>
  <si>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</si>
  <si>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</si>
  <si>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</si>
  <si>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</si>
  <si>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</si>
  <si>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</si>
  <si>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</si>
  <si>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</si>
  <si>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</si>
  <si>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</si>
  <si>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</si>
  <si>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</si>
  <si>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</si>
  <si>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</si>
  <si>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</si>
  <si>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</si>
  <si>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</si>
  <si>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</si>
  <si>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</si>
  <si>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</si>
  <si>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</si>
  <si>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</si>
  <si>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</si>
  <si>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</si>
  <si>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</si>
  <si>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</si>
  <si>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</si>
  <si>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</si>
  <si>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</si>
  <si>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</si>
  <si>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</si>
  <si>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</si>
  <si>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</si>
  <si>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</si>
  <si>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</si>
  <si>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</si>
  <si>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</si>
  <si>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</si>
  <si>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</si>
  <si>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</si>
  <si>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</si>
  <si>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</si>
  <si>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</si>
  <si>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</si>
  <si>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</si>
  <si>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</si>
  <si>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</si>
  <si>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</si>
  <si>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</si>
  <si>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</si>
  <si>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</si>
  <si>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</si>
  <si>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</si>
  <si>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</si>
  <si>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</si>
  <si>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</si>
  <si>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</si>
  <si>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</si>
  <si>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</si>
  <si>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</si>
  <si>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</si>
  <si>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</si>
  <si>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</si>
  <si>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</si>
  <si>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</si>
  <si>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</si>
  <si>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</si>
  <si>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</si>
  <si>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</si>
  <si>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</si>
  <si>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</si>
  <si>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</si>
  <si>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</si>
  <si>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</si>
  <si>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</si>
  <si>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</si>
  <si>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</si>
  <si>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</si>
  <si>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</si>
  <si>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</si>
  <si>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</si>
  <si>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</si>
  <si>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</si>
  <si>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</si>
  <si>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</si>
  <si>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</si>
  <si>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</si>
  <si>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</si>
  <si>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</si>
  <si>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</si>
  <si>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</si>
  <si>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</si>
  <si>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</si>
  <si>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</si>
  <si>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</si>
  <si>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</si>
  <si>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</si>
  <si>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</si>
  <si>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</si>
  <si>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</si>
  <si>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</si>
  <si>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</si>
  <si>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</si>
  <si>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</si>
  <si>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</si>
  <si>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</si>
  <si>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</si>
  <si>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</si>
  <si>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</si>
  <si>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</si>
  <si>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</si>
  <si>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</si>
  <si>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</si>
  <si>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</si>
  <si>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</si>
  <si>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</si>
  <si>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</si>
  <si>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</si>
  <si>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</si>
  <si>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</si>
  <si>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</si>
  <si>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</si>
  <si>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</si>
  <si>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</si>
  <si>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</si>
  <si>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</si>
  <si>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</si>
  <si>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</si>
  <si>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</si>
  <si>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</si>
  <si>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</si>
  <si>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</si>
  <si>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</si>
  <si>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</si>
  <si>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</si>
  <si>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</si>
  <si>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</si>
  <si>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</si>
  <si>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</si>
  <si>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</si>
  <si>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</si>
  <si>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</si>
  <si>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</si>
  <si>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</si>
  <si>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</si>
  <si>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</si>
  <si>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</si>
  <si>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</si>
  <si>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</si>
  <si>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</si>
  <si>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</si>
  <si>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</si>
  <si>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</si>
  <si>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</si>
  <si>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</si>
  <si>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</si>
  <si>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</si>
  <si>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</si>
  <si>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</si>
  <si>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</si>
  <si>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</si>
  <si>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</si>
  <si>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</si>
  <si>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</si>
  <si>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</si>
  <si>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</si>
  <si>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</si>
  <si>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</si>
  <si>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</si>
  <si>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</si>
  <si>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</si>
  <si>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</si>
  <si>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</si>
  <si>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</si>
  <si>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</si>
  <si>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</si>
  <si>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</si>
  <si>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</si>
  <si>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</si>
  <si>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</si>
  <si>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</si>
  <si>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</si>
  <si>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</si>
  <si>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</si>
  <si>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</si>
  <si>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</si>
  <si>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</si>
  <si>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</si>
  <si>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</si>
  <si>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</si>
  <si>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</si>
  <si>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</si>
  <si>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</si>
  <si>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</si>
  <si>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</si>
  <si>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</si>
  <si>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</si>
  <si>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</si>
  <si>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</si>
  <si>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</si>
  <si>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</si>
  <si>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</si>
  <si>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</si>
  <si>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</si>
  <si>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</si>
  <si>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</si>
  <si>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</si>
  <si>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</si>
  <si>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</si>
  <si>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</si>
  <si>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</si>
  <si>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</si>
  <si>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</si>
  <si>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</si>
  <si>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</si>
  <si>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</si>
  <si>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</si>
  <si>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</si>
  <si>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</si>
  <si>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</si>
  <si>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</si>
  <si>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</si>
  <si>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</si>
  <si>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</si>
  <si>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</si>
  <si>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</si>
  <si>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</si>
  <si>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</si>
  <si>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</si>
  <si>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</si>
  <si>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</si>
  <si>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</si>
  <si>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</si>
  <si>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</si>
  <si>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</si>
  <si>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</si>
  <si>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</si>
  <si>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</si>
  <si>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</si>
  <si>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</si>
  <si>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</si>
  <si>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</si>
  <si>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</si>
  <si>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</si>
  <si>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</si>
  <si>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</si>
  <si>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</si>
  <si>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</si>
  <si>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</si>
  <si>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</si>
  <si>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</si>
  <si>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</si>
  <si>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</si>
  <si>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</si>
  <si>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</si>
  <si>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</si>
  <si>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</si>
  <si>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</si>
  <si>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</si>
  <si>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</si>
  <si>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</si>
  <si>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</si>
  <si>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</si>
  <si>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</si>
  <si>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</si>
  <si>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</si>
  <si>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</si>
  <si>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</si>
  <si>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</si>
  <si>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</si>
  <si>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</si>
  <si>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</si>
  <si>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</si>
  <si>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</si>
  <si>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</si>
  <si>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</si>
  <si>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</si>
  <si>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</si>
  <si>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</si>
  <si>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</si>
  <si>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</si>
  <si>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</si>
  <si>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</si>
  <si>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</si>
  <si>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</si>
  <si>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</si>
  <si>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</si>
  <si>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</si>
  <si>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</si>
  <si>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</si>
  <si>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</si>
  <si>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</si>
  <si>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</si>
  <si>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</si>
  <si>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</si>
  <si>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</si>
  <si>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</si>
  <si>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</si>
  <si>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</si>
  <si>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</si>
  <si>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</si>
  <si>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</si>
  <si>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</si>
  <si>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</si>
  <si>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</si>
  <si>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</si>
  <si>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</si>
  <si>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</si>
  <si>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</si>
  <si>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</si>
  <si>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</si>
  <si>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</si>
  <si>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</si>
  <si>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</si>
  <si>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</si>
  <si>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</si>
  <si>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</si>
  <si>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</si>
  <si>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</si>
  <si>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</si>
  <si>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</si>
  <si>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</si>
  <si>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</si>
  <si>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</si>
  <si>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</si>
  <si>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</si>
  <si>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</si>
  <si>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</si>
  <si>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</si>
  <si>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</si>
  <si>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</si>
  <si>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</si>
  <si>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</si>
  <si>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</si>
  <si>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</si>
  <si>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</si>
  <si>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</si>
  <si>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</si>
  <si>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</si>
  <si>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</si>
  <si>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</si>
  <si>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</si>
  <si>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</si>
  <si>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</si>
  <si>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</si>
  <si>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</si>
  <si>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</si>
  <si>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</si>
  <si>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</si>
  <si>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</si>
  <si>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</si>
  <si>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</si>
  <si>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</si>
  <si>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</si>
  <si>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</si>
  <si>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</si>
  <si>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</si>
  <si>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</si>
  <si>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</si>
  <si>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</si>
  <si>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</si>
  <si>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</si>
  <si>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</si>
  <si>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</si>
  <si>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</si>
  <si>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</si>
  <si>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</si>
  <si>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</si>
  <si>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</si>
  <si>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</si>
  <si>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</si>
  <si>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</si>
  <si>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</si>
  <si>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</si>
  <si>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</si>
  <si>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</si>
  <si>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</si>
  <si>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</si>
  <si>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</si>
  <si>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</si>
  <si>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</si>
  <si>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</si>
  <si>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</si>
  <si>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</si>
  <si>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</si>
  <si>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</si>
  <si>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</si>
  <si>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</si>
  <si>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</si>
  <si>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</si>
  <si>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</si>
  <si>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</si>
  <si>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</si>
  <si>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</si>
  <si>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</si>
  <si>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</si>
  <si>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</si>
  <si>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</si>
  <si>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</si>
  <si>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</si>
  <si>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</si>
  <si>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</si>
  <si>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</si>
  <si>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</si>
  <si>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</si>
  <si>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</si>
  <si>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</si>
  <si>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</si>
  <si>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</si>
  <si>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</si>
  <si>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</si>
  <si>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</si>
  <si>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</si>
  <si>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</si>
  <si>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</si>
  <si>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</si>
  <si>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</si>
  <si>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</si>
  <si>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</si>
  <si>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</si>
  <si>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</si>
  <si>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</si>
  <si>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</si>
  <si>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</si>
  <si>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</si>
  <si>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</si>
  <si>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</si>
  <si>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</si>
  <si>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</si>
  <si>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</si>
  <si>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</si>
  <si>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</si>
  <si>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</si>
  <si>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</si>
  <si>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</si>
  <si>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</si>
  <si>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</si>
  <si>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</si>
  <si>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</si>
  <si>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</si>
  <si>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</si>
  <si>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</si>
  <si>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</si>
  <si>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</si>
  <si>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</si>
  <si>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</si>
  <si>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</si>
  <si>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</si>
  <si>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</si>
  <si>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</si>
  <si>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</si>
  <si>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</si>
  <si>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</si>
  <si>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</si>
  <si>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</si>
  <si>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</si>
  <si>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</si>
  <si>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</si>
  <si>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</si>
  <si>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</si>
  <si>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</si>
  <si>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</si>
  <si>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</si>
  <si>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</si>
  <si>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</si>
  <si>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</si>
  <si>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</si>
  <si>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</si>
  <si>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</si>
  <si>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</si>
  <si>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</si>
  <si>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</si>
  <si>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</si>
  <si>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</si>
  <si>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</si>
  <si>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</si>
  <si>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</si>
  <si>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</si>
  <si>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</si>
  <si>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</si>
  <si>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</si>
  <si>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</si>
  <si>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</si>
  <si>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</si>
  <si>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</si>
  <si>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</si>
  <si>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</si>
  <si>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</si>
  <si>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</si>
  <si>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</si>
  <si>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</si>
  <si>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</si>
  <si>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</si>
  <si>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</si>
  <si>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</si>
  <si>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</si>
  <si>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</si>
  <si>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</si>
  <si>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</si>
  <si>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</si>
  <si>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</si>
  <si>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</si>
  <si>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</si>
  <si>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</si>
  <si>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</si>
  <si>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</si>
  <si>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</si>
  <si>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</si>
  <si>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</si>
  <si>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</si>
  <si>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</si>
  <si>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</si>
  <si>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</si>
  <si>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</si>
  <si>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</si>
  <si>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</si>
  <si>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</si>
  <si>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</si>
  <si>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</si>
  <si>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</si>
  <si>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</si>
  <si>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</si>
  <si>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</si>
  <si>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</si>
  <si>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</si>
  <si>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</si>
  <si>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</si>
  <si>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</si>
  <si>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</si>
  <si>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</si>
  <si>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</si>
  <si>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</si>
  <si>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</si>
  <si>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</si>
  <si>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</si>
  <si>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</si>
  <si>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</si>
  <si>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</si>
  <si>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</si>
  <si>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</si>
  <si>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</si>
  <si>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</si>
  <si>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</si>
  <si>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</si>
  <si>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</si>
  <si>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</si>
  <si>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</si>
  <si>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</si>
  <si>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</si>
  <si>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</si>
  <si>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</si>
  <si>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</si>
  <si>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</si>
  <si>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</si>
  <si>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</si>
  <si>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</si>
  <si>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</si>
  <si>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</si>
  <si>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</si>
  <si>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</si>
  <si>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</si>
  <si>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</si>
  <si>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</si>
  <si>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</si>
  <si>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</si>
  <si>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</si>
  <si>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</si>
  <si>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</si>
  <si>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</si>
  <si>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</si>
  <si>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</si>
  <si>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</si>
  <si>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</si>
  <si>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</si>
  <si>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</si>
  <si>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</si>
  <si>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</si>
  <si>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</si>
  <si>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</si>
  <si>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</si>
  <si>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</si>
  <si>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</si>
  <si>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</si>
  <si>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</si>
  <si>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</si>
  <si>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</si>
  <si>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</si>
  <si>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</si>
  <si>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</si>
  <si>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</si>
  <si>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</si>
  <si>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</si>
  <si>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</si>
  <si>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</si>
  <si>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</si>
  <si>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</si>
  <si>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</si>
  <si>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</si>
  <si>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</si>
  <si>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</si>
  <si>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</si>
  <si>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</si>
  <si>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</si>
  <si>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</si>
  <si>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</si>
  <si>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</si>
  <si>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</si>
  <si>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</si>
  <si>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</si>
  <si>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</si>
  <si>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</si>
  <si>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</si>
  <si>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</si>
  <si>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</si>
  <si>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</si>
  <si>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</si>
  <si>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</si>
  <si>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</si>
  <si>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</si>
  <si>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</si>
  <si>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</si>
  <si>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</si>
  <si>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</si>
  <si>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</si>
  <si>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</si>
  <si>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</si>
  <si>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</si>
  <si>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</si>
  <si>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</si>
  <si>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</si>
  <si>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</si>
  <si>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</si>
  <si>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</si>
  <si>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</si>
  <si>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</si>
  <si>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</si>
  <si>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</si>
  <si>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</si>
  <si>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</si>
  <si>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</si>
  <si>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</si>
  <si>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</si>
  <si>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</si>
  <si>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</si>
  <si>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</si>
  <si>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</si>
  <si>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</si>
  <si>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</si>
  <si>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</si>
  <si>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</si>
  <si>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</si>
  <si>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</si>
  <si>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</si>
  <si>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</si>
  <si>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</si>
  <si>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</si>
  <si>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</si>
  <si>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</si>
  <si>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</si>
  <si>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</si>
  <si>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</si>
  <si>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</si>
  <si>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</si>
  <si>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</si>
  <si>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</si>
  <si>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</si>
  <si>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</si>
  <si>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</si>
  <si>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</si>
  <si>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</si>
  <si>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</si>
  <si>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</si>
  <si>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</si>
  <si>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</si>
  <si>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</si>
  <si>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</si>
  <si>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</si>
  <si>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</si>
  <si>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</si>
  <si>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</si>
  <si>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</si>
  <si>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</si>
  <si>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</si>
  <si>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</si>
  <si>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</si>
  <si>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</si>
  <si>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</si>
  <si>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</si>
  <si>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</si>
  <si>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</si>
  <si>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</si>
  <si>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</si>
  <si>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</si>
  <si>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</si>
  <si>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</si>
  <si>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</si>
  <si>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</si>
  <si>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</si>
  <si>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</si>
  <si>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</si>
  <si>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</si>
  <si>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</si>
  <si>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</si>
  <si>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</si>
  <si>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</si>
  <si>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</si>
  <si>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</si>
  <si>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</si>
  <si>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</si>
  <si>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</si>
  <si>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</si>
  <si>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</si>
  <si>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</si>
  <si>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</si>
  <si>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</si>
  <si>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</si>
  <si>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</si>
  <si>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</si>
  <si>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</si>
  <si>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</si>
  <si>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</si>
  <si>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</si>
  <si>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</si>
  <si>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</si>
  <si>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</si>
  <si>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</si>
  <si>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</si>
  <si>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</si>
  <si>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</si>
  <si>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</si>
  <si>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</si>
  <si>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</si>
  <si>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</si>
  <si>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</si>
  <si>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</si>
  <si>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</si>
  <si>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</si>
  <si>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</si>
  <si>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</si>
  <si>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</si>
  <si>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</si>
  <si>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</si>
  <si>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</si>
  <si>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</si>
  <si>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</si>
  <si>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</si>
  <si>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</si>
  <si>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</si>
  <si>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</si>
  <si>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</si>
  <si>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</si>
  <si>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</si>
  <si>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</si>
  <si>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</si>
  <si>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</si>
  <si>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</si>
  <si>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</si>
  <si>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</si>
  <si>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</si>
  <si>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</si>
  <si>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</si>
  <si>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</si>
  <si>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</si>
  <si>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</si>
  <si>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</si>
  <si>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</si>
  <si>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</si>
  <si>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</si>
  <si>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</si>
  <si>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</si>
  <si>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</si>
  <si>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</si>
  <si>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</si>
  <si>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</si>
  <si>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</si>
  <si>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</si>
  <si>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</si>
  <si>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</si>
  <si>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</si>
  <si>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</si>
  <si>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</si>
  <si>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</si>
  <si>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</si>
  <si>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</si>
  <si>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</si>
  <si>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</si>
  <si>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</si>
  <si>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</si>
  <si>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</si>
  <si>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</si>
  <si>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</si>
  <si>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</si>
  <si>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</si>
  <si>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</si>
  <si>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</si>
  <si>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</si>
  <si>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</si>
  <si>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</si>
  <si>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</si>
  <si>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</si>
  <si>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</si>
  <si>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</si>
  <si>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</si>
  <si>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</si>
  <si>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</si>
  <si>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</si>
  <si>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</si>
  <si>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</si>
  <si>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</si>
  <si>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</si>
  <si>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</si>
  <si>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</si>
  <si>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</si>
  <si>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</si>
  <si>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</si>
  <si>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</si>
  <si>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</si>
  <si>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</si>
  <si>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</si>
  <si>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</si>
  <si>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</si>
  <si>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</si>
  <si>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</si>
  <si>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</si>
  <si>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</si>
  <si>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</si>
  <si>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</si>
  <si>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</si>
  <si>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</si>
  <si>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</si>
  <si>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</si>
  <si>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</si>
  <si>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</si>
  <si>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</si>
  <si>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</si>
  <si>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</si>
  <si>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</si>
  <si>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</si>
  <si>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</si>
  <si>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</si>
  <si>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</si>
  <si>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</si>
  <si>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</si>
  <si>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</si>
  <si>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</si>
  <si>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</si>
  <si>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</si>
  <si>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</si>
  <si>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</si>
  <si>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</si>
  <si>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</si>
  <si>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</si>
  <si>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</si>
  <si>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</si>
  <si>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</si>
  <si>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</si>
  <si>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</si>
  <si>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</si>
  <si>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</si>
  <si>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</si>
  <si>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</si>
  <si>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</si>
  <si>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</si>
  <si>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</si>
  <si>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</si>
  <si>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</si>
  <si>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</si>
  <si>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</si>
  <si>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</si>
  <si>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</si>
  <si>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</si>
  <si>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</si>
  <si>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</si>
  <si>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</si>
  <si>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</si>
  <si>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</si>
  <si>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</si>
  <si>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</si>
  <si>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</si>
  <si>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</si>
  <si>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</si>
  <si>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</si>
  <si>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</si>
  <si>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</si>
  <si>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</si>
  <si>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</si>
  <si>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</si>
  <si>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</si>
  <si>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</si>
  <si>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</si>
  <si>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</si>
  <si>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</si>
  <si>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</si>
  <si>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</si>
  <si>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</si>
  <si>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</si>
  <si>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</si>
  <si>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</si>
  <si>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</si>
  <si>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</si>
  <si>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</si>
  <si>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</si>
  <si>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</si>
  <si>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</si>
  <si>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</si>
  <si>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</si>
  <si>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</si>
  <si>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</si>
  <si>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</si>
  <si>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</si>
  <si>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</si>
  <si>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</si>
  <si>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</si>
  <si>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</si>
  <si>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</si>
  <si>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</si>
  <si>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</si>
  <si>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</si>
  <si>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</si>
  <si>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</si>
  <si>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</si>
  <si>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</si>
  <si>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</si>
  <si>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</si>
  <si>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</si>
  <si>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</si>
  <si>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</si>
  <si>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</si>
  <si>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</si>
  <si>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</si>
  <si>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</si>
  <si>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</si>
  <si>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</si>
  <si>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</si>
  <si>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</si>
  <si>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</si>
  <si>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</si>
  <si>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</si>
  <si>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</si>
  <si>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</si>
  <si>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</si>
  <si>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</si>
  <si>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</si>
  <si>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</si>
  <si>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</si>
  <si>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</si>
  <si>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</si>
  <si>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</si>
  <si>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</si>
  <si>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</si>
  <si>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</si>
  <si>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</si>
  <si>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</si>
  <si>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</si>
  <si>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</si>
  <si>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</si>
  <si>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</si>
  <si>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</si>
  <si>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</si>
  <si>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</si>
  <si>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</si>
  <si>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</si>
  <si>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</si>
  <si>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</si>
  <si>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</si>
  <si>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</si>
  <si>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</si>
  <si>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</si>
  <si>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</si>
  <si>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</si>
  <si>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</si>
  <si>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</si>
  <si>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</si>
  <si>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</si>
  <si>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</si>
  <si>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</si>
  <si>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</si>
  <si>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</si>
  <si>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</si>
  <si>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</si>
  <si>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</si>
  <si>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</si>
  <si>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</si>
  <si>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</si>
  <si>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</si>
  <si>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</si>
  <si>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</si>
  <si>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</si>
  <si>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</si>
  <si>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</si>
  <si>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</si>
  <si>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</si>
  <si>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</si>
  <si>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</si>
  <si>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</si>
  <si>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</si>
  <si>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</si>
  <si>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</si>
  <si>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</si>
  <si>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</si>
  <si>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</si>
  <si>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</si>
  <si>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</si>
  <si>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</si>
  <si>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</si>
  <si>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</si>
  <si>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</si>
  <si>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</si>
  <si>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</si>
  <si>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</si>
  <si>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</si>
  <si>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</si>
  <si>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</si>
  <si>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</si>
  <si>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</si>
  <si>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</si>
  <si>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</si>
  <si>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</si>
  <si>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</si>
  <si>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</si>
  <si>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</si>
  <si>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</si>
  <si>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</si>
  <si>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</si>
  <si>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</si>
  <si>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</si>
  <si>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</si>
  <si>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</si>
  <si>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</si>
  <si>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</si>
  <si>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</si>
  <si>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</si>
  <si>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</si>
  <si>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</si>
  <si>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</si>
  <si>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</si>
  <si>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</si>
  <si>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</si>
  <si>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</si>
  <si>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</si>
  <si>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</si>
  <si>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</si>
  <si>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</si>
  <si>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</si>
  <si>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</si>
  <si>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</si>
  <si>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</si>
  <si>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</si>
  <si>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</si>
  <si>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</si>
  <si>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</si>
  <si>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</si>
  <si>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</si>
  <si>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</si>
  <si>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</si>
  <si>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</si>
  <si>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</si>
  <si>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</si>
  <si>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</si>
  <si>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</si>
  <si>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</si>
  <si>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</si>
  <si>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</si>
  <si>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</si>
  <si>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</si>
  <si>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</si>
  <si>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</si>
  <si>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</si>
  <si>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</si>
  <si>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</si>
  <si>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</si>
  <si>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</si>
  <si>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</si>
  <si>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</si>
  <si>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</si>
  <si>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</si>
  <si>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</si>
  <si>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</si>
  <si>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</si>
  <si>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</si>
  <si>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</si>
  <si>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</si>
  <si>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</si>
  <si>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</si>
  <si>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</si>
  <si>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</si>
  <si>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</si>
  <si>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</si>
  <si>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</si>
  <si>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</si>
  <si>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</si>
  <si>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</si>
  <si>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</si>
  <si>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</si>
  <si>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</si>
  <si>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</si>
  <si>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</si>
  <si>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</si>
  <si>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</si>
  <si>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</si>
  <si>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</si>
  <si>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</si>
  <si>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</si>
  <si>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</si>
  <si>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</si>
  <si>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</si>
  <si>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</si>
  <si>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</si>
  <si>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</si>
  <si>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</si>
  <si>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</si>
  <si>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</si>
  <si>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</si>
  <si>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</si>
  <si>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</si>
  <si>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</si>
  <si>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</si>
  <si>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</si>
  <si>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</si>
  <si>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</si>
  <si>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</si>
  <si>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</si>
  <si>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</si>
  <si>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</si>
  <si>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</si>
  <si>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</si>
  <si>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</si>
  <si>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</si>
  <si>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</si>
  <si>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</si>
  <si>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</si>
  <si>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</si>
  <si>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</si>
  <si>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</si>
  <si>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</si>
  <si>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</si>
  <si>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</si>
  <si>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</si>
  <si>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</si>
  <si>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</si>
  <si>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</si>
  <si>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</si>
  <si>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</si>
  <si>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</si>
  <si>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</si>
  <si>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</si>
  <si>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</si>
  <si>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</si>
  <si>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</si>
  <si>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</si>
  <si>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</si>
  <si>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</si>
  <si>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</si>
  <si>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</si>
  <si>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</si>
  <si>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</si>
  <si>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</si>
  <si>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</si>
  <si>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</si>
  <si>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</si>
  <si>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</si>
  <si>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</si>
  <si>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</si>
  <si>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</si>
  <si>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</si>
  <si>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</si>
  <si>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</si>
  <si>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</si>
  <si>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</si>
  <si>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</si>
  <si>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</si>
  <si>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</si>
  <si>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</si>
  <si>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</si>
  <si>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</si>
  <si>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</si>
  <si>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</si>
  <si>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</si>
  <si>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</si>
  <si>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</si>
  <si>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</si>
  <si>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</si>
  <si>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</si>
  <si>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</si>
  <si>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</si>
  <si>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</si>
  <si>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</si>
  <si>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</si>
  <si>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</si>
  <si>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</si>
  <si>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</si>
  <si>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</si>
  <si>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</si>
  <si>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</si>
  <si>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</si>
  <si>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</si>
  <si>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</si>
  <si>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</si>
  <si>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</si>
  <si>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</si>
  <si>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</si>
  <si>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</si>
  <si>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</si>
  <si>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</si>
  <si>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</si>
  <si>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</si>
  <si>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</si>
  <si>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</si>
  <si>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</si>
  <si>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</si>
  <si>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</si>
  <si>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</si>
  <si>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</si>
  <si>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</si>
  <si>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</si>
  <si>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</si>
  <si>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</si>
  <si>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</si>
  <si>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</si>
  <si>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</si>
  <si>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</si>
  <si>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</si>
  <si>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</si>
  <si>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</si>
  <si>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</si>
  <si>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</si>
  <si>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</si>
  <si>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</si>
  <si>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</si>
  <si>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</si>
  <si>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</si>
  <si>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</si>
  <si>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</si>
  <si>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</si>
  <si>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</si>
  <si>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</si>
  <si>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</si>
  <si>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</si>
  <si>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</si>
  <si>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</si>
  <si>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</si>
  <si>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</si>
  <si>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</si>
  <si>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</si>
  <si>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</si>
  <si>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</si>
  <si>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</si>
  <si>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</si>
  <si>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</si>
  <si>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</si>
  <si>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</si>
  <si>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</si>
  <si>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</si>
  <si>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</si>
  <si>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</si>
  <si>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</si>
  <si>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</si>
  <si>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</si>
  <si>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</si>
  <si>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</si>
  <si>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</si>
  <si>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</si>
  <si>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</si>
  <si>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</si>
  <si>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</si>
  <si>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</si>
  <si>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</si>
  <si>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</si>
  <si>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</si>
  <si>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</si>
  <si>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</si>
  <si>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</si>
  <si>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</si>
  <si>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</si>
  <si>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</si>
  <si>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</si>
  <si>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</si>
  <si>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</si>
  <si>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</si>
  <si>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</si>
  <si>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</si>
  <si>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</si>
  <si>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</si>
  <si>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</si>
  <si>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</si>
  <si>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</si>
  <si>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</si>
  <si>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</si>
  <si>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</si>
  <si>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</si>
  <si>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</si>
  <si>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</si>
  <si>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</si>
  <si>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</si>
  <si>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</si>
  <si>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</si>
  <si>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</si>
  <si>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</si>
  <si>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</si>
  <si>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</si>
  <si>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</si>
  <si>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</si>
  <si>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</si>
  <si>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</si>
  <si>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</si>
  <si>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</si>
  <si>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</si>
  <si>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</si>
  <si>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</si>
  <si>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</si>
  <si>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</si>
  <si>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</si>
  <si>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</si>
  <si>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</si>
  <si>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</si>
  <si>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</si>
  <si>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</si>
  <si>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</si>
  <si>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</si>
  <si>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</si>
  <si>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</si>
  <si>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</si>
  <si>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</si>
  <si>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</si>
  <si>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</si>
  <si>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</si>
  <si>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</si>
  <si>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</si>
  <si>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</si>
  <si>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</si>
  <si>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</si>
  <si>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</si>
  <si>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</si>
  <si>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</si>
  <si>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</si>
  <si>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</si>
  <si>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</si>
  <si>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</si>
  <si>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</si>
  <si>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</si>
  <si>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</si>
  <si>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</si>
  <si>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</si>
  <si>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</si>
  <si>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</si>
  <si>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</si>
  <si>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</si>
  <si>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</si>
  <si>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</si>
  <si>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</si>
  <si>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</si>
  <si>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</si>
  <si>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</si>
  <si>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</si>
  <si>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</si>
  <si>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</si>
  <si>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</si>
  <si>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</si>
  <si>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</si>
  <si>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</si>
  <si>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</si>
  <si>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</si>
  <si>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</si>
  <si>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</si>
  <si>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</si>
  <si>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</si>
  <si>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</si>
  <si>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</si>
  <si>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</si>
  <si>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</si>
  <si>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</si>
  <si>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</si>
  <si>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</si>
  <si>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</si>
  <si>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</si>
  <si>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</si>
  <si>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</si>
  <si>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</si>
  <si>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</si>
  <si>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</si>
  <si>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</si>
  <si>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</si>
  <si>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</si>
  <si>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</si>
  <si>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</si>
  <si>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</si>
  <si>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</si>
  <si>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</si>
  <si>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</si>
  <si>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</si>
  <si>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</si>
  <si>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</si>
  <si>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</si>
  <si>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</si>
  <si>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</si>
  <si>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</si>
  <si>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</si>
  <si>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</si>
  <si>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</si>
  <si>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</si>
  <si>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</si>
  <si>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</si>
  <si>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</si>
  <si>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</si>
  <si>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</si>
  <si>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</si>
  <si>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</si>
  <si>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</si>
  <si>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</si>
  <si>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</si>
  <si>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</si>
  <si>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</si>
  <si>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</si>
  <si>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</si>
  <si>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</si>
  <si>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</si>
  <si>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</si>
  <si>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</si>
  <si>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</si>
  <si>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</si>
  <si>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</si>
  <si>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</si>
  <si>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</si>
  <si>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</si>
  <si>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</si>
  <si>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</si>
  <si>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</si>
  <si>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</si>
  <si>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</si>
  <si>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</si>
  <si>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</si>
  <si>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</si>
  <si>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</si>
  <si>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</si>
  <si>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</si>
  <si>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</si>
  <si>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</si>
  <si>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</si>
  <si>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</si>
  <si>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</si>
  <si>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</si>
  <si>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</si>
  <si>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</si>
  <si>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</si>
  <si>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</si>
  <si>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</si>
  <si>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</si>
  <si>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</si>
  <si>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</si>
  <si>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</si>
  <si>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</si>
  <si>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</si>
  <si>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</si>
  <si>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</si>
  <si>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</si>
  <si>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</si>
  <si>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</si>
  <si>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</si>
  <si>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</si>
  <si>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</si>
  <si>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</si>
  <si>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</si>
  <si>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</si>
  <si>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</si>
  <si>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</si>
  <si>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</si>
  <si>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</si>
  <si>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</si>
  <si>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</si>
  <si>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</si>
  <si>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</si>
  <si>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</si>
  <si>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</si>
  <si>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</si>
  <si>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</si>
  <si>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</si>
  <si>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</si>
  <si>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</si>
  <si>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</si>
  <si>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</si>
  <si>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</si>
  <si>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</si>
  <si>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</si>
  <si>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</si>
  <si>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</si>
  <si>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</si>
  <si>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</si>
  <si>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</si>
  <si>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</si>
  <si>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</si>
  <si>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</si>
  <si>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</si>
  <si>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</si>
  <si>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</si>
  <si>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</si>
  <si>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</si>
  <si>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</si>
  <si>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</si>
  <si>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</si>
  <si>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</si>
  <si>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</si>
  <si>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</si>
  <si>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</si>
  <si>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</si>
  <si>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</si>
  <si>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</si>
  <si>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</si>
  <si>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</si>
  <si>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</si>
  <si>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</si>
  <si>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</si>
  <si>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</si>
  <si>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</si>
  <si>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</si>
  <si>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</si>
  <si>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</si>
  <si>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</si>
  <si>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</si>
  <si>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</si>
  <si>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</si>
  <si>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</si>
  <si>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</si>
  <si>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</si>
  <si>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</si>
  <si>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</si>
  <si>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</si>
  <si>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</si>
  <si>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</si>
  <si>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</si>
  <si>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</si>
  <si>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</si>
  <si>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</si>
  <si>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</si>
  <si>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</si>
  <si>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</si>
  <si>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</si>
  <si>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</si>
  <si>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</si>
  <si>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</si>
  <si>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</si>
  <si>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</si>
  <si>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</si>
  <si>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</si>
  <si>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</si>
  <si>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</si>
  <si>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</si>
  <si>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</si>
  <si>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</si>
  <si>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</si>
  <si>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</si>
  <si>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</si>
  <si>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</si>
  <si>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</si>
  <si>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</si>
  <si>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</si>
  <si>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</si>
  <si>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</si>
  <si>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</si>
  <si>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</si>
  <si>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</si>
  <si>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</si>
  <si>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</si>
  <si>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</si>
  <si>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</si>
  <si>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</si>
  <si>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</si>
  <si>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</si>
  <si>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</si>
  <si>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</si>
  <si>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</si>
  <si>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</si>
  <si>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</si>
  <si>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</si>
  <si>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</si>
  <si>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</si>
  <si>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</si>
  <si>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</si>
  <si>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</si>
  <si>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</si>
  <si>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</si>
  <si>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</si>
  <si>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</si>
  <si>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</si>
  <si>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</si>
  <si>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</si>
  <si>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</si>
  <si>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</si>
  <si>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</si>
  <si>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</si>
  <si>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</si>
  <si>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</si>
  <si>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</si>
  <si>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</si>
  <si>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</si>
  <si>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</si>
  <si>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</si>
  <si>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</si>
  <si>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</si>
  <si>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</si>
  <si>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</si>
  <si>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</si>
  <si>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</si>
  <si>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</si>
  <si>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</si>
  <si>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</si>
  <si>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</si>
  <si>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</si>
  <si>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</si>
  <si>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</si>
  <si>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</si>
  <si>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</si>
  <si>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</si>
  <si>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</si>
  <si>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</si>
  <si>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</si>
  <si>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</si>
  <si>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</si>
  <si>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</si>
  <si>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</si>
  <si>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</si>
  <si>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</si>
  <si>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</si>
  <si>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</si>
  <si>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</si>
  <si>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</si>
  <si>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</si>
  <si>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</si>
  <si>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</si>
  <si>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</si>
  <si>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</si>
  <si>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</si>
  <si>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</si>
  <si>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</si>
  <si>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</si>
  <si>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</si>
  <si>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</si>
  <si>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</si>
  <si>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</si>
  <si>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</si>
  <si>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</si>
  <si>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</si>
  <si>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</si>
  <si>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</si>
  <si>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</si>
  <si>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</si>
  <si>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</si>
  <si>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</si>
  <si>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</si>
  <si>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</si>
  <si>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</si>
  <si>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</si>
  <si>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</si>
  <si>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</si>
  <si>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</si>
  <si>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</si>
  <si>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</si>
  <si>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</si>
  <si>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</si>
  <si>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</si>
  <si>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</si>
  <si>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</si>
  <si>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</si>
  <si>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</si>
  <si>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</si>
  <si>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</si>
  <si>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</si>
  <si>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</si>
  <si>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</si>
  <si>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</si>
  <si>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</si>
  <si>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</si>
  <si>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</si>
  <si>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</si>
  <si>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</si>
  <si>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</si>
  <si>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</si>
  <si>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</si>
  <si>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</si>
  <si>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</si>
  <si>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</si>
  <si>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</si>
  <si>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</si>
  <si>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</si>
  <si>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</si>
  <si>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</si>
  <si>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</si>
  <si>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</si>
  <si>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</si>
  <si>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</si>
  <si>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</si>
  <si>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</si>
  <si>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</si>
  <si>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</si>
  <si>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</si>
  <si>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</si>
  <si>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</si>
  <si>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</si>
  <si>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</si>
  <si>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</si>
  <si>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</si>
  <si>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</si>
  <si>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</si>
  <si>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</si>
  <si>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</si>
  <si>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</si>
  <si>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</si>
  <si>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</si>
  <si>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</si>
  <si>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</si>
  <si>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</si>
  <si>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</si>
  <si>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</si>
  <si>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</si>
  <si>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</si>
  <si>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</si>
  <si>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</si>
  <si>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</si>
  <si>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</si>
  <si>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</si>
  <si>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</si>
  <si>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</si>
  <si>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</si>
  <si>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</si>
  <si>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</si>
  <si>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</si>
  <si>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</si>
  <si>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</si>
  <si>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</si>
  <si>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</si>
  <si>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</si>
  <si>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</si>
  <si>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</si>
  <si>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</si>
  <si>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</si>
  <si>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</si>
  <si>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</si>
  <si>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</si>
  <si>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</si>
  <si>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</si>
  <si>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</si>
  <si>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</si>
  <si>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</si>
  <si>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</si>
  <si>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</si>
  <si>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</si>
  <si>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</si>
  <si>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</si>
  <si>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</si>
  <si>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</si>
  <si>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</si>
  <si>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</si>
  <si>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</si>
  <si>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</si>
  <si>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</si>
  <si>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</si>
  <si>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</si>
  <si>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</si>
  <si>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</si>
  <si>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</si>
  <si>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</si>
  <si>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</si>
  <si>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</si>
  <si>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</si>
  <si>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</si>
  <si>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</si>
  <si>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</si>
  <si>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</si>
  <si>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</si>
  <si>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</si>
  <si>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</si>
  <si>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</si>
  <si>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</si>
  <si>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</si>
  <si>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</si>
  <si>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</si>
  <si>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</si>
  <si>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</si>
  <si>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</si>
  <si>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</si>
  <si>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</si>
  <si>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</si>
  <si>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</si>
  <si>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</si>
  <si>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</si>
  <si>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</si>
  <si>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</si>
  <si>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</si>
  <si>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</si>
  <si>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</si>
  <si>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</si>
  <si>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</si>
  <si>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</si>
  <si>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</si>
  <si>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</si>
  <si>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</si>
  <si>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</si>
  <si>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</si>
  <si>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</si>
  <si>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</si>
  <si>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</si>
  <si>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</si>
  <si>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</si>
  <si>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</si>
  <si>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</si>
  <si>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</si>
  <si>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</si>
  <si>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</si>
  <si>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</si>
  <si>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</si>
  <si>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</si>
  <si>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</si>
  <si>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</si>
  <si>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</si>
  <si>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</si>
  <si>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</si>
  <si>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</si>
  <si>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</si>
  <si>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</si>
  <si>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</si>
  <si>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</si>
  <si>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</si>
  <si>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</si>
  <si>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</si>
  <si>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</si>
  <si>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</si>
  <si>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</si>
  <si>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</si>
  <si>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</si>
  <si>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</si>
  <si>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</si>
  <si>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</si>
  <si>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</si>
  <si>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</si>
  <si>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</si>
  <si>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</si>
  <si>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</si>
  <si>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</si>
  <si>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</si>
  <si>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</si>
  <si>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</si>
  <si>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</si>
  <si>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</si>
  <si>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</si>
  <si>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</si>
  <si>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</si>
  <si>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</si>
  <si>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</si>
  <si>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</si>
  <si>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</si>
  <si>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</si>
  <si>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</si>
  <si>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</si>
  <si>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</si>
  <si>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</si>
  <si>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</si>
  <si>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</si>
  <si>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</si>
  <si>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</si>
  <si>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</si>
  <si>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</si>
  <si>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</si>
  <si>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</si>
  <si>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</si>
  <si>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</si>
  <si>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</si>
  <si>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</si>
  <si>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</si>
  <si>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</si>
  <si>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</si>
  <si>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</si>
  <si>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</si>
  <si>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</si>
  <si>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</si>
  <si>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</si>
  <si>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</si>
  <si>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</si>
  <si>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</si>
  <si>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</si>
  <si>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</si>
  <si>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</si>
  <si>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</si>
  <si>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</si>
  <si>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</si>
  <si>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</si>
  <si>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</si>
  <si>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</si>
  <si>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</si>
  <si>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</si>
  <si>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</si>
  <si>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</si>
  <si>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</si>
  <si>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</si>
  <si>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</si>
  <si>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</si>
  <si>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</si>
  <si>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</si>
  <si>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</si>
  <si>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</si>
  <si>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</si>
  <si>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</si>
  <si>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</si>
  <si>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</si>
  <si>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</si>
  <si>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</si>
  <si>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</si>
  <si>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</si>
  <si>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</si>
  <si>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</si>
  <si>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</si>
  <si>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</si>
  <si>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</si>
  <si>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</si>
  <si>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</si>
  <si>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</si>
  <si>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</si>
  <si>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</si>
  <si>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</si>
  <si>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</si>
  <si>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</si>
  <si>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</si>
  <si>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</si>
  <si>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</si>
  <si>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</si>
  <si>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</si>
  <si>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</si>
  <si>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</si>
  <si>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</si>
  <si>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</si>
  <si>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</si>
  <si>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</si>
  <si>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</si>
  <si>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</si>
  <si>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</si>
  <si>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</si>
  <si>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</si>
  <si>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</si>
  <si>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</si>
  <si>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</si>
  <si>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</si>
  <si>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</si>
  <si>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</si>
  <si>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</si>
  <si>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</si>
  <si>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</si>
  <si>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</si>
  <si>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</si>
  <si>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</si>
  <si>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</si>
  <si>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</si>
  <si>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</si>
  <si>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</si>
  <si>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</si>
  <si>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</si>
  <si>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</si>
  <si>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</si>
  <si>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</si>
  <si>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</si>
  <si>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</si>
  <si>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</si>
  <si>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</si>
  <si>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</si>
  <si>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</si>
  <si>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</si>
  <si>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</si>
  <si>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</si>
  <si>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</si>
  <si>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</si>
  <si>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</si>
  <si>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</si>
  <si>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</si>
  <si>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</si>
  <si>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</si>
  <si>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</si>
  <si>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</si>
  <si>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</si>
  <si>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</si>
  <si>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</si>
  <si>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</si>
  <si>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</si>
  <si>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</si>
  <si>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</si>
  <si>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</si>
  <si>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</si>
  <si>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</si>
  <si>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</si>
  <si>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</si>
  <si>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</si>
  <si>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</si>
  <si>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</si>
  <si>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</si>
  <si>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</si>
  <si>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</si>
  <si>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</si>
  <si>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</si>
  <si>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</si>
  <si>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</si>
  <si>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</si>
  <si>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</si>
  <si>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</si>
  <si>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</si>
  <si>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</si>
  <si>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</si>
  <si>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</si>
  <si>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</si>
  <si>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</si>
  <si>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</si>
  <si>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</si>
  <si>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</si>
  <si>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</si>
  <si>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</si>
  <si>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</si>
  <si>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</si>
  <si>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</si>
  <si>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</si>
  <si>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</si>
  <si>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</si>
  <si>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</si>
  <si>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</si>
  <si>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</si>
  <si>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</si>
  <si>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</si>
  <si>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</si>
  <si>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</si>
  <si>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</si>
  <si>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</si>
  <si>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</si>
  <si>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</si>
  <si>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</si>
  <si>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</si>
  <si>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</si>
  <si>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</si>
  <si>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</si>
  <si>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</si>
  <si>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</si>
  <si>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</si>
  <si>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</si>
  <si>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</si>
  <si>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</si>
  <si>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</si>
  <si>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</si>
  <si>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</si>
  <si>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</si>
  <si>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</si>
  <si>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</si>
  <si>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</si>
  <si>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</si>
  <si>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</si>
  <si>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</si>
  <si>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</si>
  <si>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</si>
  <si>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</si>
  <si>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</si>
  <si>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</si>
  <si>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</si>
  <si>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</si>
  <si>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</si>
  <si>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</si>
  <si>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</si>
  <si>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</si>
  <si>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</si>
  <si>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</si>
  <si>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</si>
  <si>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</si>
  <si>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</si>
  <si>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</si>
  <si>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</si>
  <si>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</si>
  <si>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</si>
  <si>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</si>
  <si>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</si>
  <si>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</si>
  <si>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</si>
  <si>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</si>
  <si>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</si>
  <si>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</si>
  <si>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</si>
  <si>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</si>
  <si>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</si>
  <si>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</si>
  <si>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</si>
  <si>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</si>
  <si>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</si>
  <si>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</si>
  <si>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</si>
  <si>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</si>
  <si>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</si>
  <si>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</si>
  <si>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</si>
  <si>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</si>
  <si>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</si>
  <si>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</si>
  <si>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</si>
  <si>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</si>
  <si>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</si>
  <si>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</si>
  <si>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</si>
  <si>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</si>
  <si>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</si>
  <si>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</si>
  <si>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</si>
  <si>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</si>
  <si>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</si>
  <si>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</si>
  <si>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</si>
  <si>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</si>
  <si>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</si>
  <si>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</si>
  <si>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</si>
  <si>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</si>
  <si>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</si>
  <si>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</si>
  <si>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</si>
  <si>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</si>
  <si>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</si>
  <si>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</si>
  <si>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</si>
  <si>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</si>
  <si>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</si>
  <si>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</si>
  <si>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</si>
  <si>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</si>
  <si>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</si>
  <si>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</si>
  <si>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</si>
  <si>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</si>
  <si>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</si>
  <si>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</si>
  <si>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</si>
  <si>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</si>
  <si>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</si>
  <si>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</si>
  <si>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</si>
  <si>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</si>
  <si>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</si>
  <si>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</si>
  <si>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</si>
  <si>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</si>
  <si>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</si>
  <si>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</si>
  <si>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</si>
  <si>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</si>
  <si>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</si>
  <si>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</si>
  <si>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</si>
  <si>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</si>
  <si>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</si>
  <si>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</si>
  <si>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</si>
  <si>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</si>
  <si>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</si>
  <si>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</si>
  <si>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</si>
  <si>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</si>
  <si>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</si>
  <si>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</si>
  <si>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</si>
  <si>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</si>
  <si>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</si>
  <si>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</si>
  <si>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</si>
  <si>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</si>
  <si>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</si>
  <si>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</si>
  <si>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</si>
  <si>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</si>
  <si>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</si>
  <si>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</si>
  <si>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</si>
  <si>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</si>
  <si>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</si>
  <si>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</si>
  <si>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</si>
  <si>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</si>
  <si>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</si>
  <si>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</si>
  <si>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</si>
  <si>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</si>
  <si>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</si>
  <si>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</si>
  <si>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</si>
  <si>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</si>
  <si>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</si>
  <si>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</si>
  <si>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</si>
  <si>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</si>
  <si>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</si>
  <si>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</si>
  <si>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</si>
  <si>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</si>
  <si>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</si>
  <si>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</si>
  <si>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</si>
  <si>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</si>
  <si>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</si>
  <si>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</si>
  <si>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</si>
  <si>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</si>
  <si>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</si>
  <si>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</si>
  <si>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</si>
  <si>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</si>
  <si>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</si>
  <si>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</si>
  <si>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</si>
  <si>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</si>
  <si>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</si>
  <si>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</si>
  <si>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</si>
  <si>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</si>
  <si>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</si>
  <si>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</si>
  <si>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</si>
  <si>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</si>
  <si>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</si>
  <si>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</si>
  <si>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</si>
  <si>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</si>
  <si>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</si>
  <si>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</si>
  <si>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</si>
  <si>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</si>
  <si>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</si>
  <si>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</si>
  <si>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</si>
  <si>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</si>
  <si>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</si>
  <si>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</si>
  <si>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</si>
  <si>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</si>
  <si>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</si>
  <si>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</si>
  <si>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</si>
  <si>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</si>
  <si>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</si>
  <si>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</si>
  <si>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</si>
  <si>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</si>
  <si>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</si>
  <si>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</si>
  <si>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</si>
  <si>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</si>
  <si>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</si>
  <si>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</si>
  <si>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</si>
  <si>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</si>
  <si>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</si>
  <si>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</si>
  <si>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</si>
  <si>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</si>
  <si>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</si>
  <si>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</si>
  <si>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</si>
  <si>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</si>
  <si>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</si>
  <si>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</si>
  <si>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</si>
  <si>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</si>
  <si>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</si>
  <si>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</si>
  <si>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</si>
  <si>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</si>
  <si>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</si>
  <si>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</si>
  <si>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</si>
  <si>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</si>
  <si>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</si>
  <si>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</si>
  <si>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</si>
  <si>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</si>
  <si>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</si>
  <si>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</si>
  <si>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</si>
  <si>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</si>
  <si>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</si>
  <si>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</si>
  <si>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</si>
  <si>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</si>
  <si>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</si>
  <si>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</si>
  <si>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</si>
  <si>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</si>
  <si>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</si>
  <si>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</si>
  <si>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</si>
  <si>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</si>
  <si>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</si>
  <si>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</si>
  <si>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</si>
  <si>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</si>
  <si>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</si>
  <si>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</si>
  <si>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</si>
  <si>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</si>
  <si>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</si>
  <si>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</si>
  <si>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</si>
  <si>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</si>
  <si>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</si>
  <si>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</si>
  <si>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</si>
  <si>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</si>
  <si>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</si>
  <si>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</si>
  <si>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</si>
  <si>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</si>
  <si>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</si>
  <si>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</si>
  <si>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</si>
  <si>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</si>
  <si>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</si>
  <si>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</si>
  <si>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</si>
  <si>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</si>
  <si>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</si>
  <si>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</si>
  <si>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</si>
  <si>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</si>
  <si>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</si>
  <si>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</si>
  <si>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</si>
  <si>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</si>
  <si>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</si>
  <si>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</si>
  <si>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</si>
  <si>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</si>
  <si>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</si>
  <si>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</si>
  <si>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</si>
  <si>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</si>
  <si>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</si>
  <si>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</si>
  <si>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</si>
  <si>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</si>
  <si>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</si>
  <si>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</si>
  <si>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</si>
  <si>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</si>
  <si>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</si>
  <si>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</si>
  <si>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</si>
  <si>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</si>
  <si>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</si>
  <si>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</si>
  <si>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</si>
  <si>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</si>
  <si>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</si>
  <si>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</si>
  <si>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</si>
  <si>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</si>
  <si>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</si>
  <si>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</si>
  <si>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</si>
  <si>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</si>
  <si>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</si>
  <si>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</si>
  <si>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</si>
  <si>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</si>
  <si>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</si>
  <si>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</si>
  <si>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</si>
  <si>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</si>
  <si>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</si>
  <si>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</si>
  <si>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</si>
  <si>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</si>
  <si>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</si>
  <si>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</si>
  <si>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</si>
  <si>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</si>
  <si>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</si>
  <si>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</si>
  <si>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</si>
  <si>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</si>
  <si>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</si>
  <si>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</si>
  <si>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</si>
  <si>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</si>
  <si>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</si>
  <si>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</si>
  <si>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</si>
  <si>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</si>
  <si>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</si>
  <si>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</si>
  <si>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</si>
  <si>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</si>
  <si>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</si>
  <si>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</si>
  <si>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</si>
  <si>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</si>
  <si>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</si>
  <si>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</si>
  <si>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</si>
  <si>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</si>
  <si>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</si>
  <si>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</si>
  <si>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</si>
  <si>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</si>
  <si>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</si>
  <si>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</si>
  <si>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</si>
  <si>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</si>
  <si>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</si>
  <si>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</si>
  <si>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</si>
  <si>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</si>
  <si>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</si>
  <si>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</si>
  <si>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</si>
  <si>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</si>
  <si>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</si>
  <si>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</si>
  <si>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</si>
  <si>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</si>
  <si>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</si>
  <si>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</si>
  <si>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</si>
  <si>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</si>
  <si>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</si>
  <si>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</si>
  <si>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</si>
  <si>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</si>
  <si>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</si>
  <si>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</si>
  <si>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</si>
  <si>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</si>
  <si>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</si>
  <si>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</si>
  <si>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</si>
  <si>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</si>
  <si>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</si>
  <si>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</si>
  <si>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</si>
  <si>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</si>
  <si>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</si>
  <si>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</si>
  <si>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</si>
  <si>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</si>
  <si>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</si>
  <si>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</si>
  <si>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</si>
  <si>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</si>
  <si>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</si>
  <si>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</si>
  <si>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</si>
  <si>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</si>
  <si>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</si>
  <si>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</si>
  <si>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</si>
  <si>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</si>
  <si>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</si>
  <si>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</si>
  <si>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</si>
  <si>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</si>
  <si>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</si>
  <si>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</si>
  <si>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</si>
  <si>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</si>
  <si>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</si>
  <si>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</si>
  <si>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</si>
  <si>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</si>
  <si>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</si>
  <si>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</si>
  <si>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</si>
  <si>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</si>
  <si>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</si>
  <si>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</si>
  <si>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</si>
  <si>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</si>
  <si>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</si>
  <si>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</si>
  <si>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</si>
  <si>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</si>
  <si>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</si>
  <si>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</si>
  <si>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</si>
  <si>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</si>
  <si>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</si>
  <si>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</si>
  <si>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</si>
  <si>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</si>
  <si>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</si>
  <si>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</si>
  <si>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</si>
  <si>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</si>
  <si>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</si>
  <si>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</si>
  <si>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</si>
  <si>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</si>
  <si>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</si>
  <si>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</si>
  <si>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</si>
  <si>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</si>
  <si>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</si>
  <si>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</si>
  <si>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</si>
  <si>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</si>
  <si>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</si>
  <si>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</si>
  <si>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</si>
  <si>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</si>
  <si>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</si>
  <si>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</si>
  <si>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</si>
  <si>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</si>
  <si>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</si>
  <si>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</si>
  <si>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</si>
  <si>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</si>
  <si>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</si>
  <si>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</si>
  <si>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</si>
  <si>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</si>
  <si>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</si>
  <si>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</si>
  <si>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</si>
  <si>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</si>
  <si>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</si>
  <si>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</si>
  <si>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</si>
  <si>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</si>
  <si>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</si>
  <si>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</si>
  <si>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</si>
  <si>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</si>
  <si>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</si>
  <si>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</si>
  <si>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</si>
  <si>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</si>
  <si>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</si>
  <si>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</si>
  <si>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</si>
  <si>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</si>
  <si>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</si>
  <si>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</si>
  <si>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</si>
  <si>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</si>
  <si>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</si>
  <si>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</si>
  <si>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</si>
  <si>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</si>
  <si>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</si>
  <si>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</si>
  <si>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</si>
  <si>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</si>
  <si>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</si>
  <si>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</si>
  <si>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</si>
  <si>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</si>
  <si>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</si>
  <si>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</si>
  <si>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</si>
  <si>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</si>
  <si>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</si>
  <si>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</si>
  <si>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</si>
  <si>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</si>
  <si>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</si>
  <si>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</si>
  <si>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</si>
  <si>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</si>
  <si>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</si>
  <si>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</si>
  <si>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</si>
  <si>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</si>
  <si>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</si>
  <si>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</si>
  <si>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</si>
  <si>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</si>
  <si>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</si>
  <si>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</si>
  <si>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</si>
  <si>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</si>
  <si>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</si>
  <si>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</si>
  <si>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</si>
  <si>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</si>
  <si>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</si>
  <si>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</si>
  <si>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</si>
  <si>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</si>
  <si>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</si>
  <si>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</si>
  <si>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</si>
  <si>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</si>
  <si>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</si>
  <si>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</si>
  <si>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</si>
  <si>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</si>
  <si>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</si>
  <si>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</si>
  <si>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</si>
  <si>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</si>
  <si>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</si>
  <si>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</si>
  <si>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</si>
  <si>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</si>
  <si>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</si>
  <si>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</si>
  <si>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</si>
  <si>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</si>
  <si>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</si>
  <si>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</si>
  <si>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</si>
  <si>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</si>
  <si>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</si>
  <si>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</si>
  <si>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</si>
  <si>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</si>
  <si>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</si>
  <si>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</si>
  <si>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</si>
  <si>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</si>
  <si>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</si>
  <si>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</si>
  <si>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</si>
  <si>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</si>
  <si>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</si>
  <si>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</si>
  <si>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</si>
  <si>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</si>
  <si>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</si>
  <si>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</si>
  <si>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</si>
  <si>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</si>
  <si>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</si>
  <si>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</si>
  <si>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</si>
  <si>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</si>
  <si>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</si>
  <si>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</si>
  <si>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</si>
  <si>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</si>
  <si>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</si>
  <si>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</si>
  <si>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</si>
  <si>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</si>
  <si>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</si>
  <si>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</si>
  <si>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</si>
  <si>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</si>
  <si>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</si>
  <si>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</si>
  <si>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</si>
  <si>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</si>
  <si>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</si>
  <si>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</si>
  <si>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</si>
  <si>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</si>
  <si>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</si>
  <si>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</si>
  <si>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</si>
  <si>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</si>
  <si>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</si>
  <si>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</si>
  <si>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</si>
  <si>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</si>
  <si>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</si>
  <si>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</si>
  <si>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</si>
  <si>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</si>
  <si>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</si>
  <si>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</si>
  <si>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</si>
  <si>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</si>
  <si>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</si>
  <si>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</si>
  <si>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</si>
  <si>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</si>
  <si>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</si>
  <si>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</si>
  <si>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</si>
  <si>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</si>
  <si>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</si>
  <si>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</si>
  <si>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</si>
  <si>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</si>
  <si>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</si>
  <si>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</si>
  <si>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</si>
  <si>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</si>
  <si>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</si>
  <si>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</si>
  <si>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</si>
  <si>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</si>
  <si>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</si>
  <si>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</si>
  <si>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</si>
  <si>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</si>
  <si>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</si>
  <si>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</si>
  <si>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</si>
  <si>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</si>
  <si>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</si>
  <si>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</si>
  <si>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</si>
  <si>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</si>
  <si>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</si>
  <si>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</si>
  <si>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</si>
  <si>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</si>
  <si>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</si>
  <si>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</si>
  <si>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</si>
  <si>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</si>
  <si>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</si>
  <si>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</si>
  <si>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</si>
  <si>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</si>
  <si>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</si>
  <si>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</si>
  <si>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</si>
  <si>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</si>
  <si>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</si>
  <si>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</si>
  <si>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</si>
  <si>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</si>
  <si>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</si>
  <si>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</si>
  <si>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</si>
  <si>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</si>
  <si>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</si>
  <si>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</si>
  <si>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</si>
  <si>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</si>
  <si>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</si>
  <si>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</si>
  <si>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</si>
  <si>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</si>
  <si>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</si>
  <si>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</si>
  <si>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</si>
  <si>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</si>
  <si>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</si>
  <si>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</si>
  <si>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</si>
  <si>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</si>
  <si>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</si>
  <si>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</si>
  <si>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</si>
  <si>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</si>
  <si>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</si>
  <si>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</si>
  <si>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</si>
  <si>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</si>
  <si>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</si>
  <si>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</si>
  <si>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</si>
  <si>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</si>
  <si>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</si>
  <si>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</si>
  <si>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</si>
  <si>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</si>
  <si>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</si>
  <si>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</si>
  <si>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</si>
  <si>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</si>
  <si>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</si>
  <si>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</si>
  <si>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</si>
  <si>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</si>
  <si>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</si>
  <si>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</si>
  <si>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</si>
  <si>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</si>
  <si>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</si>
  <si>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</si>
  <si>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</si>
  <si>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</si>
  <si>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</si>
  <si>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</si>
  <si>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</si>
  <si>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</si>
  <si>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</si>
  <si>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</si>
  <si>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</si>
  <si>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</si>
  <si>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</si>
  <si>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</si>
  <si>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</si>
  <si>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</si>
  <si>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</si>
  <si>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</si>
  <si>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</si>
  <si>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</si>
  <si>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</si>
  <si>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</si>
  <si>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</si>
  <si>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</si>
  <si>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</si>
  <si>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</si>
  <si>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</si>
  <si>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</si>
  <si>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</si>
  <si>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</si>
  <si>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</si>
  <si>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</si>
  <si>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</si>
  <si>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</si>
  <si>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</si>
  <si>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</si>
  <si>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</si>
  <si>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</si>
  <si>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</si>
  <si>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</si>
  <si>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</si>
  <si>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</si>
  <si>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</si>
  <si>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</si>
  <si>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</si>
  <si>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</si>
  <si>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</si>
  <si>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</si>
  <si>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</si>
  <si>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</si>
  <si>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</si>
  <si>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</si>
  <si>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</si>
  <si>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</si>
  <si>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</si>
  <si>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</si>
  <si>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</si>
  <si>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</si>
  <si>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</si>
  <si>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</si>
  <si>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</si>
  <si>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</si>
  <si>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</si>
  <si>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</si>
  <si>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</si>
  <si>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</si>
  <si>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</si>
  <si>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</si>
  <si>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</si>
  <si>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</si>
  <si>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</si>
  <si>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</si>
  <si>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</si>
  <si>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</si>
  <si>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</si>
  <si>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</si>
  <si>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</si>
  <si>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</si>
  <si>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</si>
  <si>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</si>
  <si>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</si>
  <si>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</si>
  <si>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</si>
  <si>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</si>
  <si>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</si>
  <si>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</si>
  <si>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</si>
  <si>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</si>
  <si>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</si>
  <si>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</si>
  <si>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</si>
  <si>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</si>
  <si>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</si>
  <si>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</si>
  <si>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</si>
  <si>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</si>
  <si>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</si>
  <si>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</si>
  <si>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</si>
  <si>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</si>
  <si>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</si>
  <si>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</si>
  <si>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</si>
  <si>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</si>
  <si>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</si>
  <si>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</si>
  <si>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</si>
  <si>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</si>
  <si>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</si>
  <si>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</si>
  <si>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</si>
  <si>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</si>
  <si>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</si>
  <si>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</si>
  <si>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</si>
  <si>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</si>
  <si>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</si>
  <si>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</si>
  <si>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</si>
  <si>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</si>
  <si>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</si>
  <si>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</si>
  <si>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</si>
  <si>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</si>
  <si>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</si>
  <si>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</si>
  <si>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</si>
  <si>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</si>
  <si>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</si>
  <si>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</si>
  <si>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</si>
  <si>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</si>
  <si>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</si>
  <si>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</si>
  <si>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</si>
  <si>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</si>
  <si>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</si>
  <si>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</si>
  <si>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</si>
  <si>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</si>
  <si>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</si>
  <si>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</si>
  <si>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</si>
  <si>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</si>
  <si>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</si>
  <si>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</si>
  <si>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</si>
  <si>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</si>
  <si>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</si>
  <si>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</si>
  <si>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</si>
  <si>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</si>
  <si>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</si>
  <si>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</si>
  <si>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</si>
  <si>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</si>
  <si>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</si>
  <si>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</si>
  <si>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</si>
  <si>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</si>
  <si>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</si>
  <si>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</si>
  <si>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</si>
  <si>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</si>
  <si>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</si>
  <si>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</si>
  <si>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</si>
  <si>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</si>
  <si>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</si>
  <si>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</si>
  <si>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</si>
  <si>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</si>
  <si>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</si>
  <si>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</si>
  <si>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</si>
  <si>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</si>
  <si>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</si>
  <si>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</si>
  <si>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</si>
  <si>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</si>
  <si>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</si>
  <si>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</si>
  <si>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</si>
  <si>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</si>
  <si>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</si>
  <si>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</si>
  <si>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</si>
  <si>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</si>
  <si>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</si>
  <si>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</si>
  <si>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</si>
  <si>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</si>
  <si>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</si>
  <si>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</si>
  <si>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</si>
  <si>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</si>
  <si>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</si>
  <si>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</si>
  <si>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</si>
  <si>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</si>
  <si>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</si>
  <si>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</si>
  <si>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</si>
  <si>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</si>
  <si>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</si>
  <si>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</si>
  <si>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</si>
  <si>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</si>
  <si>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</si>
  <si>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</si>
  <si>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</si>
  <si>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</si>
  <si>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</si>
  <si>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</si>
  <si>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</si>
  <si>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</si>
  <si>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</si>
  <si>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</si>
  <si>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</si>
  <si>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</si>
  <si>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</si>
  <si>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</si>
  <si>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</si>
  <si>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</si>
  <si>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</si>
  <si>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</si>
  <si>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</si>
  <si>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</si>
  <si>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</si>
  <si>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</si>
  <si>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</si>
  <si>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</si>
  <si>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</si>
  <si>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</si>
  <si>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</si>
  <si>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</si>
  <si>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</si>
  <si>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</si>
  <si>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</si>
  <si>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</si>
  <si>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</si>
  <si>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</si>
  <si>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</si>
  <si>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</si>
  <si>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</si>
  <si>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</si>
  <si>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</si>
  <si>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</si>
  <si>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</si>
  <si>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</si>
  <si>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</si>
  <si>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</si>
  <si>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</si>
  <si>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</si>
  <si>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</si>
  <si>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</si>
  <si>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</si>
  <si>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</si>
  <si>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</si>
  <si>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</si>
  <si>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</si>
  <si>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</si>
  <si>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</si>
  <si>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</si>
  <si>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</si>
  <si>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</si>
  <si>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</si>
  <si>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</si>
  <si>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</si>
  <si>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</si>
  <si>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</si>
  <si>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</si>
  <si>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</si>
  <si>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</si>
  <si>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</si>
  <si>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</si>
  <si>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</si>
  <si>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</si>
  <si>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</si>
  <si>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</si>
  <si>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</si>
  <si>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</si>
  <si>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</si>
  <si>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</si>
  <si>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</si>
  <si>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</si>
  <si>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</si>
  <si>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</si>
  <si>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</si>
  <si>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</si>
  <si>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</si>
  <si>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</si>
  <si>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</si>
  <si>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</si>
  <si>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</si>
  <si>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</si>
  <si>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</si>
  <si>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</si>
  <si>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</si>
  <si>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</si>
  <si>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</si>
  <si>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</si>
  <si>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</si>
  <si>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</si>
  <si>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</si>
  <si>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</si>
  <si>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</si>
  <si>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</si>
  <si>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</si>
  <si>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</si>
  <si>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</si>
  <si>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</si>
  <si>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</si>
  <si>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</si>
  <si>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</si>
  <si>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</si>
  <si>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</si>
  <si>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</si>
  <si>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</si>
  <si>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</si>
  <si>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</si>
  <si>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</si>
  <si>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</si>
  <si>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</si>
  <si>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</si>
  <si>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</si>
  <si>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</si>
  <si>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</si>
  <si>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</si>
  <si>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</si>
  <si>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</si>
  <si>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</si>
  <si>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</si>
  <si>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</si>
  <si>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</si>
  <si>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</si>
  <si>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</si>
  <si>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</si>
  <si>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</si>
  <si>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</si>
  <si>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</si>
  <si>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</si>
  <si>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</si>
  <si>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</si>
  <si>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</si>
  <si>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</si>
  <si>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</si>
  <si>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</si>
  <si>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</si>
  <si>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</si>
  <si>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</si>
  <si>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</si>
  <si>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</si>
  <si>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</si>
  <si>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</si>
  <si>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</si>
  <si>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</si>
  <si>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</si>
  <si>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</si>
  <si>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</si>
  <si>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</si>
  <si>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</si>
  <si>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</si>
  <si>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</si>
  <si>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</si>
  <si>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</si>
  <si>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</si>
  <si>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</si>
  <si>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</si>
  <si>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</si>
  <si>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</si>
  <si>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</si>
  <si>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</si>
  <si>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</si>
  <si>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</si>
  <si>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</si>
  <si>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</si>
  <si>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</si>
  <si>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</si>
  <si>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</si>
  <si>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</si>
  <si>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</si>
  <si>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</si>
  <si>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</si>
  <si>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</si>
  <si>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</si>
  <si>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</si>
  <si>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</si>
  <si>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</si>
  <si>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</si>
  <si>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</si>
  <si>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</si>
  <si>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</si>
  <si>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</si>
  <si>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</si>
  <si>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</si>
  <si>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</si>
  <si>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</si>
  <si>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</si>
  <si>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</si>
  <si>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</si>
  <si>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</si>
  <si>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</si>
  <si>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</si>
  <si>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</si>
  <si>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</si>
  <si>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</si>
  <si>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</si>
  <si>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</si>
  <si>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</si>
  <si>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</si>
  <si>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</si>
  <si>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</si>
  <si>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</si>
  <si>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</si>
  <si>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</si>
  <si>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</si>
  <si>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</si>
  <si>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</si>
  <si>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</si>
  <si>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</si>
  <si>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</si>
  <si>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</si>
  <si>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</si>
  <si>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</si>
  <si>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</si>
  <si>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</si>
  <si>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</si>
  <si>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</si>
  <si>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</si>
  <si>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</si>
  <si>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</si>
  <si>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</si>
  <si>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</si>
  <si>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</si>
  <si>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</si>
  <si>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</si>
  <si>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</si>
  <si>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</si>
  <si>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</si>
  <si>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</si>
  <si>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</si>
  <si>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</si>
  <si>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</si>
  <si>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</si>
  <si>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</si>
  <si>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</si>
  <si>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</si>
  <si>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</si>
  <si>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</si>
  <si>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</si>
  <si>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</si>
  <si>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</si>
  <si>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</si>
  <si>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</si>
  <si>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</si>
  <si>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</si>
  <si>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</si>
  <si>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</si>
  <si>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</si>
  <si>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</si>
  <si>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</si>
  <si>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</si>
  <si>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</si>
  <si>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</si>
  <si>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</si>
  <si>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</si>
  <si>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</si>
  <si>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</si>
  <si>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</si>
  <si>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</si>
  <si>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</si>
  <si>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</si>
  <si>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</si>
  <si>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</si>
  <si>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</si>
  <si>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</si>
  <si>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</si>
  <si>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</si>
  <si>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</si>
  <si>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</si>
  <si>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</si>
  <si>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</si>
  <si>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</si>
  <si>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</si>
  <si>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</si>
  <si>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</si>
  <si>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</si>
  <si>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</si>
  <si>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</si>
  <si>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</si>
  <si>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</si>
  <si>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</si>
  <si>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</si>
  <si>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</si>
  <si>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</si>
  <si>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</si>
  <si>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</si>
  <si>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</si>
  <si>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</si>
  <si>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</si>
  <si>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</si>
  <si>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</si>
  <si>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</si>
  <si>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</si>
  <si>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</si>
  <si>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</si>
  <si>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</si>
  <si>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</si>
  <si>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</si>
  <si>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</si>
  <si>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</si>
  <si>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</si>
  <si>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</si>
  <si>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</si>
  <si>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</si>
  <si>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</si>
  <si>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</si>
  <si>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</si>
  <si>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</si>
  <si>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</si>
  <si>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</si>
  <si>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</si>
  <si>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</si>
  <si>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</si>
  <si>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</si>
  <si>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</si>
  <si>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</si>
  <si>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</si>
  <si>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</si>
  <si>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</si>
  <si>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</si>
  <si>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</si>
  <si>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</si>
  <si>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</si>
  <si>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</si>
  <si>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</si>
  <si>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</si>
  <si>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</si>
  <si>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</si>
  <si>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</si>
  <si>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</si>
  <si>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</si>
  <si>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</si>
  <si>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</si>
  <si>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</si>
  <si>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</si>
  <si>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</si>
  <si>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</si>
  <si>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</si>
  <si>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</si>
  <si>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</si>
  <si>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</si>
  <si>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</si>
  <si>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</si>
  <si>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</si>
  <si>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</si>
  <si>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</si>
  <si>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</si>
  <si>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</si>
  <si>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</si>
  <si>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</si>
  <si>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</si>
  <si>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</si>
  <si>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</si>
  <si>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</si>
  <si>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</si>
  <si>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</si>
  <si>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</si>
  <si>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</si>
  <si>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</si>
  <si>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</si>
  <si>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</si>
  <si>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</si>
  <si>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</si>
  <si>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</si>
  <si>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</si>
  <si>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</si>
  <si>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</si>
  <si>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</si>
  <si>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</si>
  <si>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</si>
  <si>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</si>
  <si>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</si>
  <si>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</si>
  <si>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</si>
  <si>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</si>
  <si>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</si>
  <si>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</si>
  <si>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</si>
  <si>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</si>
  <si>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</si>
  <si>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</si>
  <si>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</si>
  <si>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</si>
  <si>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</si>
  <si>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</si>
  <si>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</si>
  <si>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</si>
  <si>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</si>
  <si>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</si>
  <si>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</si>
  <si>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</si>
  <si>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</si>
  <si>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</si>
  <si>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</si>
  <si>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</si>
  <si>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</si>
  <si>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</si>
  <si>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</si>
  <si>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</si>
  <si>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</si>
  <si>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</si>
  <si>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</si>
  <si>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</si>
  <si>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</si>
  <si>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</si>
  <si>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</si>
  <si>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</si>
  <si>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</si>
  <si>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</si>
  <si>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</si>
  <si>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</si>
  <si>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</si>
  <si>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</si>
  <si>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</si>
  <si>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</si>
  <si>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</si>
  <si>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</si>
  <si>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</si>
  <si>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</si>
  <si>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</si>
  <si>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</si>
  <si>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</si>
  <si>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</si>
  <si>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</si>
  <si>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</si>
  <si>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</si>
  <si>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</si>
  <si>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</si>
  <si>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</si>
  <si>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</si>
  <si>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</si>
  <si>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</si>
  <si>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</si>
  <si>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</si>
  <si>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</si>
  <si>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</si>
  <si>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</si>
  <si>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</si>
  <si>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</si>
  <si>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</si>
  <si>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</si>
  <si>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</si>
  <si>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</si>
  <si>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</si>
  <si>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</si>
  <si>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</si>
  <si>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</si>
  <si>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</si>
  <si>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</si>
  <si>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</si>
  <si>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</si>
  <si>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</si>
  <si>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</si>
  <si>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</si>
  <si>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</si>
  <si>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</si>
  <si>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</si>
  <si>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</si>
  <si>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</si>
  <si>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</si>
  <si>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</si>
  <si>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</si>
  <si>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</si>
  <si>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</si>
  <si>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</si>
  <si>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</si>
  <si>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</si>
  <si>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</si>
  <si>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</si>
  <si>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</si>
  <si>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</si>
  <si>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</si>
  <si>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</si>
  <si>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</si>
  <si>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</si>
  <si>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</si>
  <si>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</si>
  <si>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</si>
  <si>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</si>
  <si>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</si>
  <si>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</si>
  <si>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</si>
  <si>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</si>
  <si>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</si>
  <si>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</si>
  <si>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</si>
  <si>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</si>
  <si>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</si>
  <si>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</si>
  <si>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</si>
  <si>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</si>
  <si>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</si>
  <si>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</si>
  <si>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</si>
  <si>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</si>
  <si>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</si>
  <si>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</si>
  <si>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</si>
  <si>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</si>
  <si>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</si>
  <si>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</si>
  <si>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</si>
  <si>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</si>
  <si>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</si>
  <si>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</si>
  <si>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</si>
  <si>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</si>
  <si>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</si>
  <si>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</si>
  <si>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</si>
  <si>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</si>
  <si>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</si>
  <si>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</si>
  <si>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</si>
  <si>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</si>
  <si>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</si>
  <si>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</si>
  <si>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</si>
  <si>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</si>
  <si>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</si>
  <si>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</si>
  <si>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</si>
  <si>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</si>
  <si>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</si>
  <si>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</si>
  <si>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</si>
  <si>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</si>
  <si>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</si>
  <si>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</si>
  <si>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</si>
  <si>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</si>
  <si>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</si>
  <si>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</si>
  <si>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</si>
  <si>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</si>
  <si>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</si>
  <si>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</si>
  <si>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</si>
  <si>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</si>
  <si>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</si>
  <si>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</si>
  <si>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</si>
  <si>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</si>
  <si>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</si>
  <si>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</si>
  <si>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</si>
  <si>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</si>
  <si>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</si>
  <si>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</si>
  <si>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</si>
  <si>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</si>
  <si>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</si>
  <si>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</si>
  <si>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</si>
  <si>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</si>
  <si>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</si>
  <si>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</si>
  <si>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</si>
  <si>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</si>
  <si>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</si>
  <si>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</si>
  <si>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</si>
  <si>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</si>
  <si>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</si>
  <si>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</si>
  <si>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</si>
  <si>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</si>
  <si>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</si>
  <si>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</si>
  <si>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</si>
  <si>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</si>
  <si>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</si>
  <si>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</si>
  <si>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</si>
  <si>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</si>
  <si>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</si>
  <si>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</si>
  <si>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</si>
  <si>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</si>
  <si>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</si>
  <si>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</si>
  <si>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</si>
  <si>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</si>
  <si>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</si>
  <si>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</si>
  <si>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</si>
  <si>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</si>
  <si>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</si>
  <si>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</si>
  <si>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</si>
  <si>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</si>
  <si>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</si>
  <si>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</si>
  <si>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</si>
  <si>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</si>
  <si>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</si>
  <si>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</si>
  <si>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</si>
  <si>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</si>
  <si>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</si>
  <si>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</si>
  <si>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</si>
  <si>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</si>
  <si>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</si>
  <si>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</si>
  <si>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</si>
  <si>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</si>
  <si>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</si>
  <si>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</si>
  <si>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</si>
  <si>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</si>
  <si>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</si>
  <si>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</si>
  <si>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</si>
  <si>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</si>
  <si>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</si>
  <si>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</si>
  <si>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</si>
  <si>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</si>
  <si>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</si>
  <si>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</si>
  <si>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</si>
  <si>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</si>
  <si>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</si>
  <si>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</si>
  <si>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</si>
  <si>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</si>
  <si>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</si>
  <si>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</si>
  <si>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</si>
  <si>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</si>
  <si>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</si>
  <si>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</si>
  <si>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</si>
  <si>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</si>
  <si>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</si>
  <si>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</si>
  <si>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</si>
  <si>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</si>
  <si>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</si>
  <si>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</si>
  <si>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</si>
  <si>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</si>
  <si>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</si>
  <si>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</si>
  <si>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</si>
  <si>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</si>
  <si>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</si>
  <si>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</si>
  <si>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</si>
  <si>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</si>
  <si>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</si>
  <si>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</si>
  <si>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</si>
  <si>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</si>
  <si>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</si>
  <si>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</si>
  <si>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</si>
  <si>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</si>
  <si>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</si>
  <si>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</si>
  <si>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</si>
  <si>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</si>
  <si>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</si>
  <si>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</si>
  <si>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</si>
  <si>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</si>
  <si>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</si>
  <si>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</si>
  <si>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</si>
  <si>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</si>
  <si>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</si>
  <si>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</si>
  <si>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</si>
  <si>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</si>
  <si>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</si>
  <si>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</si>
  <si>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</si>
  <si>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</si>
  <si>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</si>
  <si>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</si>
  <si>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</si>
  <si>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</si>
  <si>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</si>
  <si>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</si>
  <si>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</si>
  <si>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</si>
  <si>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</si>
  <si>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</si>
  <si>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</si>
  <si>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</si>
  <si>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</si>
  <si>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</si>
  <si>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</si>
  <si>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</si>
  <si>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</si>
  <si>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</si>
  <si>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</si>
  <si>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</si>
  <si>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</si>
  <si>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</si>
  <si>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</si>
  <si>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</si>
  <si>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</si>
  <si>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</si>
  <si>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</si>
  <si>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</si>
  <si>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</si>
  <si>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</si>
  <si>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</si>
  <si>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</si>
  <si>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</si>
  <si>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</si>
  <si>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</si>
  <si>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</si>
  <si>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</si>
  <si>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</si>
  <si>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</si>
  <si>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</si>
  <si>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</si>
  <si>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</si>
  <si>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</si>
  <si>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</si>
  <si>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</si>
  <si>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</si>
  <si>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</si>
  <si>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</si>
  <si>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</si>
  <si>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</si>
  <si>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</si>
  <si>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</si>
  <si>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</si>
  <si>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</si>
  <si>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</si>
  <si>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</si>
  <si>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</si>
  <si>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</si>
  <si>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</si>
  <si>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</si>
  <si>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</si>
  <si>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</si>
  <si>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</si>
  <si>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</si>
  <si>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</si>
  <si>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</si>
  <si>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</si>
  <si>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</si>
  <si>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</si>
  <si>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</si>
  <si>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</si>
  <si>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</si>
  <si>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</si>
  <si>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</si>
  <si>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</si>
  <si>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</si>
  <si>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</si>
  <si>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</si>
  <si>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</si>
  <si>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</si>
  <si>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</si>
  <si>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</si>
  <si>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</si>
  <si>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</si>
  <si>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</si>
  <si>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</si>
  <si>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</si>
  <si>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</si>
  <si>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</si>
  <si>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</si>
  <si>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</si>
  <si>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</si>
  <si>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</si>
  <si>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</si>
  <si>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</si>
  <si>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</si>
  <si>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</si>
  <si>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</si>
  <si>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</si>
  <si>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</si>
  <si>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</si>
  <si>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</si>
  <si>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</si>
  <si>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</si>
  <si>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</si>
  <si>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</si>
  <si>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</si>
  <si>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</si>
  <si>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</si>
  <si>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</si>
  <si>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</si>
  <si>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</si>
  <si>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</si>
  <si>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</si>
  <si>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</si>
  <si>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</si>
  <si>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</si>
  <si>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</si>
  <si>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</si>
  <si>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</si>
  <si>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</si>
  <si>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</si>
  <si>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</si>
  <si>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</si>
  <si>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</si>
  <si>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</si>
  <si>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</si>
  <si>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</si>
  <si>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</si>
  <si>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</si>
  <si>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</si>
  <si>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</si>
  <si>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</si>
  <si>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</si>
  <si>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</si>
  <si>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</si>
  <si>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</si>
  <si>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</si>
  <si>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</si>
  <si>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</si>
  <si>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</si>
  <si>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</si>
  <si>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</si>
  <si>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</si>
  <si>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</si>
  <si>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</si>
  <si>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</si>
  <si>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</si>
  <si>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</si>
  <si>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</si>
  <si>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</si>
  <si>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</si>
  <si>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</si>
  <si>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</si>
  <si>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</si>
  <si>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</si>
  <si>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</si>
  <si>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</si>
  <si>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</si>
  <si>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</si>
  <si>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</si>
  <si>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</si>
  <si>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</si>
  <si>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</si>
  <si>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</si>
  <si>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</si>
  <si>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</si>
  <si>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</si>
  <si>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</si>
  <si>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</si>
  <si>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</si>
  <si>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</si>
  <si>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</si>
  <si>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</si>
  <si>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</si>
  <si>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</si>
  <si>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</si>
  <si>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</si>
  <si>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</si>
  <si>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</si>
  <si>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</si>
  <si>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</si>
  <si>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</si>
  <si>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</si>
  <si>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</si>
  <si>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</si>
  <si>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</si>
  <si>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</si>
  <si>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</si>
  <si>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</si>
  <si>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</si>
  <si>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</si>
  <si>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</si>
  <si>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</si>
  <si>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</si>
  <si>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</si>
  <si>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</si>
  <si>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</si>
  <si>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</si>
  <si>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</si>
  <si>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</si>
  <si>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</si>
  <si>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</si>
  <si>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</si>
  <si>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</si>
  <si>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</si>
  <si>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</si>
  <si>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</si>
  <si>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</si>
  <si>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</si>
  <si>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</si>
  <si>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</si>
  <si>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</si>
  <si>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</si>
  <si>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</si>
  <si>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</si>
  <si>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</si>
  <si>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</si>
  <si>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</si>
  <si>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</si>
  <si>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</si>
  <si>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</si>
  <si>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</si>
  <si>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</si>
  <si>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</si>
  <si>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</si>
  <si>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</si>
  <si>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</si>
  <si>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</si>
  <si>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</si>
  <si>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</si>
  <si>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</si>
  <si>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</si>
  <si>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</si>
  <si>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</si>
  <si>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</si>
  <si>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</si>
  <si>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</si>
  <si>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</si>
  <si>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</si>
  <si>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</si>
  <si>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</si>
  <si>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</si>
  <si>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</si>
  <si>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</si>
  <si>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</si>
  <si>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</si>
  <si>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</si>
  <si>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</si>
  <si>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</si>
  <si>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</si>
  <si>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</si>
  <si>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</si>
  <si>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</si>
  <si>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</si>
  <si>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</si>
  <si>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</si>
  <si>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</si>
  <si>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</si>
  <si>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</si>
  <si>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</si>
  <si>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</si>
  <si>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</si>
  <si>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</si>
  <si>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</si>
  <si>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</si>
  <si>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</si>
  <si>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</si>
  <si>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</si>
  <si>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</si>
  <si>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</si>
  <si>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</si>
  <si>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</si>
  <si>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</si>
  <si>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</si>
  <si>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</si>
  <si>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</si>
  <si>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</si>
  <si>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</si>
  <si>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</si>
  <si>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</si>
  <si>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</si>
  <si>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</si>
  <si>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</si>
  <si>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</si>
  <si>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</si>
  <si>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</si>
  <si>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</si>
  <si>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</si>
  <si>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</si>
  <si>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</si>
  <si>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</si>
  <si>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</si>
  <si>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</si>
  <si>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</si>
  <si>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</si>
  <si>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</si>
  <si>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</si>
  <si>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</si>
  <si>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</si>
  <si>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</si>
  <si>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</si>
  <si>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</si>
  <si>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</si>
  <si>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</si>
  <si>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</si>
  <si>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</si>
  <si>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</si>
  <si>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</si>
  <si>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</si>
  <si>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</si>
  <si>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</si>
  <si>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</si>
  <si>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</si>
  <si>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</si>
  <si>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</si>
  <si>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</si>
  <si>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</si>
  <si>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</si>
  <si>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</si>
  <si>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</si>
  <si>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</si>
  <si>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</si>
  <si>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</si>
  <si>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</si>
  <si>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</si>
  <si>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</si>
  <si>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</si>
  <si>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</si>
  <si>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</si>
  <si>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</si>
  <si>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</si>
  <si>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</si>
  <si>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</si>
  <si>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</si>
  <si>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</si>
  <si>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</si>
  <si>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</si>
  <si>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</si>
  <si>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</si>
  <si>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</si>
  <si>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</si>
  <si>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</si>
  <si>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</si>
  <si>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</si>
  <si>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</si>
  <si>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</si>
  <si>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</si>
  <si>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</si>
  <si>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</si>
  <si>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</si>
  <si>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</si>
  <si>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</si>
  <si>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</si>
  <si>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</si>
  <si>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</si>
  <si>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</si>
  <si>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</si>
  <si>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</si>
  <si>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</si>
  <si>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</si>
  <si>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</si>
  <si>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</si>
  <si>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</si>
  <si>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</si>
  <si>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</si>
  <si>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</si>
  <si>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</si>
  <si>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</si>
  <si>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</si>
  <si>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</si>
  <si>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</si>
  <si>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</si>
  <si>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</si>
  <si>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</si>
  <si>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</si>
  <si>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</si>
  <si>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</si>
  <si>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</si>
  <si>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</si>
  <si>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</si>
  <si>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</si>
  <si>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</si>
  <si>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</si>
  <si>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</si>
  <si>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</si>
  <si>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</si>
  <si>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</si>
  <si>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</si>
  <si>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</si>
  <si>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</si>
  <si>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</si>
  <si>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</si>
  <si>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</si>
  <si>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</si>
  <si>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</si>
  <si>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</si>
  <si>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</si>
  <si>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</si>
  <si>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</si>
  <si>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</si>
  <si>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</si>
  <si>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</si>
  <si>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</si>
  <si>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</si>
  <si>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</si>
  <si>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</si>
  <si>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</si>
  <si>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</si>
  <si>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</si>
  <si>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</si>
  <si>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</si>
  <si>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</si>
  <si>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</si>
  <si>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</si>
  <si>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</si>
  <si>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</si>
  <si>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</si>
  <si>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</si>
  <si>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</si>
  <si>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</si>
  <si>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</si>
  <si>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</si>
  <si>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</si>
  <si>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</si>
  <si>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</si>
  <si>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</si>
  <si>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</si>
  <si>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</si>
  <si>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</si>
  <si>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</si>
  <si>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</si>
  <si>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</si>
  <si>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</si>
  <si>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</si>
  <si>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</si>
  <si>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</si>
  <si>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</si>
  <si>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</si>
  <si>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</si>
  <si>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</si>
  <si>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</si>
  <si>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</si>
  <si>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</si>
  <si>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</si>
  <si>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</si>
  <si>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</si>
  <si>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</si>
  <si>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</si>
  <si>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</si>
  <si>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</si>
  <si>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</si>
  <si>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</si>
  <si>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</si>
  <si>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</si>
  <si>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</si>
  <si>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</si>
  <si>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</si>
  <si>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</si>
  <si>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</si>
  <si>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</si>
  <si>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</si>
  <si>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</si>
  <si>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</si>
  <si>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</si>
  <si>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</si>
  <si>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</si>
  <si>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</si>
  <si>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</si>
  <si>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</si>
  <si>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</si>
  <si>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</si>
  <si>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</si>
  <si>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</si>
  <si>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</si>
  <si>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</si>
  <si>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</si>
  <si>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</si>
  <si>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</si>
  <si>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</si>
  <si>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</si>
  <si>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</si>
  <si>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</si>
  <si>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</si>
  <si>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</si>
  <si>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</si>
  <si>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</si>
  <si>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</si>
  <si>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</si>
  <si>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</si>
  <si>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</si>
  <si>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</si>
  <si>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</si>
  <si>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</si>
  <si>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</si>
  <si>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</si>
  <si>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</si>
  <si>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</si>
  <si>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</si>
  <si>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</si>
  <si>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</si>
  <si>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</si>
  <si>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</si>
  <si>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</si>
  <si>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</si>
  <si>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</si>
  <si>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</si>
  <si>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</si>
  <si>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</si>
  <si>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</si>
  <si>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</si>
  <si>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</si>
  <si>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</si>
  <si>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</si>
  <si>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</si>
  <si>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</si>
  <si>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</si>
  <si>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</si>
  <si>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</si>
  <si>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</si>
  <si>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</si>
  <si>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</si>
  <si>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</si>
  <si>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</si>
  <si>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</si>
  <si>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</si>
  <si>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</si>
  <si>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</si>
  <si>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</si>
  <si>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</si>
  <si>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</si>
  <si>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</si>
  <si>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</si>
  <si>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</si>
  <si>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</si>
  <si>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</si>
  <si>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</si>
  <si>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</si>
  <si>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</si>
  <si>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</si>
  <si>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</si>
  <si>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</si>
  <si>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</si>
  <si>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</si>
  <si>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</si>
  <si>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</si>
  <si>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</si>
  <si>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</si>
  <si>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</si>
  <si>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</si>
  <si>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</si>
  <si>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</si>
  <si>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</si>
  <si>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</si>
  <si>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</si>
  <si>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</si>
  <si>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</si>
  <si>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</si>
  <si>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</si>
  <si>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</si>
  <si>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</si>
  <si>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</si>
  <si>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</si>
  <si>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</si>
  <si>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</si>
  <si>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</si>
  <si>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</si>
  <si>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</si>
  <si>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</si>
  <si>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</si>
  <si>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</si>
  <si>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</si>
  <si>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</si>
  <si>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</si>
  <si>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</si>
  <si>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</si>
  <si>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</si>
  <si>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</si>
  <si>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</si>
  <si>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</si>
  <si>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</si>
  <si>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</si>
  <si>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</si>
  <si>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</si>
  <si>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</si>
  <si>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</si>
  <si>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</si>
  <si>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</si>
  <si>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</si>
  <si>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</si>
  <si>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</si>
  <si>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</si>
  <si>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</si>
  <si>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</si>
  <si>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</si>
  <si>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</si>
  <si>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</si>
  <si>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</si>
  <si>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</si>
  <si>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</si>
  <si>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</si>
  <si>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</si>
  <si>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</si>
  <si>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</si>
  <si>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</si>
  <si>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</si>
  <si>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</si>
  <si>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</si>
  <si>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</si>
  <si>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</si>
  <si>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</si>
  <si>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</si>
  <si>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</si>
  <si>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</si>
  <si>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</si>
  <si>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</si>
  <si>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</si>
  <si>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</si>
  <si>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</si>
  <si>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</si>
  <si>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</si>
  <si>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</si>
  <si>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</si>
  <si>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</si>
  <si>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</si>
  <si>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</si>
  <si>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</si>
  <si>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</si>
  <si>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</si>
  <si>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</si>
  <si>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</si>
  <si>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</si>
  <si>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</si>
  <si>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</si>
  <si>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</si>
  <si>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</si>
  <si>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</si>
  <si>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</si>
  <si>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</si>
  <si>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</si>
  <si>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</si>
  <si>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</si>
  <si>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</si>
  <si>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</si>
  <si>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</si>
  <si>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</si>
  <si>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</si>
  <si>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</si>
  <si>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</si>
  <si>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</si>
  <si>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</si>
  <si>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</si>
  <si>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</si>
  <si>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</si>
  <si>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</si>
  <si>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</si>
  <si>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</si>
  <si>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</si>
  <si>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</si>
  <si>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</si>
  <si>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</si>
  <si>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</si>
  <si>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</si>
  <si>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</si>
  <si>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</si>
  <si>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</si>
  <si>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</si>
  <si>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</si>
  <si>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</si>
  <si>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</si>
  <si>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</si>
  <si>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</si>
  <si>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</si>
  <si>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</si>
  <si>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</si>
  <si>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</si>
  <si>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</si>
  <si>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</si>
  <si>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</si>
  <si>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</si>
  <si>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</si>
  <si>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</si>
  <si>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</si>
  <si>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</si>
  <si>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</si>
  <si>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</si>
  <si>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</si>
  <si>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</si>
  <si>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</si>
  <si>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</si>
  <si>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</si>
  <si>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</si>
  <si>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</si>
  <si>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</si>
  <si>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</si>
  <si>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</si>
  <si>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</si>
  <si>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</si>
  <si>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</si>
  <si>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</si>
  <si>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</si>
  <si>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</si>
  <si>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</si>
  <si>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</si>
  <si>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</si>
  <si>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</si>
  <si>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</si>
  <si>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</si>
  <si>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</si>
  <si>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</si>
  <si>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</si>
  <si>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</si>
  <si>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</si>
  <si>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</si>
  <si>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</si>
  <si>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</si>
  <si>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</si>
  <si>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</si>
  <si>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</si>
  <si>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</si>
  <si>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</si>
  <si>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</si>
  <si>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</si>
  <si>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</si>
  <si>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</si>
  <si>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</si>
  <si>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</si>
  <si>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</si>
  <si>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</si>
  <si>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</si>
  <si>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</si>
  <si>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</si>
  <si>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</si>
  <si>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</si>
  <si>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</si>
  <si>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</si>
  <si>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</si>
  <si>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</si>
  <si>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</si>
  <si>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</si>
  <si>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</si>
  <si>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</si>
  <si>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</si>
  <si>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</si>
  <si>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</si>
  <si>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</si>
  <si>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</si>
  <si>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</si>
  <si>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</si>
  <si>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</si>
  <si>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</si>
  <si>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</si>
  <si>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</si>
  <si>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</si>
  <si>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</si>
  <si>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</si>
  <si>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</si>
  <si>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</si>
  <si>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</si>
  <si>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</si>
  <si>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</si>
  <si>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</si>
  <si>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</si>
  <si>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</si>
  <si>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</si>
  <si>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</si>
  <si>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</si>
  <si>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</si>
  <si>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</si>
  <si>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</si>
  <si>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</si>
  <si>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</si>
  <si>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</si>
  <si>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</si>
  <si>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</si>
  <si>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</si>
  <si>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</si>
  <si>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</si>
  <si>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</si>
  <si>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</si>
  <si>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</si>
  <si>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</si>
  <si>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</si>
  <si>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</si>
  <si>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</si>
  <si>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</si>
  <si>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</si>
  <si>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</si>
  <si>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</si>
  <si>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</si>
  <si>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</si>
  <si>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</si>
  <si>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</si>
  <si>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</si>
  <si>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</si>
  <si>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</si>
  <si>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</si>
  <si>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</si>
  <si>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</si>
  <si>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</si>
  <si>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</si>
  <si>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</si>
  <si>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</si>
  <si>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</si>
  <si>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</si>
  <si>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</si>
  <si>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</si>
  <si>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</si>
  <si>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</si>
  <si>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</si>
  <si>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</si>
  <si>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</si>
  <si>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</si>
  <si>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</si>
  <si>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</si>
  <si>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</si>
  <si>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</si>
  <si>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</si>
  <si>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</si>
  <si>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</si>
  <si>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</si>
  <si>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</si>
  <si>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</si>
  <si>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</si>
  <si>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</si>
  <si>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</si>
  <si>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</si>
  <si>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</si>
  <si>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</si>
  <si>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</si>
  <si>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</si>
  <si>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</si>
  <si>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</si>
  <si>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</si>
  <si>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</si>
  <si>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</si>
  <si>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</si>
  <si>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</si>
  <si>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</si>
  <si>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</si>
  <si>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</si>
  <si>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</si>
  <si>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</si>
  <si>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</si>
  <si>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</si>
  <si>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</si>
  <si>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</si>
  <si>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</si>
  <si>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</si>
  <si>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</si>
  <si>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</si>
  <si>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</si>
  <si>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</si>
  <si>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</si>
  <si>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</si>
  <si>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</si>
  <si>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</si>
  <si>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</si>
  <si>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</si>
  <si>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</si>
  <si>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</si>
  <si>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</si>
  <si>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</si>
  <si>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</si>
  <si>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</si>
  <si>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</si>
  <si>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</si>
  <si>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</si>
  <si>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</si>
  <si>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</si>
  <si>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</si>
  <si>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</si>
  <si>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</si>
  <si>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</si>
  <si>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</si>
  <si>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</si>
  <si>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</si>
  <si>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</si>
  <si>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</si>
  <si>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</si>
  <si>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</si>
  <si>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</si>
  <si>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</si>
  <si>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</si>
  <si>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</si>
  <si>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</si>
  <si>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</si>
  <si>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</si>
  <si>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</si>
  <si>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</si>
  <si>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</si>
  <si>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</si>
  <si>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</si>
  <si>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</si>
  <si>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</si>
  <si>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</si>
  <si>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</si>
  <si>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</si>
  <si>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</si>
  <si>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</si>
  <si>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</si>
  <si>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</si>
  <si>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</si>
  <si>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</si>
  <si>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</si>
  <si>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</si>
  <si>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</si>
  <si>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</si>
  <si>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</si>
  <si>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</si>
  <si>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</si>
  <si>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</si>
  <si>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</si>
  <si>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</si>
  <si>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</si>
  <si>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</si>
  <si>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</si>
  <si>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</si>
  <si>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</si>
  <si>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</si>
  <si>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</si>
  <si>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</si>
  <si>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</si>
  <si>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</si>
  <si>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</si>
  <si>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</si>
  <si>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</si>
  <si>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</si>
  <si>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</si>
  <si>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</si>
  <si>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</si>
  <si>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</si>
  <si>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</si>
  <si>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</si>
  <si>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</si>
  <si>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</si>
  <si>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</si>
  <si>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</si>
  <si>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</si>
  <si>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</si>
  <si>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</si>
  <si>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</si>
  <si>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</si>
  <si>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</si>
  <si>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</si>
  <si>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</si>
  <si>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</si>
  <si>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</si>
  <si>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</si>
  <si>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</si>
  <si>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</si>
  <si>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</si>
  <si>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</si>
  <si>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</si>
  <si>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</si>
  <si>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</si>
  <si>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</si>
  <si>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</si>
  <si>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</si>
  <si>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</si>
  <si>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</si>
  <si>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</si>
  <si>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</si>
  <si>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</si>
  <si>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</si>
  <si>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</si>
  <si>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</si>
  <si>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</si>
  <si>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</si>
  <si>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</si>
  <si>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</si>
  <si>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</si>
  <si>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</si>
  <si>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</si>
  <si>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</si>
  <si>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</si>
  <si>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</si>
  <si>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</si>
  <si>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</si>
  <si>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</si>
  <si>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</si>
  <si>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</si>
  <si>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</si>
  <si>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</si>
  <si>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</si>
  <si>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</si>
  <si>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</si>
  <si>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</si>
  <si>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</si>
  <si>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</si>
  <si>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</si>
  <si>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</si>
  <si>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</si>
  <si>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</si>
  <si>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</si>
  <si>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</si>
  <si>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</si>
  <si>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</si>
  <si>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</si>
  <si>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</si>
  <si>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</si>
  <si>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</si>
  <si>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</si>
  <si>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</si>
  <si>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</si>
  <si>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</si>
  <si>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</si>
  <si>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</si>
  <si>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</si>
  <si>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</si>
  <si>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</si>
  <si>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</si>
  <si>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</si>
  <si>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</si>
  <si>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</si>
  <si>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</si>
  <si>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</si>
  <si>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</si>
  <si>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</si>
  <si>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</si>
  <si>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</si>
  <si>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</si>
  <si>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</si>
  <si>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</si>
  <si>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</si>
  <si>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</si>
  <si>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</si>
  <si>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</si>
  <si>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</si>
  <si>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</si>
  <si>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</si>
  <si>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</si>
  <si>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</si>
  <si>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</si>
  <si>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</si>
  <si>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</si>
  <si>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</si>
  <si>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</si>
  <si>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</si>
  <si>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</si>
  <si>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</si>
  <si>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</si>
  <si>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</si>
  <si>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</si>
  <si>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</si>
  <si>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</si>
  <si>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</si>
  <si>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</si>
  <si>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</si>
  <si>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</si>
  <si>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</si>
  <si>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</si>
  <si>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</si>
  <si>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</si>
  <si>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</si>
  <si>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</si>
  <si>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</si>
  <si>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</si>
  <si>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</si>
  <si>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</si>
  <si>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</si>
  <si>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</si>
  <si>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</si>
  <si>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</si>
  <si>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</si>
  <si>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</si>
  <si>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</si>
  <si>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</si>
  <si>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</si>
  <si>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</si>
  <si>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</si>
  <si>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</si>
  <si>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</si>
  <si>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</si>
  <si>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</si>
  <si>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</si>
  <si>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</si>
  <si>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</si>
  <si>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</si>
  <si>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</si>
  <si>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</si>
  <si>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</si>
  <si>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</si>
  <si>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</si>
  <si>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</si>
  <si>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</si>
  <si>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</si>
  <si>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</si>
  <si>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</si>
  <si>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</si>
  <si>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</si>
  <si>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</si>
  <si>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</si>
  <si>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</si>
  <si>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</si>
  <si>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</si>
  <si>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</si>
  <si>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</si>
  <si>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</si>
  <si>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</si>
  <si>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</si>
  <si>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</si>
  <si>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</si>
  <si>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</si>
  <si>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</si>
  <si>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</si>
  <si>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</si>
  <si>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</si>
  <si>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</si>
  <si>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</si>
  <si>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</si>
  <si>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</si>
  <si>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</si>
  <si>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</si>
  <si>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</si>
  <si>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</si>
  <si>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</si>
  <si>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</si>
  <si>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</si>
  <si>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</si>
  <si>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</si>
  <si>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</si>
  <si>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</si>
  <si>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</si>
  <si>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</si>
  <si>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</si>
  <si>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</si>
  <si>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</si>
  <si>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</si>
  <si>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</si>
  <si>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</si>
  <si>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</si>
  <si>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</si>
  <si>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</si>
  <si>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</si>
  <si>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</si>
  <si>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</si>
  <si>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</si>
  <si>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</si>
  <si>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</si>
  <si>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</si>
  <si>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</si>
  <si>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</si>
  <si>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</si>
  <si>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</si>
  <si>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</si>
  <si>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</si>
  <si>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</si>
  <si>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</si>
  <si>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</si>
  <si>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</si>
  <si>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</si>
  <si>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</si>
  <si>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</si>
  <si>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</si>
  <si>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</si>
  <si>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</si>
  <si>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</si>
  <si>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</si>
  <si>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</si>
  <si>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</si>
  <si>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</si>
  <si>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</si>
  <si>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</si>
  <si>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</si>
  <si>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</si>
  <si>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</si>
  <si>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</si>
  <si>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</si>
  <si>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</si>
  <si>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</si>
  <si>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</si>
  <si>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</si>
  <si>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</si>
  <si>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</si>
  <si>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</si>
  <si>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</si>
  <si>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</si>
  <si>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</si>
  <si>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</si>
  <si>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</si>
  <si>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</si>
  <si>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</si>
  <si>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</si>
  <si>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</si>
  <si>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</si>
  <si>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</si>
  <si>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</si>
  <si>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</si>
  <si>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</si>
  <si>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</si>
  <si>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</si>
  <si>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</si>
  <si>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</si>
  <si>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</si>
  <si>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</si>
  <si>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</si>
  <si>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</si>
  <si>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</si>
  <si>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</si>
  <si>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</si>
  <si>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</si>
  <si>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</si>
  <si>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</si>
  <si>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</si>
  <si>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</si>
  <si>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</si>
  <si>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</si>
  <si>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</si>
  <si>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</si>
  <si>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</si>
  <si>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</si>
  <si>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</si>
  <si>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</si>
  <si>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</si>
  <si>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</si>
  <si>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</si>
  <si>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</si>
  <si>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</si>
  <si>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</si>
  <si>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</si>
  <si>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</si>
  <si>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</si>
  <si>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</si>
  <si>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</si>
  <si>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</si>
  <si>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</si>
  <si>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</si>
  <si>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</si>
  <si>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</si>
  <si>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</si>
  <si>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</si>
  <si>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</si>
  <si>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</si>
  <si>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</si>
  <si>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</si>
  <si>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</si>
  <si>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</si>
  <si>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</si>
  <si>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</si>
  <si>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</si>
  <si>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</si>
  <si>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</si>
  <si>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</si>
  <si>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</si>
  <si>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</si>
  <si>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</si>
  <si>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</si>
  <si>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</si>
  <si>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</si>
  <si>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</si>
  <si>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</si>
  <si>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</si>
  <si>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</si>
  <si>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</si>
  <si>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</si>
  <si>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</si>
  <si>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</si>
  <si>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</si>
  <si>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</si>
  <si>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</si>
  <si>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</si>
  <si>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</si>
  <si>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</si>
  <si>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</si>
  <si>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</si>
  <si>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</si>
  <si>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</si>
  <si>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</si>
  <si>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</si>
  <si>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</si>
  <si>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</si>
  <si>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</si>
  <si>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</si>
  <si>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</si>
  <si>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</si>
  <si>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</si>
  <si>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</si>
  <si>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</si>
  <si>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</si>
  <si>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</si>
  <si>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</si>
  <si>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</si>
  <si>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</si>
  <si>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</si>
  <si>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</si>
  <si>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</si>
  <si>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</si>
  <si>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</si>
  <si>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</si>
  <si>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</si>
  <si>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</si>
  <si>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</si>
  <si>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</si>
  <si>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</si>
  <si>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</si>
  <si>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</si>
  <si>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</si>
  <si>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</si>
  <si>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</si>
  <si>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</si>
  <si>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</si>
  <si>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</si>
  <si>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</si>
  <si>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</si>
  <si>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</si>
  <si>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</si>
  <si>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</si>
  <si>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</si>
  <si>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</si>
  <si>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</si>
  <si>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</si>
  <si>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</si>
  <si>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</si>
  <si>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</si>
  <si>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</si>
  <si>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</si>
  <si>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</si>
  <si>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</si>
  <si>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</si>
  <si>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</si>
  <si>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</si>
  <si>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</si>
  <si>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</si>
  <si>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</si>
  <si>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</si>
  <si>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</si>
  <si>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</si>
  <si>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</si>
  <si>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</si>
  <si>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</si>
  <si>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</si>
  <si>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</si>
  <si>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</si>
  <si>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</si>
  <si>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</si>
  <si>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</si>
  <si>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</si>
  <si>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</si>
  <si>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</si>
  <si>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</si>
  <si>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</si>
  <si>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</si>
  <si>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</si>
  <si>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</si>
  <si>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</si>
  <si>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</si>
  <si>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</si>
  <si>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</si>
  <si>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</si>
  <si>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</si>
  <si>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</si>
  <si>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</si>
  <si>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</si>
  <si>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</si>
  <si>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</si>
  <si>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</si>
  <si>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</si>
  <si>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</si>
  <si>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</si>
  <si>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</si>
  <si>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</si>
  <si>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</si>
  <si>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</si>
  <si>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</si>
  <si>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</si>
  <si>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</si>
  <si>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</si>
  <si>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</si>
  <si>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</si>
  <si>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</si>
  <si>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</si>
  <si>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</si>
  <si>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</si>
  <si>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</si>
  <si>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</si>
  <si>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</si>
  <si>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</si>
  <si>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</si>
  <si>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</si>
  <si>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</si>
  <si>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</si>
  <si>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</si>
  <si>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</si>
  <si>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</si>
  <si>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</si>
  <si>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</si>
  <si>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</si>
  <si>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</si>
  <si>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</si>
  <si>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</si>
  <si>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</si>
  <si>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</si>
  <si>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</si>
  <si>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</si>
  <si>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</si>
  <si>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</si>
  <si>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</si>
  <si>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</si>
  <si>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</si>
  <si>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</si>
  <si>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</si>
  <si>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</si>
  <si>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</si>
  <si>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</si>
  <si>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</si>
  <si>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</si>
  <si>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</si>
  <si>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</si>
  <si>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</si>
  <si>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</si>
  <si>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</si>
  <si>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</si>
  <si>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</si>
  <si>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</si>
  <si>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</si>
  <si>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</si>
  <si>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</si>
  <si>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</si>
  <si>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</si>
  <si>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</si>
  <si>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</si>
  <si>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</si>
  <si>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</si>
  <si>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</si>
  <si>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</si>
  <si>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</si>
  <si>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</si>
  <si>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</si>
  <si>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</si>
  <si>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</si>
  <si>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</si>
  <si>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</si>
  <si>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</si>
  <si>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</si>
  <si>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</si>
  <si>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</si>
  <si>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</si>
  <si>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</si>
  <si>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</si>
  <si>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</si>
  <si>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</si>
  <si>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</si>
  <si>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</si>
  <si>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</si>
  <si>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</si>
  <si>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</si>
  <si>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</si>
  <si>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</si>
  <si>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</si>
  <si>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</si>
  <si>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</si>
  <si>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</si>
  <si>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</si>
  <si>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</si>
  <si>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</si>
  <si>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</si>
  <si>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</si>
  <si>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</si>
  <si>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</si>
  <si>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</si>
  <si>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</si>
  <si>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</si>
  <si>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</si>
  <si>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</si>
  <si>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</si>
  <si>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</si>
  <si>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</si>
  <si>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</si>
  <si>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</si>
  <si>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</si>
  <si>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</si>
  <si>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</si>
  <si>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</si>
  <si>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</si>
  <si>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</si>
  <si>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</si>
  <si>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</si>
  <si>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</si>
  <si>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</si>
  <si>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</si>
  <si>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</si>
  <si>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</si>
  <si>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</si>
  <si>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</si>
  <si>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</si>
  <si>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</si>
  <si>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</si>
  <si>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</si>
  <si>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</si>
  <si>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</si>
  <si>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</si>
  <si>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</si>
  <si>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</si>
  <si>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</si>
  <si>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</si>
  <si>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</si>
  <si>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</si>
  <si>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</si>
  <si>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</si>
  <si>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</si>
  <si>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</si>
  <si>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</si>
  <si>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</si>
  <si>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</si>
  <si>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</si>
  <si>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</si>
  <si>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</si>
  <si>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</si>
  <si>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</si>
  <si>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</si>
  <si>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</si>
  <si>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</si>
  <si>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</si>
  <si>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</si>
  <si>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</si>
  <si>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</si>
  <si>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</si>
  <si>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</si>
  <si>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</si>
  <si>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</si>
  <si>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</si>
  <si>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</si>
  <si>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</si>
  <si>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</si>
  <si>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</si>
  <si>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</si>
  <si>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</si>
  <si>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</si>
  <si>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</si>
  <si>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</si>
  <si>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</si>
  <si>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</si>
  <si>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</si>
  <si>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</si>
  <si>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</si>
  <si>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</si>
  <si>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</si>
  <si>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</si>
  <si>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</si>
  <si>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</si>
  <si>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</si>
  <si>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</si>
  <si>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</si>
  <si>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</si>
  <si>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</si>
  <si>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</si>
  <si>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</si>
  <si>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</si>
  <si>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</si>
  <si>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</si>
  <si>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</si>
  <si>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</si>
  <si>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</si>
  <si>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</si>
  <si>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</si>
  <si>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</si>
  <si>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</si>
  <si>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</si>
  <si>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</si>
  <si>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</si>
  <si>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</si>
  <si>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</si>
  <si>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</si>
  <si>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</si>
  <si>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</si>
  <si>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</si>
  <si>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</si>
  <si>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</si>
  <si>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</si>
  <si>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</si>
  <si>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</si>
  <si>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</si>
  <si>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</si>
  <si>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</si>
  <si>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</si>
  <si>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</si>
  <si>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</si>
  <si>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</si>
  <si>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</si>
  <si>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</si>
  <si>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</si>
  <si>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</si>
  <si>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</si>
  <si>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</si>
  <si>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</si>
  <si>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</si>
  <si>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</si>
  <si>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</si>
  <si>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</si>
  <si>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</si>
  <si>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</si>
  <si>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</si>
  <si>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</si>
  <si>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</si>
  <si>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</si>
  <si>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</si>
  <si>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</si>
  <si>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</si>
  <si>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</si>
  <si>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</si>
  <si>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</si>
  <si>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</si>
  <si>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</si>
  <si>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</si>
  <si>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</si>
  <si>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</si>
  <si>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</si>
  <si>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</si>
  <si>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</si>
  <si>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</si>
  <si>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</si>
  <si>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</si>
  <si>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</si>
  <si>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</si>
  <si>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</si>
  <si>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</si>
  <si>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</si>
  <si>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</si>
  <si>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</si>
  <si>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</si>
  <si>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</si>
  <si>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</si>
  <si>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</si>
  <si>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</si>
  <si>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</si>
  <si>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</si>
  <si>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</si>
  <si>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</si>
  <si>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</si>
  <si>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</si>
  <si>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</si>
  <si>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</si>
  <si>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</si>
  <si>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</si>
  <si>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</si>
  <si>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</si>
  <si>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</si>
  <si>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</si>
  <si>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</si>
  <si>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</si>
  <si>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</si>
  <si>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</si>
  <si>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</si>
  <si>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</si>
  <si>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</si>
  <si>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</si>
  <si>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</si>
  <si>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</si>
  <si>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</si>
  <si>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</si>
  <si>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</si>
  <si>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</si>
  <si>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</si>
  <si>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</si>
  <si>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</si>
  <si>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</si>
  <si>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</si>
  <si>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</si>
  <si>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</si>
  <si>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</si>
  <si>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</si>
  <si>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</si>
  <si>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</si>
  <si>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</si>
  <si>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</si>
  <si>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</si>
  <si>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</si>
  <si>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</si>
  <si>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</si>
  <si>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</si>
  <si>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</si>
  <si>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</si>
  <si>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</si>
  <si>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</si>
  <si>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</si>
  <si>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</si>
  <si>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</si>
  <si>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</si>
  <si>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</si>
  <si>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</si>
  <si>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</si>
  <si>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</si>
  <si>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</si>
  <si>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</si>
  <si>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</si>
  <si>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</si>
  <si>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</si>
  <si>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</si>
  <si>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</si>
  <si>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</si>
  <si>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</si>
  <si>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</si>
  <si>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</si>
  <si>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</si>
  <si>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</si>
  <si>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</si>
  <si>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</si>
  <si>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</si>
  <si>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</si>
  <si>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</si>
  <si>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</si>
  <si>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</si>
  <si>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</si>
  <si>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</si>
  <si>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</si>
  <si>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</si>
  <si>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</si>
  <si>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</si>
  <si>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</si>
  <si>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</si>
  <si>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</si>
  <si>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</si>
  <si>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</si>
  <si>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</si>
  <si>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</si>
  <si>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</si>
  <si>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</si>
  <si>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</si>
  <si>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</si>
  <si>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</si>
  <si>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</si>
  <si>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</si>
  <si>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</si>
  <si>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</si>
  <si>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</si>
  <si>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</si>
  <si>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</si>
  <si>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</si>
  <si>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</si>
  <si>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</si>
  <si>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</si>
  <si>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</si>
  <si>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</si>
  <si>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</si>
  <si>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</si>
  <si>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</si>
  <si>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</si>
  <si>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</si>
  <si>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</si>
  <si>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</si>
  <si>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</si>
  <si>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</si>
  <si>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</si>
  <si>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</si>
  <si>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</si>
  <si>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</si>
  <si>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</si>
  <si>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</si>
  <si>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</si>
  <si>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</si>
  <si>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</si>
  <si>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</si>
  <si>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</si>
  <si>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</si>
  <si>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</si>
  <si>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</si>
  <si>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</si>
  <si>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</si>
  <si>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</si>
  <si>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</si>
  <si>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</si>
  <si>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</si>
  <si>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</si>
  <si>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</si>
  <si>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</si>
  <si>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</si>
  <si>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</si>
  <si>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</si>
  <si>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</si>
  <si>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</si>
  <si>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</si>
  <si>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</si>
  <si>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</si>
  <si>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</si>
  <si>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</si>
  <si>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</si>
  <si>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</si>
  <si>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</si>
  <si>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</si>
  <si>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</si>
  <si>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</si>
  <si>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</si>
  <si>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</si>
  <si>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</si>
  <si>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</si>
  <si>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</si>
  <si>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</si>
  <si>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</si>
  <si>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</si>
  <si>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</si>
  <si>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</si>
  <si>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</si>
  <si>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</si>
  <si>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</si>
  <si>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</si>
  <si>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</si>
  <si>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</si>
  <si>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</si>
  <si>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</si>
  <si>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</si>
  <si>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</si>
  <si>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</si>
  <si>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</si>
  <si>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</si>
  <si>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</si>
  <si>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</si>
  <si>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</si>
  <si>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</si>
  <si>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</si>
  <si>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</si>
  <si>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</si>
  <si>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</si>
  <si>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</si>
  <si>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</si>
  <si>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</si>
  <si>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</si>
  <si>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</si>
  <si>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</si>
  <si>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</si>
  <si>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</si>
  <si>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</si>
  <si>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</si>
  <si>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</si>
  <si>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</si>
  <si>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</si>
  <si>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</si>
  <si>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</si>
  <si>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</si>
  <si>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</si>
  <si>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</si>
  <si>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</si>
  <si>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</si>
  <si>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</si>
  <si>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</si>
  <si>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</si>
  <si>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</si>
  <si>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</si>
  <si>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</si>
  <si>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</si>
  <si>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</si>
  <si>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</si>
  <si>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</si>
  <si>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</si>
  <si>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</si>
  <si>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</si>
  <si>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</si>
  <si>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</si>
  <si>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</si>
  <si>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</si>
  <si>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</si>
  <si>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</si>
  <si>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</si>
  <si>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</si>
  <si>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</si>
  <si>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</si>
  <si>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</si>
  <si>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</si>
  <si>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</si>
  <si>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</si>
  <si>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</si>
  <si>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</si>
  <si>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</si>
  <si>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</si>
  <si>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</si>
  <si>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</si>
  <si>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</si>
  <si>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</si>
  <si>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</si>
  <si>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</si>
  <si>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</si>
  <si>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</si>
  <si>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</si>
  <si>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</si>
  <si>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</si>
  <si>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</si>
  <si>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</si>
  <si>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</si>
  <si>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</si>
  <si>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</si>
  <si>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</si>
  <si>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</si>
  <si>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</si>
  <si>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</si>
  <si>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</si>
  <si>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</si>
  <si>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</si>
  <si>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</si>
  <si>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</si>
  <si>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</si>
  <si>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</si>
  <si>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</si>
  <si>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</si>
  <si>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</si>
  <si>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</si>
  <si>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</si>
  <si>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</si>
  <si>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</si>
  <si>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</si>
  <si>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</si>
  <si>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</si>
  <si>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</si>
  <si>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</si>
  <si>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</si>
  <si>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</si>
  <si>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</si>
  <si>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</si>
  <si>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</si>
  <si>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</si>
  <si>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</si>
  <si>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</si>
  <si>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</si>
  <si>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</si>
  <si>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</si>
  <si>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</si>
  <si>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</si>
  <si>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</si>
  <si>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</si>
  <si>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</si>
  <si>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</si>
  <si>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</si>
  <si>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</si>
  <si>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</si>
  <si>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</si>
  <si>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</si>
  <si>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</si>
  <si>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</si>
  <si>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</si>
  <si>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</si>
  <si>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</si>
  <si>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</si>
  <si>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</si>
  <si>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</si>
  <si>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</si>
  <si>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</si>
  <si>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</si>
  <si>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</si>
  <si>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</si>
  <si>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</si>
  <si>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</si>
  <si>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</si>
  <si>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</si>
  <si>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</si>
  <si>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</si>
  <si>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</si>
  <si>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</si>
  <si>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</si>
  <si>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</si>
  <si>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</si>
  <si>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</si>
  <si>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</si>
  <si>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</si>
  <si>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</si>
  <si>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</si>
  <si>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</si>
  <si>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</si>
  <si>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</si>
  <si>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</si>
  <si>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</si>
  <si>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</si>
  <si>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</si>
  <si>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</si>
  <si>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</si>
  <si>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</si>
  <si>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</si>
  <si>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</si>
  <si>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</si>
  <si>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</si>
  <si>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</si>
  <si>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</si>
  <si>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</si>
  <si>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</si>
  <si>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</si>
  <si>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</si>
  <si>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</si>
  <si>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</si>
  <si>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</si>
  <si>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</si>
  <si>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</si>
  <si>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</si>
  <si>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</si>
  <si>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</si>
  <si>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</si>
  <si>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</si>
  <si>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</si>
  <si>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</si>
  <si>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</si>
  <si>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</si>
  <si>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</si>
  <si>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</si>
  <si>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</si>
  <si>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</si>
  <si>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</si>
  <si>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</si>
  <si>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</si>
  <si>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</si>
  <si>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</si>
  <si>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</si>
  <si>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</si>
  <si>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</si>
  <si>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</si>
  <si>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</si>
  <si>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</si>
  <si>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</si>
  <si>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</si>
  <si>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</si>
  <si>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</si>
  <si>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</si>
  <si>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</si>
  <si>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</si>
  <si>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</si>
  <si>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</si>
  <si>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</si>
  <si>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</si>
  <si>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</si>
  <si>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</si>
  <si>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</si>
  <si>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</si>
  <si>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</si>
  <si>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</si>
  <si>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</si>
  <si>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</si>
  <si>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</si>
  <si>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</si>
  <si>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</si>
  <si>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</si>
  <si>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</si>
  <si>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</si>
  <si>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</si>
  <si>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</si>
  <si>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</si>
  <si>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</si>
  <si>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</si>
  <si>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</si>
  <si>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</si>
  <si>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</si>
  <si>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</si>
  <si>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</si>
  <si>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</si>
  <si>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</si>
  <si>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</si>
  <si>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</si>
  <si>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</si>
  <si>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</si>
  <si>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</si>
  <si>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</si>
  <si>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</si>
  <si>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</si>
  <si>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</si>
  <si>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</si>
  <si>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</si>
  <si>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</si>
  <si>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</si>
  <si>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</si>
  <si>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</si>
  <si>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</si>
  <si>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</si>
  <si>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</si>
  <si>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</si>
  <si>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</si>
  <si>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</si>
  <si>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</si>
  <si>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</si>
  <si>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</si>
  <si>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</si>
  <si>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</si>
  <si>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</si>
  <si>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</si>
  <si>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</si>
  <si>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</si>
  <si>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</si>
  <si>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</si>
  <si>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</si>
  <si>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</si>
  <si>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</si>
  <si>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</si>
  <si>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</si>
  <si>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</si>
  <si>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</si>
  <si>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</si>
  <si>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</si>
  <si>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</si>
  <si>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</si>
  <si>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</si>
  <si>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</si>
  <si>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</si>
  <si>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</si>
  <si>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</si>
  <si>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</si>
  <si>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</si>
  <si>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</si>
  <si>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</si>
  <si>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</si>
  <si>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</si>
  <si>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</si>
  <si>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</si>
  <si>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</si>
  <si>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</si>
  <si>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</si>
  <si>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</si>
  <si>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</si>
  <si>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</si>
  <si>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</si>
  <si>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</si>
  <si>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</si>
  <si>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</si>
  <si>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</si>
  <si>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</si>
  <si>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</si>
  <si>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</si>
  <si>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</si>
  <si>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</si>
  <si>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</si>
  <si>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</si>
  <si>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</si>
  <si>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</si>
  <si>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</si>
  <si>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</si>
  <si>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</si>
  <si>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</si>
  <si>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</si>
  <si>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</si>
  <si>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</si>
  <si>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</si>
  <si>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</si>
  <si>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</si>
  <si>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</si>
  <si>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</si>
  <si>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</si>
  <si>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</si>
  <si>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</si>
  <si>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</si>
  <si>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</si>
  <si>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</si>
  <si>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</si>
  <si>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</si>
  <si>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</si>
  <si>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</si>
  <si>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</si>
  <si>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</si>
  <si>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</si>
  <si>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</si>
  <si>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</si>
  <si>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</si>
  <si>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</si>
  <si>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</si>
  <si>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</si>
  <si>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</si>
  <si>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</si>
  <si>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</si>
  <si>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</si>
  <si>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</si>
  <si>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</si>
  <si>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</si>
  <si>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</si>
  <si>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</si>
  <si>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</si>
  <si>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</si>
  <si>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</si>
  <si>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</si>
  <si>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</si>
  <si>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</si>
  <si>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</si>
  <si>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</si>
  <si>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</si>
  <si>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</si>
  <si>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</si>
  <si>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</si>
  <si>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</si>
  <si>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</si>
  <si>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</si>
  <si>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</si>
  <si>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</si>
  <si>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</si>
  <si>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</si>
  <si>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</si>
  <si>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</si>
  <si>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</si>
  <si>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</si>
  <si>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</si>
  <si>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</si>
  <si>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</si>
  <si>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</si>
  <si>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</si>
  <si>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</si>
  <si>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</si>
  <si>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</si>
  <si>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</si>
  <si>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</si>
  <si>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</si>
  <si>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</si>
  <si>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</si>
  <si>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</si>
  <si>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</si>
  <si>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</si>
  <si>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</si>
  <si>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</si>
  <si>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</si>
  <si>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</si>
  <si>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</si>
  <si>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</si>
  <si>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</si>
  <si>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</si>
  <si>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</si>
  <si>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</si>
  <si>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</si>
  <si>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</si>
  <si>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</si>
  <si>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</si>
  <si>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</si>
  <si>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</si>
  <si>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</si>
  <si>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</si>
  <si>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</si>
  <si>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</si>
  <si>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</si>
  <si>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</si>
  <si>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</si>
  <si>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</si>
  <si>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</si>
  <si>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</si>
  <si>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</si>
  <si>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</si>
  <si>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</si>
  <si>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</si>
  <si>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</si>
  <si>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</si>
  <si>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</si>
  <si>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</si>
  <si>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</si>
  <si>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</si>
  <si>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</si>
  <si>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</si>
  <si>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</si>
  <si>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</si>
  <si>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</si>
  <si>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</si>
  <si>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</si>
  <si>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</si>
  <si>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</si>
  <si>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</si>
  <si>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</si>
  <si>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</si>
  <si>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</si>
  <si>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</si>
  <si>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</si>
  <si>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</si>
  <si>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</si>
  <si>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</si>
  <si>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</si>
  <si>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</si>
  <si>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</si>
  <si>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</si>
  <si>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</si>
  <si>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</si>
  <si>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</si>
  <si>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</si>
  <si>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</si>
  <si>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</si>
  <si>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</si>
  <si>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</si>
  <si>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</si>
  <si>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</si>
  <si>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</si>
  <si>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</si>
  <si>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</si>
  <si>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</si>
  <si>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</si>
  <si>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</si>
  <si>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</si>
  <si>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</si>
  <si>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</si>
  <si>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</si>
  <si>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</si>
  <si>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</si>
  <si>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</si>
  <si>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</si>
  <si>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</si>
  <si>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</si>
  <si>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</si>
  <si>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</si>
  <si>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</si>
  <si>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</si>
  <si>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</si>
  <si>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</si>
  <si>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</si>
  <si>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</si>
  <si>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</si>
  <si>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</si>
  <si>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</si>
  <si>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</si>
  <si>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</si>
  <si>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</si>
  <si>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</si>
  <si>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</si>
  <si>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</si>
  <si>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</si>
  <si>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</si>
  <si>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</si>
  <si>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</si>
  <si>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</si>
  <si>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</si>
  <si>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</si>
  <si>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</si>
  <si>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</si>
  <si>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</si>
  <si>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</si>
  <si>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</si>
  <si>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</si>
  <si>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</si>
  <si>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</si>
  <si>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</si>
  <si>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</si>
  <si>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</si>
  <si>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</si>
  <si>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</si>
  <si>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</si>
  <si>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</si>
  <si>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</si>
  <si>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</si>
  <si>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</si>
  <si>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</si>
  <si>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</si>
  <si>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</si>
  <si>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</si>
  <si>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</si>
  <si>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</si>
  <si>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</si>
  <si>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</si>
  <si>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</si>
  <si>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</si>
  <si>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</si>
  <si>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</si>
  <si>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</si>
  <si>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</si>
  <si>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</si>
  <si>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</si>
  <si>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</si>
  <si>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</si>
  <si>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</si>
  <si>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</si>
  <si>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</si>
  <si>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</si>
  <si>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</si>
  <si>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</si>
  <si>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</si>
  <si>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</si>
  <si>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</si>
  <si>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</si>
  <si>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</si>
  <si>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</si>
  <si>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</si>
  <si>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</si>
  <si>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</si>
  <si>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</si>
  <si>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</si>
  <si>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</si>
  <si>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</si>
  <si>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</si>
  <si>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</si>
  <si>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</si>
  <si>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</si>
  <si>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</si>
  <si>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</si>
  <si>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</si>
  <si>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</si>
  <si>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</si>
  <si>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</si>
  <si>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</si>
  <si>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</si>
  <si>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</si>
  <si>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</si>
  <si>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</si>
  <si>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</si>
  <si>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</si>
  <si>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</si>
  <si>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</si>
  <si>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</si>
  <si>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</si>
  <si>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</si>
  <si>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</si>
  <si>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</si>
  <si>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</si>
  <si>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</si>
  <si>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</si>
  <si>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</si>
  <si>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</si>
  <si>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</si>
  <si>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</si>
  <si>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</si>
  <si>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</si>
  <si>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</si>
  <si>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</si>
  <si>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</si>
  <si>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</si>
  <si>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</si>
  <si>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</si>
  <si>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</si>
  <si>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</si>
  <si>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</si>
  <si>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</si>
  <si>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</si>
  <si>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</si>
  <si>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</si>
  <si>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</si>
  <si>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</si>
  <si>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</si>
  <si>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</si>
  <si>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</si>
  <si>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</si>
  <si>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</si>
  <si>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</si>
  <si>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</si>
  <si>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</si>
  <si>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</si>
  <si>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</si>
  <si>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</si>
  <si>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</si>
  <si>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</si>
  <si>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</si>
  <si>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</si>
  <si>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</si>
  <si>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</si>
  <si>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</si>
  <si>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</si>
  <si>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</si>
  <si>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</si>
  <si>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</si>
  <si>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</si>
  <si>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</si>
  <si>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</si>
  <si>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</si>
  <si>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</si>
  <si>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</si>
  <si>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</si>
  <si>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</si>
  <si>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</si>
  <si>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</si>
  <si>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</si>
  <si>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</si>
  <si>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</si>
  <si>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</si>
  <si>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</si>
  <si>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</si>
  <si>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</si>
  <si>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</si>
  <si>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</si>
  <si>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</si>
  <si>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</si>
  <si>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</si>
  <si>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</si>
  <si>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</si>
  <si>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</si>
  <si>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</si>
  <si>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</si>
  <si>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</si>
  <si>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</si>
  <si>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</si>
  <si>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</si>
  <si>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</si>
  <si>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</si>
  <si>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</si>
  <si>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</si>
  <si>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</si>
  <si>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</si>
  <si>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</si>
  <si>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</si>
  <si>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</si>
  <si>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</si>
  <si>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</si>
  <si>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</si>
  <si>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</si>
  <si>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</si>
  <si>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</si>
  <si>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</si>
  <si>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</si>
  <si>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</si>
  <si>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</si>
  <si>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</si>
  <si>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</si>
  <si>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</si>
  <si>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</si>
  <si>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</si>
  <si>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</si>
  <si>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</si>
  <si>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</si>
  <si>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</si>
  <si>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</si>
  <si>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</si>
  <si>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</si>
  <si>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</si>
  <si>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</si>
  <si>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</si>
  <si>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</si>
  <si>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</si>
  <si>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</si>
  <si>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</si>
  <si>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</si>
  <si>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</si>
  <si>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</si>
  <si>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</si>
  <si>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</si>
  <si>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</si>
  <si>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</si>
  <si>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</si>
  <si>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</si>
  <si>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</si>
  <si>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</si>
  <si>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</si>
  <si>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</si>
  <si>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</si>
  <si>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</si>
  <si>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</si>
  <si>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</si>
  <si>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</si>
  <si>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</si>
  <si>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</si>
  <si>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</si>
  <si>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</si>
  <si>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</si>
  <si>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</si>
  <si>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</si>
  <si>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</si>
  <si>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</si>
  <si>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</si>
  <si>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</si>
  <si>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</si>
  <si>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</si>
  <si>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</si>
  <si>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</si>
  <si>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</si>
  <si>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</si>
  <si>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</si>
  <si>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</si>
  <si>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</si>
  <si>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</si>
  <si>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</si>
  <si>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</si>
  <si>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</si>
  <si>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</si>
  <si>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</si>
  <si>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</si>
  <si>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</si>
  <si>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</si>
  <si>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</si>
  <si>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</si>
  <si>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</si>
  <si>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</si>
  <si>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</si>
  <si>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</si>
  <si>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</si>
  <si>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</si>
  <si>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</si>
  <si>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</si>
  <si>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</si>
  <si>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</si>
  <si>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</si>
  <si>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</si>
  <si>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</si>
  <si>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</si>
  <si>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</si>
  <si>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</si>
  <si>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</si>
  <si>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</si>
  <si>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</si>
  <si>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</si>
  <si>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</si>
  <si>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</si>
  <si>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</si>
  <si>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</si>
  <si>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</si>
  <si>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</si>
  <si>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</si>
  <si>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</si>
  <si>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</si>
  <si>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</si>
  <si>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</si>
  <si>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</si>
  <si>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</si>
  <si>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</si>
  <si>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</si>
  <si>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</si>
  <si>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</si>
  <si>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</si>
  <si>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</si>
  <si>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</si>
  <si>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</si>
  <si>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</si>
  <si>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</si>
  <si>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</si>
  <si>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</si>
  <si>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</si>
  <si>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</si>
  <si>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</si>
  <si>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</si>
  <si>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</si>
  <si>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</si>
  <si>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</si>
  <si>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</si>
  <si>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</si>
  <si>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</si>
  <si>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</si>
  <si>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</si>
  <si>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</si>
  <si>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</si>
  <si>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</si>
  <si>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</si>
  <si>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</si>
  <si>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</si>
  <si>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</si>
  <si>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</si>
  <si>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</si>
  <si>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</si>
  <si>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</si>
  <si>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</si>
  <si>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</si>
  <si>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</si>
  <si>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</si>
  <si>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</si>
  <si>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</si>
  <si>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</si>
  <si>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</si>
  <si>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</si>
  <si>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</si>
  <si>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</si>
  <si>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</si>
  <si>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</si>
  <si>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</si>
  <si>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</si>
  <si>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</si>
  <si>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</si>
  <si>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</si>
  <si>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</si>
  <si>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</si>
  <si>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</si>
  <si>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</si>
  <si>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</si>
  <si>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</si>
  <si>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</si>
  <si>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</si>
  <si>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</si>
  <si>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</si>
  <si>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</si>
  <si>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</si>
  <si>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</si>
  <si>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</si>
  <si>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</si>
  <si>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</si>
  <si>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</si>
  <si>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</si>
  <si>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</si>
  <si>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</si>
  <si>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</si>
  <si>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</si>
  <si>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</si>
  <si>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</si>
  <si>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</si>
  <si>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</si>
  <si>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</si>
  <si>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</si>
  <si>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</si>
  <si>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</si>
  <si>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</si>
  <si>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</si>
  <si>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</si>
  <si>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</si>
  <si>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</si>
  <si>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</si>
  <si>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</si>
  <si>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</si>
  <si>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</si>
  <si>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</si>
  <si>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</si>
  <si>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</si>
  <si>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</si>
  <si>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</si>
  <si>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</si>
  <si>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</si>
  <si>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</si>
  <si>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</si>
  <si>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</si>
  <si>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</si>
  <si>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</si>
  <si>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</si>
  <si>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</si>
  <si>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</si>
  <si>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</si>
  <si>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</si>
  <si>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</si>
  <si>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</si>
  <si>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</si>
  <si>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</si>
  <si>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</si>
  <si>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</si>
  <si>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</si>
  <si>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</si>
  <si>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</si>
  <si>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</si>
  <si>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</si>
  <si>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</si>
  <si>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</si>
  <si>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</si>
  <si>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</si>
  <si>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</si>
  <si>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</si>
  <si>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</si>
  <si>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</si>
  <si>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</si>
  <si>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</si>
  <si>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</si>
  <si>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</si>
  <si>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</si>
  <si>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</si>
  <si>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</si>
  <si>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</si>
  <si>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</si>
  <si>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</si>
  <si>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</si>
  <si>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</si>
  <si>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</si>
  <si>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</si>
  <si>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</si>
  <si>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</si>
  <si>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</si>
  <si>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</si>
  <si>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</si>
  <si>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</si>
  <si>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</si>
  <si>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</si>
  <si>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</si>
  <si>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</si>
  <si>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</si>
  <si>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</si>
  <si>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</si>
  <si>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</si>
  <si>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</si>
  <si>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</si>
  <si>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</si>
  <si>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</si>
  <si>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</si>
  <si>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</si>
  <si>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</si>
  <si>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</si>
  <si>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</si>
  <si>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</si>
  <si>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</si>
  <si>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</si>
  <si>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</si>
  <si>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</si>
  <si>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</si>
  <si>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</si>
  <si>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</si>
  <si>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</si>
  <si>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</si>
  <si>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</si>
  <si>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</si>
  <si>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</si>
  <si>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</si>
  <si>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</si>
  <si>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</si>
  <si>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</si>
  <si>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</si>
  <si>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</si>
  <si>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</si>
  <si>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</si>
  <si>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</si>
  <si>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</si>
  <si>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</si>
  <si>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</si>
  <si>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</si>
  <si>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</si>
  <si>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</si>
  <si>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</si>
  <si>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</si>
  <si>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</si>
  <si>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</si>
  <si>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</si>
  <si>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</si>
  <si>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</si>
  <si>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</si>
  <si>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</si>
  <si>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</si>
  <si>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</si>
  <si>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</si>
  <si>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</si>
  <si>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</si>
  <si>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</si>
  <si>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</si>
  <si>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</si>
  <si>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</si>
  <si>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</si>
  <si>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</si>
  <si>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</si>
  <si>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</si>
  <si>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</si>
  <si>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</si>
  <si>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</si>
  <si>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</si>
  <si>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</si>
  <si>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</si>
  <si>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</si>
  <si>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</si>
  <si>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</si>
  <si>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</si>
  <si>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</si>
  <si>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</si>
  <si>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</si>
  <si>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</si>
  <si>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</si>
  <si>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</si>
  <si>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</si>
  <si>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</si>
  <si>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</si>
  <si>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</si>
  <si>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</si>
  <si>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</si>
  <si>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</si>
  <si>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</si>
  <si>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</si>
  <si>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</si>
  <si>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</si>
  <si>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</si>
  <si>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</si>
  <si>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</si>
  <si>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</si>
  <si>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</si>
  <si>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</si>
  <si>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</si>
  <si>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</si>
  <si>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</si>
  <si>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</si>
  <si>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</si>
  <si>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</si>
  <si>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</si>
  <si>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</si>
  <si>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</si>
  <si>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</si>
  <si>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</si>
  <si>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</si>
  <si>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</si>
  <si>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</si>
  <si>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</si>
  <si>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</si>
  <si>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</si>
  <si>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</si>
  <si>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</si>
  <si>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</si>
  <si>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</si>
  <si>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</si>
  <si>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</si>
  <si>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</si>
  <si>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</si>
  <si>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</si>
  <si>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</si>
  <si>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</si>
  <si>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</si>
  <si>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</si>
  <si>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</si>
  <si>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</si>
  <si>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</si>
  <si>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</si>
  <si>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</si>
  <si>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</si>
  <si>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</si>
  <si>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</si>
  <si>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</si>
  <si>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</si>
  <si>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</si>
  <si>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</si>
  <si>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</si>
  <si>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</si>
  <si>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</si>
  <si>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</si>
  <si>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</si>
  <si>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</si>
  <si>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</si>
  <si>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</si>
  <si>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</si>
  <si>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</si>
  <si>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</si>
  <si>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</si>
  <si>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</si>
  <si>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</si>
  <si>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</si>
  <si>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</si>
  <si>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</si>
  <si>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</si>
  <si>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</si>
  <si>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</si>
  <si>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</si>
  <si>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</si>
  <si>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</si>
  <si>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</si>
  <si>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</si>
  <si>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</si>
  <si>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</si>
  <si>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</si>
  <si>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</si>
  <si>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</si>
  <si>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</si>
  <si>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</si>
  <si>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</si>
  <si>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</si>
  <si>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</si>
  <si>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</si>
  <si>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</si>
  <si>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</si>
  <si>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</si>
  <si>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</si>
  <si>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</si>
  <si>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</si>
  <si>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</si>
  <si>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</si>
  <si>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</si>
  <si>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</si>
  <si>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</si>
  <si>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</si>
  <si>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</si>
  <si>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</si>
  <si>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</si>
  <si>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</si>
  <si>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</si>
  <si>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</si>
  <si>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</si>
  <si>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</si>
  <si>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</si>
  <si>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</si>
  <si>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</si>
  <si>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</si>
  <si>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</si>
  <si>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</si>
  <si>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</si>
  <si>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</si>
  <si>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</si>
  <si>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</si>
  <si>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</si>
  <si>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</si>
  <si>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</si>
  <si>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</si>
  <si>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</si>
  <si>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</si>
  <si>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</si>
  <si>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</si>
  <si>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</si>
  <si>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</si>
  <si>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</si>
  <si>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</si>
  <si>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</si>
  <si>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</si>
  <si>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</si>
  <si>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</si>
  <si>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</si>
  <si>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</si>
  <si>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</si>
  <si>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</si>
  <si>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</si>
  <si>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</si>
  <si>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</si>
  <si>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</si>
  <si>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</si>
  <si>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</si>
  <si>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</si>
  <si>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</si>
  <si>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</si>
  <si>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</si>
  <si>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</si>
  <si>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</si>
  <si>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</si>
  <si>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</si>
  <si>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</si>
  <si>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</si>
  <si>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</si>
  <si>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</si>
  <si>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</si>
  <si>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</si>
  <si>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</si>
  <si>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</si>
  <si>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</si>
  <si>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</si>
  <si>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</si>
  <si>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</si>
  <si>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</si>
  <si>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</si>
  <si>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</si>
  <si>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</si>
  <si>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</si>
  <si>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</si>
  <si>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</si>
  <si>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</si>
  <si>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</si>
  <si>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</si>
  <si>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</si>
  <si>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</si>
  <si>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</si>
  <si>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</si>
  <si>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</si>
  <si>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</si>
  <si>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</si>
  <si>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</si>
  <si>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</si>
  <si>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</si>
  <si>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</si>
  <si>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</si>
  <si>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</si>
  <si>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</si>
  <si>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</si>
  <si>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</si>
  <si>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</si>
  <si>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</si>
  <si>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</si>
  <si>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</si>
  <si>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</si>
  <si>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</si>
  <si>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</si>
  <si>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</si>
  <si>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</si>
  <si>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</si>
  <si>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</si>
  <si>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</si>
  <si>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</si>
  <si>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</si>
  <si>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</si>
  <si>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</si>
  <si>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</si>
  <si>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</si>
  <si>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</si>
  <si>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</si>
  <si>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</si>
  <si>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</si>
  <si>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</si>
  <si>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</si>
  <si>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</si>
  <si>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</si>
  <si>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</si>
  <si>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</si>
  <si>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</si>
  <si>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</si>
  <si>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</si>
  <si>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</si>
  <si>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</si>
  <si>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</si>
  <si>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</si>
  <si>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</si>
  <si>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</si>
  <si>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</si>
  <si>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</si>
  <si>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</si>
  <si>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</si>
  <si>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</si>
  <si>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</si>
  <si>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</si>
  <si>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</si>
  <si>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</si>
  <si>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</si>
  <si>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</si>
  <si>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</si>
  <si>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</si>
  <si>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</si>
  <si>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</si>
  <si>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</si>
  <si>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</si>
  <si>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</si>
  <si>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</si>
  <si>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</si>
  <si>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</si>
  <si>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</si>
  <si>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</si>
  <si>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</si>
  <si>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</si>
  <si>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</si>
  <si>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</si>
  <si>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</si>
  <si>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</si>
  <si>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</si>
  <si>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</si>
  <si>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</si>
  <si>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</si>
  <si>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</si>
  <si>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</si>
  <si>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</si>
  <si>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</si>
  <si>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</si>
  <si>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</si>
  <si>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</si>
  <si>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</si>
  <si>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</si>
  <si>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</si>
  <si>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</si>
  <si>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</si>
  <si>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</si>
  <si>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</si>
  <si>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</si>
  <si>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</si>
  <si>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</si>
  <si>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</si>
  <si>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</si>
  <si>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</si>
  <si>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</si>
  <si>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</si>
  <si>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</si>
  <si>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</si>
  <si>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</si>
  <si>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</si>
  <si>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</si>
  <si>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</si>
  <si>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</si>
  <si>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</si>
  <si>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</si>
  <si>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</si>
  <si>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</si>
  <si>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</si>
  <si>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</si>
  <si>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</si>
  <si>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</si>
  <si>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</si>
  <si>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</si>
  <si>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</si>
  <si>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</si>
  <si>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</si>
  <si>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</si>
  <si>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</si>
  <si>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</si>
  <si>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</si>
  <si>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</si>
  <si>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</si>
  <si>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</si>
  <si>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</si>
  <si>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</si>
  <si>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</si>
  <si>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</si>
  <si>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</si>
  <si>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</si>
  <si>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</si>
  <si>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</si>
  <si>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</si>
  <si>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</si>
  <si>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</si>
  <si>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</si>
  <si>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</si>
  <si>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</si>
  <si>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</si>
  <si>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</si>
  <si>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</si>
  <si>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</si>
  <si>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</si>
  <si>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</si>
  <si>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</si>
  <si>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</si>
  <si>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</si>
  <si>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</si>
  <si>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</si>
  <si>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</si>
  <si>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</si>
  <si>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</si>
  <si>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</si>
  <si>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</si>
  <si>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</si>
  <si>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</si>
  <si>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</si>
  <si>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</si>
  <si>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</si>
  <si>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</si>
  <si>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</si>
  <si>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</si>
  <si>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</si>
  <si>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</si>
  <si>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</si>
  <si>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</si>
  <si>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</si>
  <si>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</si>
  <si>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</si>
  <si>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</si>
  <si>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</si>
  <si>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</si>
  <si>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</si>
  <si>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</si>
  <si>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</si>
  <si>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</si>
  <si>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</si>
  <si>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</si>
  <si>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</si>
  <si>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</si>
  <si>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</si>
  <si>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</si>
  <si>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</si>
  <si>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</si>
  <si>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</si>
  <si>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</si>
  <si>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</si>
  <si>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</si>
  <si>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</si>
  <si>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</si>
  <si>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</si>
  <si>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</si>
  <si>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</si>
  <si>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</si>
  <si>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</si>
  <si>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</si>
  <si>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</si>
  <si>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</si>
  <si>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</si>
  <si>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</si>
  <si>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</si>
  <si>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</si>
  <si>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</si>
  <si>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</si>
  <si>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</si>
  <si>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</si>
  <si>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</si>
  <si>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</si>
  <si>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</si>
  <si>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</si>
  <si>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</si>
  <si>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</si>
  <si>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</si>
  <si>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</si>
  <si>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</si>
  <si>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</si>
  <si>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</si>
  <si>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</si>
  <si>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</si>
  <si>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</si>
  <si>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</si>
  <si>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</si>
  <si>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</si>
  <si>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</si>
  <si>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</si>
  <si>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</si>
  <si>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</si>
  <si>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</si>
  <si>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</si>
  <si>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</si>
  <si>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</si>
  <si>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</si>
  <si>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</si>
  <si>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</si>
  <si>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</si>
  <si>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</si>
  <si>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</si>
  <si>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</si>
  <si>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</si>
  <si>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</si>
  <si>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</si>
  <si>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</si>
  <si>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</si>
  <si>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</si>
  <si>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</si>
  <si>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</si>
  <si>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</si>
  <si>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</si>
  <si>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</si>
  <si>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</si>
  <si>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</si>
  <si>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</si>
  <si>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</si>
  <si>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</si>
  <si>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</si>
  <si>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</si>
  <si>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</si>
  <si>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</si>
  <si>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</si>
  <si>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</si>
  <si>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</si>
  <si>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</si>
  <si>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</si>
  <si>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</si>
  <si>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</si>
  <si>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</si>
  <si>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</si>
  <si>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</si>
  <si>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</si>
  <si>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</si>
  <si>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</si>
  <si>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</si>
  <si>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</si>
  <si>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</si>
  <si>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</si>
  <si>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</si>
  <si>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</si>
  <si>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</si>
  <si>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</si>
  <si>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</si>
  <si>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</si>
  <si>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</si>
  <si>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</si>
  <si>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</si>
  <si>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</si>
  <si>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</si>
  <si>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</si>
  <si>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</si>
  <si>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</si>
  <si>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</si>
  <si>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</si>
  <si>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</si>
  <si>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</si>
  <si>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</si>
  <si>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</si>
  <si>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</si>
  <si>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</si>
  <si>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</si>
  <si>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</si>
  <si>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</si>
  <si>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</si>
  <si>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</si>
  <si>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</si>
  <si>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</si>
  <si>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</si>
  <si>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</si>
  <si>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</si>
  <si>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</si>
  <si>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</si>
  <si>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</si>
  <si>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</si>
  <si>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</si>
  <si>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</si>
  <si>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</si>
  <si>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</si>
  <si>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</si>
  <si>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</si>
  <si>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</si>
  <si>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</si>
  <si>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</si>
  <si>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</si>
  <si>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</si>
  <si>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</si>
  <si>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</si>
  <si>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</si>
  <si>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</si>
  <si>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</si>
  <si>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</si>
  <si>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</si>
  <si>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</si>
  <si>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</si>
  <si>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</si>
  <si>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</si>
  <si>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</si>
  <si>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</si>
  <si>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</si>
  <si>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</si>
  <si>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</si>
  <si>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</si>
  <si>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</si>
  <si>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</si>
  <si>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</si>
  <si>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</si>
  <si>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</si>
  <si>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</si>
  <si>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</si>
  <si>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</si>
  <si>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</si>
  <si>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</si>
  <si>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</si>
  <si>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</si>
  <si>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</si>
  <si>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</si>
  <si>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</si>
  <si>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</si>
  <si>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</si>
  <si>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</si>
  <si>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</si>
  <si>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</si>
  <si>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</si>
  <si>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</si>
  <si>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</si>
  <si>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</si>
  <si>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</si>
  <si>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</si>
  <si>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</si>
  <si>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</si>
  <si>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</si>
  <si>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</si>
  <si>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</si>
  <si>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</si>
  <si>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</si>
  <si>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</si>
  <si>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</si>
  <si>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</si>
  <si>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</si>
  <si>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</si>
  <si>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</si>
  <si>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</si>
  <si>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</si>
  <si>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</si>
  <si>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</si>
  <si>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</si>
  <si>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</si>
  <si>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</si>
  <si>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</si>
  <si>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</si>
  <si>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</si>
  <si>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</si>
  <si>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</si>
  <si>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</si>
  <si>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</si>
  <si>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</si>
  <si>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</si>
  <si>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</si>
  <si>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</si>
  <si>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</si>
  <si>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</si>
  <si>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</si>
  <si>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</si>
  <si>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</si>
  <si>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</si>
  <si>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</si>
  <si>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</si>
  <si>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</si>
  <si>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</si>
  <si>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</si>
  <si>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</si>
  <si>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</si>
  <si>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</si>
  <si>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</si>
  <si>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</si>
  <si>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</si>
  <si>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</si>
  <si>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</si>
  <si>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</si>
  <si>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</si>
  <si>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</si>
  <si>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</si>
  <si>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</si>
  <si>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</si>
  <si>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</si>
  <si>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</si>
  <si>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</si>
  <si>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</si>
  <si>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</si>
  <si>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</si>
  <si>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</si>
  <si>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</si>
  <si>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</si>
  <si>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</si>
  <si>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</si>
  <si>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</si>
  <si>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</si>
  <si>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</si>
  <si>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</si>
  <si>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</si>
  <si>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</si>
  <si>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</si>
  <si>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</si>
  <si>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</si>
  <si>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</si>
  <si>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</si>
  <si>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</si>
  <si>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</si>
  <si>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</si>
  <si>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</si>
  <si>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</si>
  <si>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</si>
  <si>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</si>
  <si>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</si>
  <si>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</si>
  <si>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</si>
  <si>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</si>
  <si>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</si>
  <si>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</si>
  <si>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</si>
  <si>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</si>
  <si>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</si>
  <si>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</si>
  <si>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</si>
  <si>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</si>
  <si>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</si>
  <si>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</si>
  <si>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</si>
  <si>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</si>
  <si>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</si>
  <si>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</si>
  <si>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</si>
  <si>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</si>
  <si>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</si>
  <si>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</si>
  <si>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</si>
  <si>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</si>
  <si>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</si>
  <si>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</si>
  <si>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</si>
  <si>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</si>
  <si>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</si>
  <si>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</si>
  <si>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</si>
  <si>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</si>
  <si>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</si>
  <si>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</si>
  <si>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</si>
  <si>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</si>
  <si>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</si>
  <si>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</si>
  <si>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</si>
  <si>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</si>
  <si>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</si>
  <si>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</si>
  <si>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</si>
  <si>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</si>
  <si>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</si>
  <si>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</si>
  <si>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</si>
  <si>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</si>
  <si>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</si>
  <si>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</si>
  <si>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</si>
  <si>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</si>
  <si>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</si>
  <si>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</si>
  <si>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</si>
  <si>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</si>
  <si>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</si>
  <si>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</si>
  <si>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</si>
  <si>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</si>
  <si>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</si>
  <si>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</si>
  <si>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</si>
  <si>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</si>
  <si>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</si>
  <si>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</si>
  <si>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</si>
  <si>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</si>
  <si>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</si>
  <si>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</si>
  <si>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</si>
  <si>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</si>
  <si>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</si>
  <si>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</si>
  <si>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</si>
  <si>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</si>
  <si>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</si>
  <si>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</si>
  <si>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</si>
  <si>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</si>
  <si>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</si>
  <si>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</si>
  <si>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</si>
  <si>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</si>
  <si>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</si>
  <si>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</si>
  <si>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</si>
  <si>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</si>
  <si>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</si>
  <si>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</si>
  <si>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</si>
  <si>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</si>
  <si>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</si>
  <si>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</si>
  <si>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</si>
  <si>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</si>
  <si>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</si>
  <si>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</si>
  <si>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</si>
  <si>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</si>
  <si>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</si>
  <si>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</si>
  <si>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</si>
  <si>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</si>
  <si>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</si>
  <si>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</si>
  <si>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</si>
  <si>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</si>
  <si>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</si>
  <si>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</si>
  <si>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</si>
  <si>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</si>
  <si>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</si>
  <si>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</si>
  <si>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</si>
  <si>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</si>
  <si>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</si>
  <si>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</si>
  <si>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</si>
  <si>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</si>
  <si>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</si>
  <si>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</si>
  <si>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</si>
  <si>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</si>
  <si>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</si>
  <si>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</si>
  <si>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</si>
  <si>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</si>
  <si>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</si>
  <si>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</si>
  <si>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</si>
  <si>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</si>
  <si>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</si>
  <si>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</si>
  <si>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</si>
  <si>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</si>
  <si>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</si>
  <si>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</si>
  <si>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</si>
  <si>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</si>
  <si>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</si>
  <si>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</si>
  <si>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</si>
  <si>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</si>
  <si>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</si>
  <si>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</si>
  <si>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</si>
  <si>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</si>
  <si>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</si>
  <si>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</si>
  <si>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</si>
  <si>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</si>
  <si>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</si>
  <si>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</si>
  <si>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</si>
  <si>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</si>
  <si>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</si>
  <si>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</si>
  <si>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</si>
  <si>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</si>
  <si>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</si>
  <si>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</si>
  <si>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</si>
  <si>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</si>
  <si>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</si>
  <si>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</si>
  <si>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</si>
  <si>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</si>
  <si>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</si>
  <si>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</si>
  <si>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</si>
  <si>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</si>
  <si>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</si>
  <si>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</si>
  <si>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</si>
  <si>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</si>
  <si>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</si>
  <si>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</si>
  <si>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</si>
  <si>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</si>
  <si>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</si>
  <si>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</si>
  <si>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</si>
  <si>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</si>
  <si>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</si>
  <si>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</si>
  <si>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</si>
  <si>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</si>
  <si>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</si>
  <si>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</si>
  <si>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</si>
  <si>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</si>
  <si>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</si>
  <si>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</si>
  <si>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</si>
  <si>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</si>
  <si>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</si>
  <si>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</si>
  <si>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</si>
  <si>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</si>
  <si>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</si>
  <si>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</si>
  <si>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</si>
  <si>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</si>
  <si>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</si>
  <si>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</si>
  <si>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</si>
  <si>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</si>
  <si>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</si>
  <si>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</si>
  <si>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</si>
  <si>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</si>
  <si>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</si>
  <si>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</si>
  <si>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</si>
  <si>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</si>
  <si>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</si>
  <si>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</si>
  <si>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</si>
  <si>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</si>
  <si>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</si>
  <si>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</si>
  <si>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</si>
  <si>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</si>
  <si>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</si>
  <si>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</si>
  <si>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</si>
  <si>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</si>
  <si>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</si>
  <si>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</si>
  <si>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</si>
  <si>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</si>
  <si>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</si>
  <si>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</si>
  <si>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</si>
  <si>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</si>
  <si>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</si>
  <si>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</si>
  <si>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</si>
  <si>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</si>
  <si>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</si>
  <si>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</si>
  <si>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</si>
  <si>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</si>
  <si>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</si>
  <si>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</si>
  <si>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</si>
  <si>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</si>
  <si>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</si>
  <si>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</si>
  <si>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</si>
  <si>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</si>
  <si>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</si>
  <si>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</si>
  <si>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</si>
  <si>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</si>
  <si>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</si>
  <si>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</si>
  <si>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</si>
  <si>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</si>
  <si>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</si>
  <si>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</si>
  <si>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</si>
  <si>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</si>
  <si>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</si>
  <si>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</si>
  <si>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</si>
  <si>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</si>
  <si>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</si>
  <si>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</si>
  <si>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</si>
  <si>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</si>
  <si>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</si>
  <si>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</si>
  <si>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</si>
  <si>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</si>
  <si>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</si>
  <si>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</si>
  <si>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</si>
  <si>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</si>
  <si>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</si>
  <si>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</si>
  <si>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</si>
  <si>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</si>
  <si>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</si>
  <si>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</si>
  <si>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</si>
  <si>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</si>
  <si>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</si>
  <si>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</si>
  <si>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</si>
  <si>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</si>
  <si>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</si>
  <si>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</si>
  <si>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</si>
  <si>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</si>
  <si>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</si>
  <si>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</si>
  <si>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</si>
  <si>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</si>
  <si>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</si>
  <si>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</si>
  <si>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</si>
  <si>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</si>
  <si>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</si>
  <si>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</si>
  <si>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</si>
  <si>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</si>
  <si>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</si>
  <si>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</si>
  <si>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</si>
  <si>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</si>
  <si>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</si>
  <si>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</si>
  <si>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</si>
  <si>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</si>
  <si>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</si>
  <si>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</si>
  <si>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</si>
  <si>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</si>
  <si>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</si>
  <si>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</si>
  <si>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</si>
  <si>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</si>
  <si>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</si>
  <si>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</si>
  <si>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</si>
  <si>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</si>
  <si>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</si>
  <si>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</si>
  <si>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</si>
  <si>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</si>
  <si>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</si>
  <si>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</si>
  <si>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</si>
  <si>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</si>
  <si>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</si>
  <si>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</si>
  <si>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</si>
  <si>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</si>
  <si>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</si>
  <si>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</si>
  <si>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</si>
  <si>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</si>
  <si>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</si>
  <si>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</si>
  <si>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</si>
  <si>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</si>
  <si>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</si>
  <si>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</si>
  <si>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</si>
  <si>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</si>
  <si>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</si>
  <si>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</si>
  <si>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</si>
  <si>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</si>
  <si>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</si>
  <si>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</si>
  <si>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</si>
  <si>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</si>
  <si>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</si>
  <si>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</si>
  <si>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</si>
  <si>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</si>
  <si>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</si>
  <si>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</si>
  <si>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</si>
  <si>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</si>
  <si>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</si>
  <si>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</si>
  <si>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</si>
  <si>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</si>
  <si>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</si>
  <si>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</si>
  <si>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</si>
  <si>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</si>
  <si>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</si>
  <si>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</si>
  <si>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</si>
  <si>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</si>
  <si>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</si>
  <si>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</si>
  <si>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</si>
  <si>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</si>
  <si>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</si>
  <si>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</si>
  <si>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</si>
  <si>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</si>
  <si>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</si>
  <si>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</si>
  <si>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</si>
  <si>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</si>
  <si>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</si>
  <si>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</si>
  <si>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</si>
  <si>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</si>
  <si>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</si>
  <si>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</si>
  <si>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</si>
  <si>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</si>
  <si>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</si>
  <si>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</si>
  <si>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</si>
  <si>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</si>
  <si>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</si>
  <si>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</si>
  <si>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</si>
  <si>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</si>
  <si>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</si>
  <si>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</si>
  <si>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</si>
  <si>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</si>
  <si>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</si>
  <si>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</si>
  <si>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</si>
  <si>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</si>
  <si>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</si>
  <si>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</si>
  <si>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</si>
  <si>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</si>
  <si>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</si>
  <si>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</si>
  <si>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</si>
  <si>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</si>
  <si>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</si>
  <si>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</si>
  <si>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</si>
  <si>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</si>
  <si>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</si>
  <si>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</si>
  <si>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</si>
  <si>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</si>
  <si>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</si>
  <si>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</si>
  <si>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</si>
  <si>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</si>
  <si>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</si>
  <si>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</si>
  <si>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</si>
  <si>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</si>
  <si>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</si>
  <si>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</si>
  <si>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</si>
  <si>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</si>
  <si>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</si>
  <si>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</si>
  <si>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</si>
  <si>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</si>
  <si>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</si>
  <si>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</si>
  <si>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</si>
  <si>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</si>
  <si>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</si>
  <si>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</si>
  <si>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</si>
  <si>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</si>
  <si>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</si>
  <si>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</si>
  <si>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</si>
  <si>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</si>
  <si>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</si>
  <si>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</si>
  <si>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</si>
  <si>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</si>
  <si>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</si>
  <si>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</si>
  <si>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</si>
  <si>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</si>
  <si>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</si>
  <si>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</si>
  <si>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</si>
  <si>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</si>
  <si>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</si>
  <si>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</si>
  <si>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</si>
  <si>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</si>
  <si>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</si>
  <si>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</si>
  <si>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</si>
  <si>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</si>
  <si>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</si>
  <si>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</si>
  <si>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</si>
  <si>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</si>
  <si>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</si>
  <si>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</si>
  <si>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</si>
  <si>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</si>
  <si>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</si>
  <si>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</si>
  <si>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</si>
  <si>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</si>
  <si>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</si>
  <si>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</si>
  <si>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</si>
  <si>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</si>
  <si>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</si>
  <si>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</si>
  <si>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</si>
  <si>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</si>
  <si>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</si>
  <si>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</si>
  <si>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</si>
  <si>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</si>
  <si>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</si>
  <si>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</si>
  <si>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</si>
  <si>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</si>
  <si>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</si>
  <si>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</si>
  <si>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</si>
  <si>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</si>
  <si>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</si>
  <si>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</si>
  <si>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</si>
  <si>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</si>
  <si>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</si>
  <si>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</si>
  <si>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</si>
  <si>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</si>
  <si>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</si>
  <si>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</si>
  <si>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</si>
  <si>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</si>
  <si>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</si>
  <si>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</si>
  <si>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</si>
  <si>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</si>
  <si>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</si>
  <si>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</si>
  <si>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</si>
  <si>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</si>
  <si>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</si>
  <si>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</si>
  <si>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</si>
  <si>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</si>
  <si>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</si>
  <si>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</si>
  <si>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</si>
  <si>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</si>
  <si>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</si>
  <si>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</si>
  <si>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</si>
  <si>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</si>
  <si>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</si>
  <si>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</si>
  <si>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</si>
  <si>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</si>
  <si>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</si>
  <si>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</si>
  <si>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</si>
  <si>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2011</t>
  </si>
  <si>
    <t>2012</t>
  </si>
  <si>
    <t>2013</t>
  </si>
  <si>
    <t>2014</t>
  </si>
  <si>
    <t>Jan</t>
  </si>
  <si>
    <t>Feb</t>
  </si>
  <si>
    <t>Mar</t>
  </si>
  <si>
    <t>Apr</t>
  </si>
  <si>
    <t>May</t>
  </si>
  <si>
    <t>Jun</t>
  </si>
  <si>
    <t>Jul</t>
  </si>
  <si>
    <t>Aug</t>
  </si>
  <si>
    <t>Sep</t>
  </si>
  <si>
    <t>Oct</t>
  </si>
  <si>
    <t>Nov</t>
  </si>
  <si>
    <t>Dec</t>
  </si>
  <si>
    <t>Sum of Sales</t>
  </si>
  <si>
    <t>Sum of Profit</t>
  </si>
  <si>
    <t>Sum of Quantity</t>
  </si>
  <si>
    <t xml:space="preserve"> </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</si>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</sst>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Green]\▲0.00%;[Red]\ \▼0.00%"/>
    <numFmt numFmtId="165" formatCode="\$0.00,&quot;k&quot;"/>
    <numFmt numFmtId="166" formatCode="_-[$$-409]* #,##0.00_ ;_-[$$-409]* \-#,##0.00\ ;_-[$$-409]* &quot;-&quot;??_ ;_-@_ "/>
    <numFmt numFmtId="167" formatCode="&quot;#&quot;\ 0"/>
  </numFmts>
  <fonts count="8"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
      <sz val="12"/>
      <color rgb="FF000000"/>
      <name val="Calibri"/>
      <family val="2"/>
    </font>
    <font>
      <sz val="11"/>
      <color theme="1"/>
      <name val="Aptos Black"/>
      <family val="2"/>
    </font>
  </fonts>
  <fills count="4">
    <fill>
      <patternFill patternType="none"/>
    </fill>
    <fill>
      <patternFill patternType="gray125"/>
    </fill>
    <fill>
      <patternFill patternType="solid">
        <fgColor theme="3" tint="0.499984740745262"/>
        <bgColor indexed="64"/>
      </patternFill>
    </fill>
    <fill>
      <patternFill patternType="solid">
        <fgColor theme="0" tint="-0.499984740745262"/>
        <bgColor indexed="64"/>
      </patternFill>
    </fill>
  </fills>
  <borders count="15">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top style="thin">
        <color indexed="65"/>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rgb="FFABABAB"/>
      </top>
      <bottom style="thin">
        <color rgb="FFABABAB"/>
      </bottom>
      <diagonal/>
    </border>
    <border>
      <left/>
      <right style="thin">
        <color rgb="FFABABAB"/>
      </right>
      <top style="thin">
        <color indexed="65"/>
      </top>
      <bottom/>
      <diagonal/>
    </border>
    <border>
      <left/>
      <right/>
      <top style="thin">
        <color rgb="FFABABAB"/>
      </top>
      <bottom/>
      <diagonal/>
    </border>
    <border>
      <left/>
      <right/>
      <top style="thin">
        <color indexed="65"/>
      </top>
      <bottom/>
      <diagonal/>
    </border>
    <border>
      <left/>
      <right/>
      <top style="thin">
        <color indexed="65"/>
      </top>
      <bottom style="thin">
        <color rgb="FFABABAB"/>
      </bottom>
      <diagonal/>
    </border>
    <border>
      <left/>
      <right style="thin">
        <color rgb="FFABABAB"/>
      </right>
      <top style="thin">
        <color indexed="65"/>
      </top>
      <bottom style="thin">
        <color rgb="FFABABAB"/>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43">
    <xf numFmtId="0" fontId="0" fillId="0" borderId="0" xfId="0"/>
    <xf numFmtId="0" fontId="2" fillId="0" borderId="0" xfId="0" applyFont="1"/>
    <xf numFmtId="0" fontId="3" fillId="0" borderId="0" xfId="0" applyFont="1"/>
    <xf numFmtId="14" fontId="4" fillId="0" borderId="0" xfId="0" applyNumberFormat="1" applyFont="1"/>
    <xf numFmtId="164" fontId="5" fillId="0" borderId="0" xfId="0" applyNumberFormat="1" applyFont="1"/>
    <xf numFmtId="0" fontId="6" fillId="0" borderId="0" xfId="0" applyFont="1"/>
    <xf numFmtId="0" fontId="1" fillId="0" borderId="0" xfId="0" applyFont="1"/>
    <xf numFmtId="0" fontId="0" fillId="0" borderId="1" xfId="0" applyBorder="1"/>
    <xf numFmtId="0" fontId="0" fillId="0" borderId="1" xfId="0" pivotButton="1" applyBorder="1"/>
    <xf numFmtId="0" fontId="0" fillId="0" borderId="4" xfId="0" applyBorder="1"/>
    <xf numFmtId="0" fontId="0" fillId="0" borderId="1" xfId="0" applyBorder="1" applyAlignment="1">
      <alignment horizontal="left"/>
    </xf>
    <xf numFmtId="0" fontId="0" fillId="0" borderId="7" xfId="0" applyBorder="1" applyAlignment="1">
      <alignment horizontal="left"/>
    </xf>
    <xf numFmtId="0" fontId="0" fillId="0" borderId="8" xfId="0" applyBorder="1"/>
    <xf numFmtId="165" fontId="0" fillId="0" borderId="1" xfId="0" applyNumberFormat="1" applyBorder="1"/>
    <xf numFmtId="165" fontId="0" fillId="0" borderId="8" xfId="0" applyNumberFormat="1" applyBorder="1"/>
    <xf numFmtId="0" fontId="0" fillId="0" borderId="2" xfId="0" applyBorder="1" applyAlignment="1">
      <alignment horizontal="left"/>
    </xf>
    <xf numFmtId="165" fontId="0" fillId="0" borderId="0" xfId="0" applyNumberFormat="1"/>
    <xf numFmtId="10" fontId="0" fillId="0" borderId="4" xfId="0" applyNumberFormat="1" applyBorder="1"/>
    <xf numFmtId="10" fontId="0" fillId="0" borderId="5" xfId="0" applyNumberFormat="1" applyBorder="1"/>
    <xf numFmtId="10" fontId="0" fillId="0" borderId="6" xfId="0" applyNumberFormat="1" applyBorder="1"/>
    <xf numFmtId="166" fontId="0" fillId="0" borderId="0" xfId="0" applyNumberFormat="1"/>
    <xf numFmtId="166" fontId="0" fillId="0" borderId="0" xfId="1" applyNumberFormat="1" applyFont="1"/>
    <xf numFmtId="167" fontId="0" fillId="0" borderId="0" xfId="0" applyNumberFormat="1"/>
    <xf numFmtId="10" fontId="0" fillId="0" borderId="0" xfId="2" applyNumberFormat="1" applyFont="1"/>
    <xf numFmtId="0" fontId="0" fillId="0" borderId="11" xfId="0" applyBorder="1"/>
    <xf numFmtId="0" fontId="0" fillId="0" borderId="3" xfId="0" applyBorder="1" applyAlignment="1">
      <alignment horizontal="left"/>
    </xf>
    <xf numFmtId="164" fontId="7" fillId="0" borderId="0" xfId="0" applyNumberFormat="1" applyFont="1"/>
    <xf numFmtId="0" fontId="0" fillId="2" borderId="0" xfId="0" applyFill="1"/>
    <xf numFmtId="0" fontId="0" fillId="3" borderId="0" xfId="0" applyFill="1"/>
    <xf numFmtId="0" fontId="0" fillId="0" borderId="4" xfId="0" applyNumberFormat="1" applyBorder="1"/>
    <xf numFmtId="0" fontId="0" fillId="0" borderId="5" xfId="0" applyNumberFormat="1" applyBorder="1"/>
    <xf numFmtId="0" fontId="0" fillId="0" borderId="6" xfId="0" applyNumberFormat="1" applyBorder="1"/>
    <xf numFmtId="0" fontId="0" fillId="0" borderId="1" xfId="0" applyNumberFormat="1" applyBorder="1"/>
    <xf numFmtId="0" fontId="0" fillId="0" borderId="8" xfId="0" applyNumberFormat="1" applyBorder="1"/>
    <xf numFmtId="0" fontId="0" fillId="0" borderId="7" xfId="0" applyNumberFormat="1" applyBorder="1"/>
    <xf numFmtId="0" fontId="0" fillId="0" borderId="9" xfId="0" applyNumberFormat="1" applyBorder="1"/>
    <xf numFmtId="0" fontId="0" fillId="0" borderId="11" xfId="0" applyNumberFormat="1" applyBorder="1"/>
    <xf numFmtId="0" fontId="0" fillId="0" borderId="2" xfId="0" applyNumberFormat="1" applyBorder="1"/>
    <xf numFmtId="0" fontId="0" fillId="0" borderId="12" xfId="0" applyNumberFormat="1" applyBorder="1"/>
    <xf numFmtId="0" fontId="0" fillId="0" borderId="10" xfId="0" applyNumberFormat="1" applyBorder="1"/>
    <xf numFmtId="0" fontId="0" fillId="0" borderId="3" xfId="0" applyNumberFormat="1" applyBorder="1"/>
    <xf numFmtId="0" fontId="0" fillId="0" borderId="13" xfId="0" applyNumberFormat="1" applyBorder="1"/>
    <xf numFmtId="0" fontId="0" fillId="0" borderId="14" xfId="0" applyNumberFormat="1" applyBorder="1"/>
  </cellXfs>
  <cellStyles count="3">
    <cellStyle name="Currency" xfId="1" builtinId="4"/>
    <cellStyle name="Normal" xfId="0" builtinId="0"/>
    <cellStyle name="Percent" xfId="2" builtinId="5"/>
  </cellStyles>
  <dxfs count="90">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font>
        <b val="0"/>
        <family val="2"/>
      </fon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ont>
        <color theme="0"/>
      </font>
      <border>
        <bottom style="thin">
          <color theme="4"/>
        </bottom>
        <vertical/>
        <horizontal/>
      </border>
    </dxf>
    <dxf>
      <font>
        <color theme="1"/>
      </font>
      <fill>
        <patternFill>
          <bgColor theme="1" tint="0.14996795556505021"/>
        </patternFill>
      </fill>
      <border diagonalUp="0" diagonalDown="0">
        <left/>
        <right/>
        <top/>
        <bottom/>
        <vertical/>
        <horizontal/>
      </border>
    </dxf>
  </dxfs>
  <tableStyles count="2">
    <tableStyle name="ab" pivot="0" table="0" count="10" xr9:uid="{6CB77164-7151-4BD1-B3D4-61EBAB523205}">
      <tableStyleElement type="wholeTable" dxfId="89"/>
      <tableStyleElement type="headerRow" dxfId="88"/>
    </tableStyle>
    <tableStyle name="Data-style" pivot="0" count="3" xr9:uid="{00000000-0011-0000-FFFF-FFFF00000000}">
      <tableStyleElement type="headerRow" dxfId="87"/>
      <tableStyleElement type="firstRowStripe" dxfId="86"/>
      <tableStyleElement type="secondRowStripe" dxfId="85"/>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1499679555650502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COMPLETE.xlsx]KPI!PivotTable7</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31750" cap="rnd">
              <a:solidFill>
                <a:schemeClr val="bg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4DA3-4185-80D9-81739018F01A}"/>
            </c:ext>
          </c:extLst>
        </c:ser>
        <c:dLbls>
          <c:showLegendKey val="0"/>
          <c:showVal val="0"/>
          <c:showCatName val="0"/>
          <c:showSerName val="0"/>
          <c:showPercent val="0"/>
          <c:showBubbleSize val="0"/>
        </c:dLbls>
        <c:smooth val="0"/>
        <c:axId val="1819798960"/>
        <c:axId val="1819801840"/>
      </c:lineChart>
      <c:catAx>
        <c:axId val="1819798960"/>
        <c:scaling>
          <c:orientation val="minMax"/>
        </c:scaling>
        <c:delete val="1"/>
        <c:axPos val="b"/>
        <c:numFmt formatCode="General" sourceLinked="1"/>
        <c:majorTickMark val="none"/>
        <c:minorTickMark val="none"/>
        <c:tickLblPos val="nextTo"/>
        <c:crossAx val="1819801840"/>
        <c:crosses val="autoZero"/>
        <c:auto val="1"/>
        <c:lblAlgn val="ctr"/>
        <c:lblOffset val="100"/>
        <c:noMultiLvlLbl val="0"/>
      </c:catAx>
      <c:valAx>
        <c:axId val="1819801840"/>
        <c:scaling>
          <c:orientation val="minMax"/>
        </c:scaling>
        <c:delete val="1"/>
        <c:axPos val="l"/>
        <c:numFmt formatCode="General" sourceLinked="1"/>
        <c:majorTickMark val="none"/>
        <c:minorTickMark val="none"/>
        <c:tickLblPos val="nextTo"/>
        <c:crossAx val="1819798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COMPLETE.xlsx]KPI!PivotTable6</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31750" cap="rnd">
              <a:solidFill>
                <a:schemeClr val="bg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74AB-4925-8747-B0915C703B50}"/>
            </c:ext>
          </c:extLst>
        </c:ser>
        <c:dLbls>
          <c:showLegendKey val="0"/>
          <c:showVal val="0"/>
          <c:showCatName val="0"/>
          <c:showSerName val="0"/>
          <c:showPercent val="0"/>
          <c:showBubbleSize val="0"/>
        </c:dLbls>
        <c:smooth val="0"/>
        <c:axId val="1819802800"/>
        <c:axId val="1819798000"/>
      </c:lineChart>
      <c:catAx>
        <c:axId val="1819802800"/>
        <c:scaling>
          <c:orientation val="minMax"/>
        </c:scaling>
        <c:delete val="1"/>
        <c:axPos val="b"/>
        <c:numFmt formatCode="General" sourceLinked="1"/>
        <c:majorTickMark val="none"/>
        <c:minorTickMark val="none"/>
        <c:tickLblPos val="nextTo"/>
        <c:crossAx val="1819798000"/>
        <c:crosses val="autoZero"/>
        <c:auto val="1"/>
        <c:lblAlgn val="ctr"/>
        <c:lblOffset val="100"/>
        <c:noMultiLvlLbl val="0"/>
      </c:catAx>
      <c:valAx>
        <c:axId val="1819798000"/>
        <c:scaling>
          <c:orientation val="minMax"/>
        </c:scaling>
        <c:delete val="1"/>
        <c:axPos val="l"/>
        <c:numFmt formatCode="General" sourceLinked="1"/>
        <c:majorTickMark val="none"/>
        <c:minorTickMark val="none"/>
        <c:tickLblPos val="nextTo"/>
        <c:crossAx val="1819802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COMPLETE.xlsx]KPI!PivotTable8</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242454058896795E-2"/>
          <c:y val="0.46225066012082039"/>
          <c:w val="0.84057971014492749"/>
          <c:h val="0.50450450450450446"/>
        </c:manualLayout>
      </c:layout>
      <c:lineChart>
        <c:grouping val="standard"/>
        <c:varyColors val="0"/>
        <c:ser>
          <c:idx val="0"/>
          <c:order val="0"/>
          <c:tx>
            <c:strRef>
              <c:f>KPI!$H$3</c:f>
              <c:strCache>
                <c:ptCount val="1"/>
                <c:pt idx="0">
                  <c:v>Total</c:v>
                </c:pt>
              </c:strCache>
            </c:strRef>
          </c:tx>
          <c:spPr>
            <a:ln w="31750" cap="rnd">
              <a:solidFill>
                <a:schemeClr val="bg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6105-4BF5-9B0E-152C8DA43ACC}"/>
            </c:ext>
          </c:extLst>
        </c:ser>
        <c:dLbls>
          <c:showLegendKey val="0"/>
          <c:showVal val="0"/>
          <c:showCatName val="0"/>
          <c:showSerName val="0"/>
          <c:showPercent val="0"/>
          <c:showBubbleSize val="0"/>
        </c:dLbls>
        <c:smooth val="0"/>
        <c:axId val="1819819600"/>
        <c:axId val="1819818160"/>
      </c:lineChart>
      <c:catAx>
        <c:axId val="1819819600"/>
        <c:scaling>
          <c:orientation val="minMax"/>
        </c:scaling>
        <c:delete val="1"/>
        <c:axPos val="b"/>
        <c:numFmt formatCode="General" sourceLinked="1"/>
        <c:majorTickMark val="none"/>
        <c:minorTickMark val="none"/>
        <c:tickLblPos val="nextTo"/>
        <c:crossAx val="1819818160"/>
        <c:crosses val="autoZero"/>
        <c:auto val="1"/>
        <c:lblAlgn val="ctr"/>
        <c:lblOffset val="100"/>
        <c:noMultiLvlLbl val="0"/>
      </c:catAx>
      <c:valAx>
        <c:axId val="1819818160"/>
        <c:scaling>
          <c:orientation val="minMax"/>
        </c:scaling>
        <c:delete val="1"/>
        <c:axPos val="l"/>
        <c:numFmt formatCode="General" sourceLinked="1"/>
        <c:majorTickMark val="none"/>
        <c:minorTickMark val="none"/>
        <c:tickLblPos val="nextTo"/>
        <c:crossAx val="181981960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COMPLETE.xlsx]KPI!PivotTable11</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1750">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1750">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1750">
                    <a:solidFill>
                      <a:schemeClr val="bg1"/>
                    </a:solidFill>
                  </a:ln>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21481689788777"/>
          <c:y val="0.37954545454545452"/>
          <c:w val="0.84263233190271813"/>
          <c:h val="0.61805555555555558"/>
        </c:manualLayout>
      </c:layout>
      <c:lineChart>
        <c:grouping val="standard"/>
        <c:varyColors val="0"/>
        <c:ser>
          <c:idx val="0"/>
          <c:order val="0"/>
          <c:tx>
            <c:strRef>
              <c:f>KPI!$K$3</c:f>
              <c:strCache>
                <c:ptCount val="1"/>
                <c:pt idx="0">
                  <c:v>Total</c:v>
                </c:pt>
              </c:strCache>
            </c:strRef>
          </c:tx>
          <c:spPr>
            <a:ln w="31750" cap="rnd">
              <a:solidFill>
                <a:schemeClr val="bg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6F3D-4252-B19D-F47C1EC5A617}"/>
            </c:ext>
          </c:extLst>
        </c:ser>
        <c:dLbls>
          <c:showLegendKey val="0"/>
          <c:showVal val="0"/>
          <c:showCatName val="0"/>
          <c:showSerName val="0"/>
          <c:showPercent val="0"/>
          <c:showBubbleSize val="0"/>
        </c:dLbls>
        <c:smooth val="0"/>
        <c:axId val="1819780720"/>
        <c:axId val="1819782160"/>
      </c:lineChart>
      <c:catAx>
        <c:axId val="1819780720"/>
        <c:scaling>
          <c:orientation val="minMax"/>
        </c:scaling>
        <c:delete val="1"/>
        <c:axPos val="b"/>
        <c:numFmt formatCode="General" sourceLinked="1"/>
        <c:majorTickMark val="none"/>
        <c:minorTickMark val="none"/>
        <c:tickLblPos val="nextTo"/>
        <c:crossAx val="1819782160"/>
        <c:crosses val="autoZero"/>
        <c:auto val="1"/>
        <c:lblAlgn val="ctr"/>
        <c:lblOffset val="100"/>
        <c:noMultiLvlLbl val="0"/>
      </c:catAx>
      <c:valAx>
        <c:axId val="1819782160"/>
        <c:scaling>
          <c:orientation val="minMax"/>
        </c:scaling>
        <c:delete val="1"/>
        <c:axPos val="l"/>
        <c:numFmt formatCode="General" sourceLinked="1"/>
        <c:majorTickMark val="none"/>
        <c:minorTickMark val="none"/>
        <c:tickLblPos val="nextTo"/>
        <c:crossAx val="1819780720"/>
        <c:crosses val="autoZero"/>
        <c:crossBetween val="between"/>
      </c:valAx>
      <c:spPr>
        <a:noFill/>
        <a:ln w="317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w="31750">
            <a:solidFill>
              <a:schemeClr val="bg1"/>
            </a:solidFill>
          </a:ln>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COMPLETE.xlsx]KPI!PivotTable12</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31750" cap="rnd">
              <a:solidFill>
                <a:schemeClr val="bg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0A93-49D2-AB40-C2AC75255283}"/>
            </c:ext>
          </c:extLst>
        </c:ser>
        <c:dLbls>
          <c:showLegendKey val="0"/>
          <c:showVal val="0"/>
          <c:showCatName val="0"/>
          <c:showSerName val="0"/>
          <c:showPercent val="0"/>
          <c:showBubbleSize val="0"/>
        </c:dLbls>
        <c:smooth val="0"/>
        <c:axId val="1819799920"/>
        <c:axId val="1819809520"/>
      </c:lineChart>
      <c:catAx>
        <c:axId val="1819799920"/>
        <c:scaling>
          <c:orientation val="minMax"/>
        </c:scaling>
        <c:delete val="1"/>
        <c:axPos val="b"/>
        <c:numFmt formatCode="General" sourceLinked="1"/>
        <c:majorTickMark val="none"/>
        <c:minorTickMark val="none"/>
        <c:tickLblPos val="nextTo"/>
        <c:crossAx val="1819809520"/>
        <c:crosses val="autoZero"/>
        <c:auto val="1"/>
        <c:lblAlgn val="ctr"/>
        <c:lblOffset val="100"/>
        <c:noMultiLvlLbl val="0"/>
      </c:catAx>
      <c:valAx>
        <c:axId val="1819809520"/>
        <c:scaling>
          <c:orientation val="minMax"/>
        </c:scaling>
        <c:delete val="1"/>
        <c:axPos val="l"/>
        <c:numFmt formatCode="General" sourceLinked="1"/>
        <c:majorTickMark val="none"/>
        <c:minorTickMark val="none"/>
        <c:tickLblPos val="nextTo"/>
        <c:crossAx val="181979992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COMPLETE.xlsx]Combo chart!PivotTable1</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06488957988531"/>
          <c:y val="4.1050168158637969E-2"/>
          <c:w val="0.7327600385179126"/>
          <c:h val="0.84167461130138999"/>
        </c:manualLayout>
      </c:layout>
      <c:areaChart>
        <c:grouping val="standard"/>
        <c:varyColors val="0"/>
        <c:ser>
          <c:idx val="1"/>
          <c:order val="1"/>
          <c:tx>
            <c:strRef>
              <c:f>'Combo chart'!$C$3</c:f>
              <c:strCache>
                <c:ptCount val="1"/>
                <c:pt idx="0">
                  <c:v>Sum of Profit</c:v>
                </c:pt>
              </c:strCache>
            </c:strRef>
          </c:tx>
          <c:spPr>
            <a:solidFill>
              <a:schemeClr val="accent1">
                <a:lumMod val="75000"/>
              </a:schemeClr>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FCDA-4D3A-8C22-CADC4EE4D022}"/>
            </c:ext>
          </c:extLst>
        </c:ser>
        <c:dLbls>
          <c:showLegendKey val="0"/>
          <c:showVal val="0"/>
          <c:showCatName val="0"/>
          <c:showSerName val="0"/>
          <c:showPercent val="0"/>
          <c:showBubbleSize val="0"/>
        </c:dLbls>
        <c:axId val="1041835423"/>
        <c:axId val="1041840703"/>
      </c:areaChart>
      <c:barChart>
        <c:barDir val="col"/>
        <c:grouping val="clustered"/>
        <c:varyColors val="0"/>
        <c:ser>
          <c:idx val="0"/>
          <c:order val="0"/>
          <c:tx>
            <c:strRef>
              <c:f>'Combo chart'!$B$3</c:f>
              <c:strCache>
                <c:ptCount val="1"/>
                <c:pt idx="0">
                  <c:v>Sum of Sales</c:v>
                </c:pt>
              </c:strCache>
            </c:strRef>
          </c:tx>
          <c:spPr>
            <a:solidFill>
              <a:schemeClr val="bg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FCDA-4D3A-8C22-CADC4EE4D022}"/>
            </c:ext>
          </c:extLst>
        </c:ser>
        <c:dLbls>
          <c:showLegendKey val="0"/>
          <c:showVal val="0"/>
          <c:showCatName val="0"/>
          <c:showSerName val="0"/>
          <c:showPercent val="0"/>
          <c:showBubbleSize val="0"/>
        </c:dLbls>
        <c:gapWidth val="219"/>
        <c:overlap val="-27"/>
        <c:axId val="1674434432"/>
        <c:axId val="1674436352"/>
      </c:barChart>
      <c:catAx>
        <c:axId val="1674434432"/>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74436352"/>
        <c:crosses val="autoZero"/>
        <c:auto val="1"/>
        <c:lblAlgn val="ctr"/>
        <c:lblOffset val="100"/>
        <c:noMultiLvlLbl val="0"/>
      </c:catAx>
      <c:valAx>
        <c:axId val="167443635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bg1"/>
                    </a:solidFill>
                  </a:rPr>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74434432"/>
        <c:crosses val="autoZero"/>
        <c:crossBetween val="between"/>
      </c:valAx>
      <c:valAx>
        <c:axId val="104184070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solidFill>
                      <a:schemeClr val="bg1"/>
                    </a:solidFill>
                  </a:rPr>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41835423"/>
        <c:crosses val="max"/>
        <c:crossBetween val="between"/>
      </c:valAx>
      <c:catAx>
        <c:axId val="1041835423"/>
        <c:scaling>
          <c:orientation val="minMax"/>
        </c:scaling>
        <c:delete val="1"/>
        <c:axPos val="b"/>
        <c:numFmt formatCode="General" sourceLinked="1"/>
        <c:majorTickMark val="out"/>
        <c:minorTickMark val="none"/>
        <c:tickLblPos val="nextTo"/>
        <c:crossAx val="1041840703"/>
        <c:crosses val="autoZero"/>
        <c:auto val="1"/>
        <c:lblAlgn val="ctr"/>
        <c:lblOffset val="100"/>
        <c:noMultiLvlLbl val="0"/>
      </c:catAx>
      <c:spPr>
        <a:noFill/>
        <a:ln w="25400">
          <a:noFill/>
        </a:ln>
        <a:effectLst/>
      </c:spPr>
    </c:plotArea>
    <c:legend>
      <c:legendPos val="r"/>
      <c:layout>
        <c:manualLayout>
          <c:xMode val="edge"/>
          <c:yMode val="edge"/>
          <c:x val="0.19644411563810557"/>
          <c:y val="7.2525788065882293E-2"/>
          <c:w val="0.15628650412507453"/>
          <c:h val="0.180409316358175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COMPLETE.xlsx]Pie chart!PivotTable3</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40000"/>
              <a:lumOff val="60000"/>
            </a:schemeClr>
          </a:solidFill>
          <a:ln w="19050">
            <a:solidFill>
              <a:schemeClr val="lt1"/>
            </a:solidFill>
          </a:ln>
          <a:effectLst/>
        </c:spPr>
      </c:pivotFmt>
      <c:pivotFmt>
        <c:idx val="10"/>
        <c:spPr>
          <a:solidFill>
            <a:schemeClr val="accent6">
              <a:lumMod val="60000"/>
              <a:lumOff val="40000"/>
            </a:schemeClr>
          </a:solidFill>
          <a:ln w="19050">
            <a:solidFill>
              <a:schemeClr val="lt1"/>
            </a:solidFill>
          </a:ln>
          <a:effectLst/>
        </c:spPr>
      </c:pivotFmt>
      <c:pivotFmt>
        <c:idx val="11"/>
        <c:spPr>
          <a:solidFill>
            <a:schemeClr val="accent6">
              <a:lumMod val="20000"/>
              <a:lumOff val="80000"/>
            </a:schemeClr>
          </a:solidFill>
          <a:ln w="19050">
            <a:solidFill>
              <a:schemeClr val="lt1"/>
            </a:solidFill>
          </a:ln>
          <a:effectLst/>
        </c:spPr>
      </c:pivotFmt>
    </c:pivotFmts>
    <c:plotArea>
      <c:layout>
        <c:manualLayout>
          <c:layoutTarget val="inner"/>
          <c:xMode val="edge"/>
          <c:yMode val="edge"/>
          <c:x val="9.8587989786979538E-2"/>
          <c:y val="6.799228639129308E-2"/>
          <c:w val="0.56524371315779642"/>
          <c:h val="0.90246237799364015"/>
        </c:manualLayout>
      </c:layout>
      <c:doughnutChart>
        <c:varyColors val="1"/>
        <c:ser>
          <c:idx val="0"/>
          <c:order val="0"/>
          <c:tx>
            <c:strRef>
              <c:f>'Pie chart'!$B$3</c:f>
              <c:strCache>
                <c:ptCount val="1"/>
                <c:pt idx="0">
                  <c:v>Total</c:v>
                </c:pt>
              </c:strCache>
            </c:strRef>
          </c:tx>
          <c:explosion val="2"/>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846C-45D5-B3D2-0BD5D1CD4966}"/>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846C-45D5-B3D2-0BD5D1CD4966}"/>
              </c:ext>
            </c:extLst>
          </c:dPt>
          <c:dPt>
            <c:idx val="2"/>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5-846C-45D5-B3D2-0BD5D1CD4966}"/>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846C-45D5-B3D2-0BD5D1CD4966}"/>
            </c:ext>
          </c:extLst>
        </c:ser>
        <c:dLbls>
          <c:showLegendKey val="0"/>
          <c:showVal val="1"/>
          <c:showCatName val="0"/>
          <c:showSerName val="0"/>
          <c:showPercent val="0"/>
          <c:showBubbleSize val="0"/>
          <c:showLeaderLines val="1"/>
        </c:dLbls>
        <c:firstSliceAng val="0"/>
        <c:holeSize val="56"/>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COMPLETE.xlsx]Top 5!PivotTable5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numFmt formatCode="\$0.00,&quot;k&quot;" sourceLinked="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bg1"/>
            </a:solidFill>
            <a:ln>
              <a:noFill/>
            </a:ln>
            <a:effectLst/>
          </c:spPr>
          <c:invertIfNegative val="0"/>
          <c:dLbls>
            <c:numFmt formatCode="\$0.00,&quot;k&quot;" sourceLinked="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215F-4A5B-B695-1E0B279246C2}"/>
            </c:ext>
          </c:extLst>
        </c:ser>
        <c:dLbls>
          <c:dLblPos val="outEnd"/>
          <c:showLegendKey val="0"/>
          <c:showVal val="1"/>
          <c:showCatName val="0"/>
          <c:showSerName val="0"/>
          <c:showPercent val="0"/>
          <c:showBubbleSize val="0"/>
        </c:dLbls>
        <c:gapWidth val="70"/>
        <c:axId val="1819805680"/>
        <c:axId val="1819796560"/>
      </c:barChart>
      <c:catAx>
        <c:axId val="1819805680"/>
        <c:scaling>
          <c:orientation val="minMax"/>
        </c:scaling>
        <c:delete val="0"/>
        <c:axPos val="l"/>
        <c:numFmt formatCode="General" sourceLinked="1"/>
        <c:majorTickMark val="out"/>
        <c:minorTickMark val="none"/>
        <c:tickLblPos val="nextTo"/>
        <c:spPr>
          <a:solidFill>
            <a:schemeClr val="tx1">
              <a:lumMod val="50000"/>
              <a:lumOff val="50000"/>
              <a:alpha val="99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ln>
                  <a:noFill/>
                </a:ln>
                <a:solidFill>
                  <a:schemeClr val="bg1"/>
                </a:solidFill>
                <a:latin typeface="+mn-lt"/>
                <a:ea typeface="+mn-ea"/>
                <a:cs typeface="+mn-cs"/>
              </a:defRPr>
            </a:pPr>
            <a:endParaRPr lang="en-US"/>
          </a:p>
        </c:txPr>
        <c:crossAx val="1819796560"/>
        <c:crosses val="autoZero"/>
        <c:auto val="1"/>
        <c:lblAlgn val="ctr"/>
        <c:lblOffset val="100"/>
        <c:noMultiLvlLbl val="0"/>
      </c:catAx>
      <c:valAx>
        <c:axId val="1819796560"/>
        <c:scaling>
          <c:orientation val="minMax"/>
        </c:scaling>
        <c:delete val="1"/>
        <c:axPos val="b"/>
        <c:numFmt formatCode="General" sourceLinked="1"/>
        <c:majorTickMark val="out"/>
        <c:minorTickMark val="none"/>
        <c:tickLblPos val="nextTo"/>
        <c:crossAx val="1819805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COMPLETE.xlsx]Combo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DA98-443E-BD8E-9DE991A98750}"/>
            </c:ext>
          </c:extLst>
        </c:ser>
        <c:dLbls>
          <c:showLegendKey val="0"/>
          <c:showVal val="0"/>
          <c:showCatName val="0"/>
          <c:showSerName val="0"/>
          <c:showPercent val="0"/>
          <c:showBubbleSize val="0"/>
        </c:dLbls>
        <c:axId val="1674436832"/>
        <c:axId val="1674429152"/>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DA98-443E-BD8E-9DE991A98750}"/>
            </c:ext>
          </c:extLst>
        </c:ser>
        <c:dLbls>
          <c:showLegendKey val="0"/>
          <c:showVal val="0"/>
          <c:showCatName val="0"/>
          <c:showSerName val="0"/>
          <c:showPercent val="0"/>
          <c:showBubbleSize val="0"/>
        </c:dLbls>
        <c:gapWidth val="219"/>
        <c:overlap val="-27"/>
        <c:axId val="1674434432"/>
        <c:axId val="1674436352"/>
      </c:barChart>
      <c:catAx>
        <c:axId val="1674434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436352"/>
        <c:crosses val="autoZero"/>
        <c:auto val="1"/>
        <c:lblAlgn val="ctr"/>
        <c:lblOffset val="100"/>
        <c:noMultiLvlLbl val="0"/>
      </c:catAx>
      <c:valAx>
        <c:axId val="1674436352"/>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434432"/>
        <c:crosses val="autoZero"/>
        <c:crossBetween val="between"/>
      </c:valAx>
      <c:valAx>
        <c:axId val="1674429152"/>
        <c:scaling>
          <c:orientation val="minMax"/>
        </c:scaling>
        <c:delete val="0"/>
        <c:axPos val="r"/>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436832"/>
        <c:crosses val="max"/>
        <c:crossBetween val="between"/>
      </c:valAx>
      <c:catAx>
        <c:axId val="1674436832"/>
        <c:scaling>
          <c:orientation val="minMax"/>
        </c:scaling>
        <c:delete val="1"/>
        <c:axPos val="b"/>
        <c:numFmt formatCode="General" sourceLinked="1"/>
        <c:majorTickMark val="out"/>
        <c:minorTickMark val="none"/>
        <c:tickLblPos val="nextTo"/>
        <c:crossAx val="167442915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COMPLETE.xlsx]Pie chart!PivotTable3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B1B-40C0-9CFC-3FF304A967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1B-40C0-9CFC-3FF304A967D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B1B-40C0-9CFC-3FF304A967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FED9-4A52-AB2C-89882CE5FD10}"/>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COMPLETE.xlsx]Top 5!PivotTable5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6992-47C7-8671-5FD53847787C}"/>
            </c:ext>
          </c:extLst>
        </c:ser>
        <c:dLbls>
          <c:showLegendKey val="0"/>
          <c:showVal val="0"/>
          <c:showCatName val="0"/>
          <c:showSerName val="0"/>
          <c:showPercent val="0"/>
          <c:showBubbleSize val="0"/>
        </c:dLbls>
        <c:gapWidth val="182"/>
        <c:axId val="1819805680"/>
        <c:axId val="1819796560"/>
      </c:barChart>
      <c:catAx>
        <c:axId val="1819805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9796560"/>
        <c:crosses val="autoZero"/>
        <c:auto val="1"/>
        <c:lblAlgn val="ctr"/>
        <c:lblOffset val="100"/>
        <c:noMultiLvlLbl val="0"/>
      </c:catAx>
      <c:valAx>
        <c:axId val="1819796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9805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COMPLETE.xlsx]KPI!PivotTable6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F99F-4049-94F5-5B212A1522BE}"/>
            </c:ext>
          </c:extLst>
        </c:ser>
        <c:dLbls>
          <c:showLegendKey val="0"/>
          <c:showVal val="0"/>
          <c:showCatName val="0"/>
          <c:showSerName val="0"/>
          <c:showPercent val="0"/>
          <c:showBubbleSize val="0"/>
        </c:dLbls>
        <c:smooth val="0"/>
        <c:axId val="1819802800"/>
        <c:axId val="1819798000"/>
      </c:lineChart>
      <c:catAx>
        <c:axId val="1819802800"/>
        <c:scaling>
          <c:orientation val="minMax"/>
        </c:scaling>
        <c:delete val="1"/>
        <c:axPos val="b"/>
        <c:numFmt formatCode="General" sourceLinked="1"/>
        <c:majorTickMark val="none"/>
        <c:minorTickMark val="none"/>
        <c:tickLblPos val="nextTo"/>
        <c:crossAx val="1819798000"/>
        <c:crosses val="autoZero"/>
        <c:auto val="1"/>
        <c:lblAlgn val="ctr"/>
        <c:lblOffset val="100"/>
        <c:noMultiLvlLbl val="0"/>
      </c:catAx>
      <c:valAx>
        <c:axId val="1819798000"/>
        <c:scaling>
          <c:orientation val="minMax"/>
        </c:scaling>
        <c:delete val="1"/>
        <c:axPos val="l"/>
        <c:numFmt formatCode="General" sourceLinked="1"/>
        <c:majorTickMark val="none"/>
        <c:minorTickMark val="none"/>
        <c:tickLblPos val="nextTo"/>
        <c:crossAx val="1819802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COMPLETE.xlsx]KPI!PivotTable7</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10E0-433B-9FA4-870BD6994640}"/>
            </c:ext>
          </c:extLst>
        </c:ser>
        <c:dLbls>
          <c:showLegendKey val="0"/>
          <c:showVal val="0"/>
          <c:showCatName val="0"/>
          <c:showSerName val="0"/>
          <c:showPercent val="0"/>
          <c:showBubbleSize val="0"/>
        </c:dLbls>
        <c:smooth val="0"/>
        <c:axId val="1819798960"/>
        <c:axId val="1819801840"/>
      </c:lineChart>
      <c:catAx>
        <c:axId val="1819798960"/>
        <c:scaling>
          <c:orientation val="minMax"/>
        </c:scaling>
        <c:delete val="1"/>
        <c:axPos val="b"/>
        <c:numFmt formatCode="General" sourceLinked="1"/>
        <c:majorTickMark val="none"/>
        <c:minorTickMark val="none"/>
        <c:tickLblPos val="nextTo"/>
        <c:crossAx val="1819801840"/>
        <c:crosses val="autoZero"/>
        <c:auto val="1"/>
        <c:lblAlgn val="ctr"/>
        <c:lblOffset val="100"/>
        <c:noMultiLvlLbl val="0"/>
      </c:catAx>
      <c:valAx>
        <c:axId val="1819801840"/>
        <c:scaling>
          <c:orientation val="minMax"/>
        </c:scaling>
        <c:delete val="1"/>
        <c:axPos val="l"/>
        <c:numFmt formatCode="General" sourceLinked="1"/>
        <c:majorTickMark val="none"/>
        <c:minorTickMark val="none"/>
        <c:tickLblPos val="nextTo"/>
        <c:crossAx val="1819798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COMPLETE.xlsx]KPI!PivotTable8</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463768115942032E-2"/>
          <c:y val="0.24774774774774774"/>
          <c:w val="0.84057971014492749"/>
          <c:h val="0.50450450450450446"/>
        </c:manualLayout>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34B1-436F-93A0-AD653749FF8E}"/>
            </c:ext>
          </c:extLst>
        </c:ser>
        <c:dLbls>
          <c:showLegendKey val="0"/>
          <c:showVal val="0"/>
          <c:showCatName val="0"/>
          <c:showSerName val="0"/>
          <c:showPercent val="0"/>
          <c:showBubbleSize val="0"/>
        </c:dLbls>
        <c:smooth val="0"/>
        <c:axId val="1819819600"/>
        <c:axId val="1819818160"/>
      </c:lineChart>
      <c:catAx>
        <c:axId val="1819819600"/>
        <c:scaling>
          <c:orientation val="minMax"/>
        </c:scaling>
        <c:delete val="1"/>
        <c:axPos val="b"/>
        <c:numFmt formatCode="General" sourceLinked="1"/>
        <c:majorTickMark val="none"/>
        <c:minorTickMark val="none"/>
        <c:tickLblPos val="nextTo"/>
        <c:crossAx val="1819818160"/>
        <c:crosses val="autoZero"/>
        <c:auto val="1"/>
        <c:lblAlgn val="ctr"/>
        <c:lblOffset val="100"/>
        <c:noMultiLvlLbl val="0"/>
      </c:catAx>
      <c:valAx>
        <c:axId val="1819818160"/>
        <c:scaling>
          <c:orientation val="minMax"/>
        </c:scaling>
        <c:delete val="1"/>
        <c:axPos val="l"/>
        <c:numFmt formatCode="General" sourceLinked="1"/>
        <c:majorTickMark val="none"/>
        <c:minorTickMark val="none"/>
        <c:tickLblPos val="nextTo"/>
        <c:crossAx val="181981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COMPLETE.xlsx]KPI!PivotTable11</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21459227467812"/>
          <c:y val="0.16813994948744615"/>
          <c:w val="0.84263233190271813"/>
          <c:h val="0.61805555555555558"/>
        </c:manualLayout>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97ED-425D-96A0-5828D4CD2D10}"/>
            </c:ext>
          </c:extLst>
        </c:ser>
        <c:dLbls>
          <c:showLegendKey val="0"/>
          <c:showVal val="0"/>
          <c:showCatName val="0"/>
          <c:showSerName val="0"/>
          <c:showPercent val="0"/>
          <c:showBubbleSize val="0"/>
        </c:dLbls>
        <c:smooth val="0"/>
        <c:axId val="1819780720"/>
        <c:axId val="1819782160"/>
      </c:lineChart>
      <c:catAx>
        <c:axId val="1819780720"/>
        <c:scaling>
          <c:orientation val="minMax"/>
        </c:scaling>
        <c:delete val="1"/>
        <c:axPos val="b"/>
        <c:numFmt formatCode="General" sourceLinked="1"/>
        <c:majorTickMark val="none"/>
        <c:minorTickMark val="none"/>
        <c:tickLblPos val="nextTo"/>
        <c:crossAx val="1819782160"/>
        <c:crosses val="autoZero"/>
        <c:auto val="1"/>
        <c:lblAlgn val="ctr"/>
        <c:lblOffset val="100"/>
        <c:noMultiLvlLbl val="0"/>
      </c:catAx>
      <c:valAx>
        <c:axId val="1819782160"/>
        <c:scaling>
          <c:orientation val="minMax"/>
        </c:scaling>
        <c:delete val="1"/>
        <c:axPos val="l"/>
        <c:numFmt formatCode="General" sourceLinked="1"/>
        <c:majorTickMark val="none"/>
        <c:minorTickMark val="none"/>
        <c:tickLblPos val="nextTo"/>
        <c:crossAx val="1819780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COMPLETE.xlsx]KPI!PivotTable12</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7224-48EE-B335-1DE293A35263}"/>
            </c:ext>
          </c:extLst>
        </c:ser>
        <c:dLbls>
          <c:showLegendKey val="0"/>
          <c:showVal val="0"/>
          <c:showCatName val="0"/>
          <c:showSerName val="0"/>
          <c:showPercent val="0"/>
          <c:showBubbleSize val="0"/>
        </c:dLbls>
        <c:smooth val="0"/>
        <c:axId val="1819799920"/>
        <c:axId val="1819809520"/>
      </c:lineChart>
      <c:catAx>
        <c:axId val="1819799920"/>
        <c:scaling>
          <c:orientation val="minMax"/>
        </c:scaling>
        <c:delete val="1"/>
        <c:axPos val="b"/>
        <c:numFmt formatCode="General" sourceLinked="1"/>
        <c:majorTickMark val="none"/>
        <c:minorTickMark val="none"/>
        <c:tickLblPos val="nextTo"/>
        <c:crossAx val="1819809520"/>
        <c:crosses val="autoZero"/>
        <c:auto val="1"/>
        <c:lblAlgn val="ctr"/>
        <c:lblOffset val="100"/>
        <c:noMultiLvlLbl val="0"/>
      </c:catAx>
      <c:valAx>
        <c:axId val="1819809520"/>
        <c:scaling>
          <c:orientation val="minMax"/>
        </c:scaling>
        <c:delete val="1"/>
        <c:axPos val="l"/>
        <c:numFmt formatCode="General" sourceLinked="1"/>
        <c:majorTickMark val="none"/>
        <c:minorTickMark val="none"/>
        <c:tickLblPos val="nextTo"/>
        <c:crossAx val="181979992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plotArea>
      <cx:plotAreaRegion>
        <cx:series layoutId="regionMap" uniqueId="{C91EBA75-53EA-4F07-A42C-18A8D1393C50}">
          <cx:tx>
            <cx:txData>
              <cx:f>_xlchart.v5.5</cx:f>
              <cx:v>Sales</cx:v>
            </cx:txData>
          </cx:tx>
          <cx:dataId val="0"/>
          <cx:layoutPr>
            <cx:geography cultureLanguage="en-US" cultureRegion="IN" attribution="Powered by Bing">
              <cx:geoCache provider="{E9337A44-BEBE-4D9F-B70C-5C5E7DAFC167}">
                <cx:binary>1F1Zb9y4sv4rQZ6vPKS4iQdnDjBSr97jJduL0F4iUaJE7duvvyV3O7EVO/bgZu6Be4JpdEtsFfnV
XkX639fdv6717aZ41yU6Lf913f35Pqyq7F9//FFeh7fJptxL1HVhSvOt2rs2yR/m2zd1ffvHTbFp
VRr8YSNM/7gON0V1273/z7/h14Jbc2iuN5Uy6Yf6tujPbstaV+Uvrj156d3mJlHpTJVVoa4r/Of7
v4p4k5ab8v2727RSVX/RZ7d/vn901/t3f0x/66fnvtNAWlXfwFhC9xwpHUQwk3cv5/07bdJgd9mS
9h4lEjPGHHT3YvfPPt4kMP41FN3Rs7m5KW7LEqZ09/5w5CP64cLZ+3fXpk6rcd0CWMI/31+mqrq9
eXdebapbmLwqjbe9wTPjJC7P72b9x+OV/8+/J1/AOky+eQDOdNFeuvQTNse37bvVJsnKUBW394v0
HED/IB1/6c3VJtm8RMHjtfoli9h7gnNq27Z4zBsO33MoIsRG9pZ35P1Dd7zxMiXPsMb9wClnHL5J
zri4TVNg/dsXueJvYMJg6WHVkbMTS/snaAglNsfC3ootfgzNq0h6GpwHQyfwXBy/SXju9es78+2d
Z3SdXKkXpecflN+Pt0Vi0uoer+c0yOt5hdI9JJgN/5HHTCLsPc5tLrlDtvI70e2voORpFvk+cMIg
Hy/eJIMc3zabm/8mS/xVqMGkL1LwepYAq29LYtsOplvkJ5odYwysQZnkjN/pj4n6eAVBT3PG94ET
zvjr65vkDG+j1TdTpC8rjL+BjdizGeVcYvlddT/0yDCWe6NeF5jiLXj3qmJrdV9H09PwPBw7Qcj7
600iNHpl+7dFedvfr9JzCvUfVOlgVUyxuTH/RRJmt3rTbl52TP8Gn8o9hBzBbbKLHMD7e8ingu1R
7nBKMAQY42tiXV5D0dNc+mPkhEdn8zfJo54B//C6Utf177T6eI8Jhhkh7Ek1AsZfEAcsgD3B5ZXU
PA3No8ETdLy3af0XILvqZfP/esGxnT0mGcOUbIFBYFwfCo4DIbcjCLWd3Q3gtm3D/a2CfwVBT4Pz
feAEmMXbDKvOQgj+361LvUlv7lfov6Dcl7emCH6rAwBuOQXJpBI/KbkO2aOUEkHRLvab8McrCHqa
P74PnPDH8m2a/vXNJnzR5L5ebCGMIo5Ewr53uyaZMozpHmeSCAdNNOqLhDwNx27YBIz17E3auLXW
KjWqfElQ/wYeaA8DFg7huxhm4n84cg9ThxPm/PBPHqrR11D0DDDf5zLF5m0q0nV6oza/NbyUexC9
SOrcJ40niQdIHILjISSEoFsNNxWYlwl6Bpn7gVNg3mZmam3azW8UGBvyQJQzQel21SeoSLI3uooc
o911fv/srd/xEjXPQHI3hykeb9OiHPzu4osDnh4VthTiSUsvHTA5CEN1ZqfCIE3zUIW9TM/TmNyP
m6BycP4mTcsBLEl9Hb8Y4L/etBCxx2xhO5ztChsTU+8w0F9CCIJ3HvpEf72GomeQ+T6XKTZf3iQ2
Y/rliynie759zj9/PTbU3pNE2nQsO929JloM0g4crjB+n9qcaLHXUPQ0Nj9GTrA5fpvYHJpala8x
/P9gZuyy2oS/jzeI3CM2EZCT2uU8JlWxu7S2cKCSySdc8RIdT3PEdtSEGy7fZprjaKPS25eg+Ac5
4WhT9K+J5F+vKYizJ0GNg+18nF8RfE8gDPUPuQscQIM8tKqvoeRpfvgxcsITR28zaDvalOXmOqzL
26oq7xfpt6hwqF9AAkPszOckASag+IQYNBY4E3/n1fQ8B8+j6Uwxeps+6ZG6DlWwSX8jPNASBNhI
4ezqSz97PwCchPBtd32iS19D0TMAfZ/LFJv1m/R+TmINKajf2ovD9phDKERxW+dnmjuW4LmiMW8s
AJ671z1fbGO411D0NDY/Rk6wOTl4k9gcqbEpx1QvBtj/pM1TZTn+yzJ1D9P/XbsSKOzYUJj7nvaa
mD/Ii0FV30bQ0LXloZ/E91VEPc0lRw9nNGGUo7cZXo5TMnXxOxGCsJ4LyI3RXYJ/4qaOPZcQXAps
7xTsJLx8DUXPw7OdyxSbk7cpxNAo9Vszl1Tsgd/BsITqylPRJUYgPZRhmxN6L7JbzXr0MinPYHI/
cArJ24wjjm+vik0Zv6hWX+/HU6hkQ7fLGNdtMZmKi9xzMNRlxjbmu9dEXF5D0dPQ/Bg5weZ4/ibF
ZcxgHN126vo3lsWglYzaAA6mO3Qm+RiM+B4GlwRaVcHNfxhnvY6a55D5MZMpNkdvExtTVOE7b1MY
KJT9Rukh4DESqEoycNnvXpNWPwFlMocRh/MdfhN34PjVdD2D1GT8FC3vDaM128SvcCD/hqYTUNnn
BCRl15A7cd3AXYCeqrFxc+cYwPVHEnW31i9T9Suk7kdPcXqbGYyTUP1GXUdh+WErDHgHO1maRsbg
eiOQNUJ39RzQhQ/xeYmap3HZjprgcbJ6k3JzUtwG5nfmKghUAxxoMyR8q92mEmOjPdi6hBGjk1zS
y5Q8g8ZuBlM8zt4kHqewNaXsdbP5rS3MICeOhA7mnT+GplkKIfYc4jhj2XOLGsjRQzl5LVVPI/R4
9ASn07/eJE7npv5nvAOQHwSJcBvvQtGJ9+aMSEKjGVROtkhNvIPX0/U0VtPxE7TO36Z3sJ3VvSXd
cvb/PbEDDWiUQFmT3ef2Jp7c6B3YBEHbIJ/Epq+l51cY3c9mitDb9AsubrvfuosWg19GHApysg1B
IdR52NIroTAJBWtQeD8aCh4qvBfJeRqZ3bAJJBef36SK+6igjfYVZugfzMd+2sDm3TSofquHAj49
xoQJZ5eRn0rtnYcCDb/32cBJlPw6mp7mj4djJ0zy6W3awU+9gR3xwb278JxS/Sd55Las3r2WV18f
+kGxGrZYA5dAYfruNWETMMQcsiyQRvlhqB9qkE+vJesZTnk8fMosH9+kRvmkymuTlup3xhvQ4w2x
OSN857lO4g0orgjQ8wz6wLeGYBIBvoqkZyD6MZspPOs3Ac/1L890eOglPbrz7x5oIaECCuoWNkh8
R2BiiqGjkgCKu+6Pia80OWriebKeRmky/NFM/p/OsXhe+X0/5WG2qTbzuxNEHhxz8eurd9OFc00m
Q3dx25OKeLt265s/32PJwKx9P5hk/I3dwG3xZHqKyI8xt5uy+vO9NRYtKexFhiifchu2YUAc0oLO
gksSRBLDJnZuUwGhPpMAaDomwuBwEw68wKUtqEQ2nIcgoDJQjpEUXCJ7CEPiUzqQr5EObLf5fnLL
qdE9JCm+L8fu87u0Tk6NSqvyz/fMgRpEtr1vpJWB3wf/CGICQ4IIKAUisuvNGdgquB3/T65ym2Z2
TddMO45XM6s5LtKqWQ5+2O3rIGerwTJR75m27W+YKcUhi2keuOBRtmfG1Mity8zaaKHRUcyoPB5S
n1zwKFKByzOezoKSiuNQN+VZHzXqIimZXsZ1o9ZJwPFXk/nOXEci2ndsPq/6Mr9qyihadZZTKFdF
bVe4ZZ0N1yiLLU/5Abc9v4vt86JU8b5MdXrgC6KXNSld0lXpkWG28qT2k5kVJeE+bsp2naokSbzE
4mRmW4HYT/I6066vuxOTOXqZaUce9mXQRK7gnf2hs2p5LFSMjnCv0FFPeqtxG0PyBVR79BIbO/iM
pZLH2IpPccfrI9/GFwPqzQxzv3bTnErLRXlGvpG+D9026bnn4Ca1vSIpqlPZY+riSJA5oawr3UKr
esk0ym7aFh5CChK7uSr0Mq1NfJnTiOdup2m0zJIuWsmyqmYtbZMZEj32KmzXn4yj/JOqDtsPlVHD
tezb/nNa1ORDEDv9ivRRccxJ1H2A8rrykG2rRe6z+gB1PL9KSN3NmjQQi6zRzVLgGKYRdJ1L41Sv
mrS13Tym9Y0liasK1ntEZgd2Gqypb3XzWmnkxsiks5L5R0mcJWvLsdY6FvEsyM3wiTZFvszzhn0L
ZGTcMqrUQcVpuwRD5a/tJExO8SAGeyGtKN4P+9K35mSI6oOM9tHHoFfyi8h5Mo8Uz/b9jLfnWdPm
F9Kn6mhAHB21Jeoaty6I+uRXtDyMaqTPqaHZMoHNatJtc4NWrNMicmNNyIehF+ooCOiw6IXQ2rUy
R5ylKsONm1a5A4dukOaQtwqdygJ4xQQV971ooPq67rrs2Odcr/quJge8yvQyybj6UjtCfc6zEB+n
QcY+JI4eVl3Yd8fIasiB3TKzKmoTnFTUlBfRQKTXJaVeJ1a9zlK/9V2ZMufYzjP7SwpB8lEe0Hit
sM5WUaRp4iZxqRctDdmJztoDO2wpsGNerCxUzeswgFbV2kG923cxntuZLzY5aW9Z3iXroM8aN+kT
tja5TxfCyZxZL1L7I6Hxdd+SLPCsgNpfhJNemIYMH8sy65cDStEHE3Keul3oW/vMKlHoQj4THYcN
ZthrLZ5vSr+ITkUQ59qFpmd5rXwnXKYNDAoGpS8dhRKvIVYxR02cHEQBgNgSota81nzmUJ2cC1JW
V7B3rSncKsYXEN6sA7vl+6bNl2nqcG/gIkldpaP4A8FYnzFfr3jfVvvcH9I1jRMzK7M6dmtQll8q
I9VasMRf9IrkM1FWneunXXSWlYjeDl1uPBJHoTeEfexGGYs/C2R1lyLNrA+ZnRgPABXILcLYnuUc
Z6dW0S1azfODvGicyJNywaooWfpli44gSaiXuf7Q+H7z2fJbM4s5wR8iFJBVChsjSk+3qDlOUVNc
k6oHSiiatagTS4Pbbt5oXFvzEDY6f65En2duhgat3Fb0Zp4OfXAylCZeWl01KLfvmfCKpuPSc6zW
uIHfz+t0KEt3MHXtzKRsLoOhp5GrY5nNdBHkoOZKpV2ZFeggyPLsqE99NMfY+hzZceG4QTCQudJS
uKABkCeLlHvaUp9ip0VrjUo0NyjKXTuKzZXm4XDgm1B+YInD12XJusQdAqv6oCorngmReizNyg2P
RLeMEHNOUcmTyssSgo4bxyDP8ZNBu7aj+TwhRn6UYDWOBxqGnwqHqsNkaL7KoeIrsIiD10dlc1wG
VAErtdFhGfHUq3pLHiY1LU6ryM+PItTmHy1f6eMyTrK5wWWwwNIEs8EOszkrc/IpbhN7xSuYZeE7
ZhF2kX07iKA+apnMNpTko3GpB/o5TLS6rGzcaJerWC5IJINlPYTx3PRB61nYD08xVqDEJWVuE+Td
Oaph6dOQDbO+r7J52dnOAeyJZdGs0yY8ISJqgdFw60mLshyQrYdlH5B6maquWsdyyC517S8VzqJ5
3PvDadwQOs+aBmVuX6Eh8morpS4LugXPTXOMm8DelziIv7a5Hc9amztug8HcKhDxg9K3s5XATmfc
OC/kl5hzNUvSFn3WfuGvQDOFa7+yZ73N2elQR9Z1BkWg/axyrEUSiPIEq1SvGbX8BadB+UH3rXMZ
tI6/wChH52GjEDxO+JbX9xZfkFAUx0WfX6Xl0F+joQb1XxfVULq6o8GyIy2eDcQhrl1aByxFdlO5
aaG63K1NyxLLxWmNFGg0hT5AO2ABtj+KgouagSPiRnWuey8lsvqQB7lemRBE2u0yEcfuUBZt6grf
yb/JIovXjQ5tl3atdajsZN47aXLaNGm8qlj9hRUscEHX5qHr1G19FVf8C1PhBvn1N6GHL47pzlI8
JJ41tBk8L0/WRSr6eZGrCzsPsv0sFOKiyWL7Yxy16TWRvPtU+DCwSbkFrK76qoj3swBmUe9neZk3
1VLzLh/4EbhaacDdwY4RmyvbVHTOjQoPO4ihZ3Xb1c5pXuU9/1xy/1uteuKsdNMCcFYf2tnCaobG
8w1a1j14PcskzMyRynLLfMlAgYLvJZsZ7vx4kcd9kOw7VlzMyjayZ+DkxQc46NN9aAkTX1jP8q9I
+EF06nehPhAhw8VFHQ6hv9RDrIfU68p2MKUbVCy6ccKutC5Z7ndsjsPGT11jqdisc6HILLVQvyyk
SRcNLz+VImjdogv0DPWAZBXQT51ltyuuMuH1SVUfw53dQmoB7qQO91VBD2tpO4GLLMPcOAArY4nG
WoEvcpkOoZ6H3Bb7YEGs89BSwWEnNPaCFPfHTRjkxwWguT9UrVuFqt3QWPb7heSWW1KrXuK06920
Ht0tMti1CwFwcaDUOvYXseD9rDF+tXI0oV6cO2pZQnuq1/v0QzKE5SzKrWA90KBa177v7xeJrfYr
FBxyrLWHBM4OQ59Xsz4Q+deacO05HeuXKm/UIqpKObcC5M8Lpc289WnWuSaMwZD5WekxgHlVo8x2
K20nS4Z89I3WPrjRWZypTrnSIfiGOyl3PpWoTkV5XVORx+zSzyl4HJ7KtUq0+/D0wEfe/7XJ+kIF
4e7oxu8f/3NhEvh3d5zgjy/Hkx9/fII26O2Rkb+8C/bcjyFQOb1pDOK+/xaEIrugboycHn34KYp7
Jk7bnkD5zMVHQdyjkPU+0TYGOTaFoOb5GG4S+f4I/u7G7eI4zvekIAQ2oUIILjH9EcfBjoA96KuD
NiFJIILiDtQEd2Ec7AcgUL+FmH13XMkuhsOwwYPYUI6XGCIGCUci/Z0YjkBq5kEINz4R20hCls0W
0GMxRoSPQjiNoyLFbcxuHexXtQQXkGYWcHDWqOEjY3UWb6hVsHKR5n3Z01lldyzsPMv46CpIC5pa
nrG7WOzLkPX1LJZWmq9amejySLMks3rXxB3LrlhcRZ2ZWeABR8QLhKD4VnSmr890CEK7cRyW+dck
ITk/DriC+MdNsCqBFJqxIjkJMapaCAg1K+LMHc1BcojB+wGSgyTB/YGdkDT6ZpWNgTEPIH0i0IUs
5KM1kgi23kkIb8fyLizXJMwVOFF1yEPnFly1NMpXVUI1XWnalIVYDWVQqdYbVAanZmnkK9tf/Prx
+HGYDb0vY18sgd1/0FAGG5XleP1BmD1ExCkhS6BuIhyTWHmVIYyATy1tK48WRdcGRTUrQtCmoWtR
a8jS05aSvrQ9TAfekv2Kh2kZu8bkpMDHkjk5XPs1kZCKeLhGAhpICRw8IMdaHWyREBMau1BZdlgQ
64ZbRYPsWQAek8gX2qEVQWDFK86/xqDLKkjrfRe3l7EZn0sl7CaGzW82KL7pc7O6N8JYxLkJeuA5
7oIjpMvPIfUhynTbSNXqJPXh3NvKDUMDW+S2anGbwn7i8ZD5nExbQP1rjAUppEdAhh5DE7BGWagL
yY0ltMiJx1rE2QYEyarWZlBCHysLG3xE4ryvz+MSoSF0oR6jYVF+vRCQ1XlMCbOhngK5oLHPHU49
nABQcYWiPk79a18OKSuWJs8ScPYtPyllv+ydogNUfv3InycPDfcctmU46K6ejh5PPhShr6MeFTeU
tyDlix7zAccLVrR1SefK8Sn/CrGrbeduyaHR9atBfVPIeaMMytoXGAFPNJlATCI4/XMUVAj7IJ58
TE0ghwj888q6gqNqRWKtuiocBSLpTAgn69ZtRAfqqaTs7cztpE2AKqZQWJ9DGA7GNbVwkZ5LyCkU
6SxnprDPkkal5dWv12zUpz9SZhQyZVCspgi6qeGcKpCWiS6pW98pUD50V11RFcAEqI4RLBbqWsIs
tytIY51ndpyPQlO1ZnxTWVD/3cXCmMOpCASiIodComhKhpPbJeTLuLlKNbNAh0egvYbWbXpU9eyA
+Az0fhnUcDJzErEUNGqRJQVmK8eKrAYyTCFo21Hz9yGMStWgmwPaxZlJXlAreMpj0IIB2wZsDhtY
AWHOJ/YJYoI0k+lAriBW4Rakcqoy0/VpPlQqS70273MgzhJJA9dMnyemnznx0FvnbZb561IWOgq8
ZIAE20ES5mnluynkWf0KspXI0mc8kQH48jaRHahE24p6nO6jQWr41Vj5bZ6/IKYYUsCPGACOp4U2
IckRlEfh5Bw20RjAmWnepE32VTDDIuZlyGHAir5fS1l4kM6yQLX7/VZ76prCtfpOnWTYd+BS11aE
54u6JS8LNJ1qcejwB2eESYxtaDD7iS3iLi4TPzTZ16wAKcrnpIwdemTjkPQHpKx7WA7pN3r4mIRd
3wu3Dos2Dz1Q+C0/C/LBt1ZFQqPhY2HVJT92FB8dhI42iZaQuGUjPKYkEliobwRrzrIiioePg+Zx
G7tI69FoKVh9AMikMoQvCfiqw0cn6TrAjrCoh7dyQEHlzDJWknLBRT1iF3eBAgcjv3u8dAKrb12I
1SL4CQPOA1CurHT0DaqMJfGmK3maZwtIH+HmnBIzVIdFEfuFq3VS2BDdBX7SrQIIEoMvqZP69GOD
GgxMJpwA/IwmTw24KL/WDVMVDqsvYA8bFGqo4IzgCWsQv08DLDP9dcBJWQRuZyORlW5rIqPXpM5b
UBS/fuJUG0GRgCIbg92GTnb50xPLApVhm5D2CxnqkRnbmo7qzy5FDMabNznjX/0IoqPcbe26KoMj
AYoF+PTXZIyn7z0SCgJnbdsCDBeDY7UpeMmPdfdAmjq3JE8+JjRNKuJWBooJtyYPc9BGYVymGHIx
wqjTpnQC0DhZyEwwD5zKbowLh1a0unErO8gPtO/w844U2undssW8OYNcBVJezobOHAATQS4yQtRX
mUt9jkdhDxHwoWlC8C7WfhRXo+Q3lJGT8WzwrHdJXJCuWf56xlO95sA+X8iVj7Mey3IQEzyeccz9
MG3zUlw2dYrAiWVFYYMT2wwj31JwsugqhGQfsG0XSwJvQXXn2Vo8G1ma1FFr++d+x0eWtnM1JMVK
ZTYZVWQ+lAgvct1kpVoOrI9B6vw2GX1q3DsJSKfAOYjRr6dkTzSbAx6QA2YTtBogCIWhiarOSZoM
JkrtS6cKCchWlQUjAZVF6lF07+QYduf1QBvUh0YRB105qpQiy8HQWCEGNx5DmAxfmTyG7TZaRoKu
VKvHdcj71vBjP+/gLhWScYqQxeDlIrZEQRaZUzSk9HqwFzDdF6Y2iQBgahLD2YSwNw3OOaPg7z1G
q4LkuNC16S9J0IyaqipyYK1BD8pcV8iJ7RSybyYfPgo7He1jYhkMgHQ80UE/HxKOq2AhiVW3l+Cl
FrAcrYgIcB9pBtAmqbIksBhtdTZqtxrU5krZWQtqrQKPBB6oKh/BJ4ixMCxFElBYiqoSoVV5TNcR
iEQo7Qg+bddnVIXjbqVfedoTGXXAXQDvStjMgbAT/eTq4nagvOe5ddEkwoB22Lq3duh0TexBZBkG
6UtqYWKOxkdSOMnTRmCWEAev6fGyo8iAC5l14qKsMXBI1cOOfbUE2w/rQ6OMGjb3W8tAGYxr0sOC
a8g+gcsCSg9WqS06XZ0KXjp+tIDyjgPKAASyOSugdA4WILFA8KsuBUO1gy3I2xSWstNOCrICUjTC
EcTdCIQVKQxvso9kc4ZMYoASFsdgm2JejXHqr1ebSgKTe+ApwuRHIwBKAs7YAy9oGtmAO1hCkqjr
L8Kw59p3qzommee3yI+OuT3Qop/nYcEzx5W2LaPQLSAFme8jXZOOuRl4O9ZBESQWPfITKBZ4eWu6
4BpBzW3V+jXls1ikRt/QSA/FWWJ4An/4Y8C6PaENRt0wc6JUsszLwX8s60XbMgequ3noQ7KYJyjB
h5CBxXKWpoXEXtRVdeG7pnPyIXLDtClo5wVd3IAwNEPR9trtLBbRaCFtXNNzrqueBh7qMORYl5ls
Q+yD/+ZDPq0KobSiPTHodhggrAVWzNYdJLtrNy+ziC8aKQIyg3xwN1y03NjqY0114M8IhVy8B/VR
aXqXB5Blm0llt7EXMB2s4GyGagblvBYKEjJFaIlbHNqLwCqdEM2z2CT0smdNEFuX0qCuu+iqjlRH
Vlml1hlYDFHfsILz4nIQTZAaNzMGh+UH2Q06XvoKshuLwVAnMa6MDbFDTxRDmTtXOImc9AbSs6bp
oM5T9fmtrKu2RV6s2xJHq8pPc+bMIA5gmi/9xIr5scTCiuNlwzO71OFt6KSkglXuMHEKejQQ0wBL
D7gos/ADdO1UHM3TlGaZWNfSV6E+TFkX58E8aoKqbQ5b5gdKLXyatDU781Ob5Gse0TBwFsArHErG
WTMgMOu6dFQr3cCiPK9moV8MUb9ug9IK1bJVCVgbL5YtBQXbZKpmn41Vc1augTlay/daAm4LPq4z
8LqkW0F6uuMn2hYC3qrtl5ZSGq7BfhIKj4MUMs2vhjqXdrMf8SIL7BXuLEtAMjhicS2WXRphyGUy
2ox2ETFLwXQCwsCobDq/hzqwF7FQsuCkb7M2E6eRb0WtXoiYWHa2juteOs0JjwhT0s2lHHMSoqhY
GH8Uge9bwwGluoSVsvocVPYRaO08ZAcW8QuhD7HKoZJ6GkVt5PjzNgJFEMyNgo1MhQcqaySpbyyN
7DkKwl7lM2g0iApnllbIYulnO7BTeF4SaSkv68DJc6+AOBhW1nZqBRbEwzwcfwToB5fFzXM5+vQ0
LGH2HpSEU8IXUdiOK0Z0FcObKcPKOk8TMap82lSBIzzZVgYYYEjB31hWskjgvmw71bBiAyxfHsG5
XgJsSenD03SIIchMsRrhwRkNbfYJ625c55TKCHJJVm0VAIWVxk5Ib/McApp8USgFnpbXOrgXuaec
kNUWIEjrvP5YRWmtUlgvKxzMMoTiGO6OnEiMJCtAOhvOOXAWPIHApfwKqv8jg/EC/hRPs896C77T
MhmXpmkw3Aom1slboKGBVjeY424+RUFIfgUJtxC+Y11m+Dn0jfiSeLSVkAByMxFiWIsd9/hDKeEn
RWSNk/Or/m4xauCawtv5uJINbPxEShZD/UUV1vluqa3t7feLvL0PMgV2fCTsLAECcGqFzVUMzQWq
WKqU9DDp3B7g7y25gU0Chc4hAA+MdNkWKDM0FbAaRN51EaxTLHufuTgOm56fyKQ2sEqNnWi4xc4g
x1Z4kObwGwktEv3o9AYJnNwGMioClF/J7QqaDCQI9Np2TqGtIEbzMpPyFq/62hmjc7SFdsse3I81
rA+nCkbMmdDj5Dveh8CnAS7Gx4Q05PBlb3IkwsvBUrSu9mGmZFzeLSMNUGACKmGS469gVZQwDtrT
CHBXWYUj6dsFhRrZAB+MJoaKuQXlrThaD1DN6rJlgCCjheatguJecyijYMx8lNDEcqUaYedXmAcp
sE/JwGOFyRcNOLsnJeSyxx+0m/GNNoEDbzpFozgkAxvpT2sehO1lrQMdqEUaOPC7YU4wFNfjshe4
OiBbXlFRKSux3C25jJoCyOkUieFHwAIYeHiUqRjsfIOhOocuwXOLnGYGFbUqhVaYMvDh4SwK4W8l
zCqdQW5TQ8IAUjYAU1ivhQlGca7BvsJ3cV/zyFnE4Cx2/T6Rpe7MCpo6EHQXaUl10rh+CZXxNZa4
hvvDKi/hDZxGpo+h6Qj+3yctJNEYajGkinLI5evj5n/Z+7IlO3Ft2y/ihhCi0Suwmuw7Z5bTLwqn
7QIkBEIgQHz9GThdZ9uuiKq7X2/cFzvCXmsBQpqaczRTahIABRYrcfWwrvr5JenEiipA+G2f+6Ce
E4DEazRQRJjM1q2DZkpji9WHNegEHy9ijq1qfSXJKhFvqrbvlTr/gJPl1NZWHl3dot794tkItcbZ
yBrDcYq+r5mhh2IFr10sSmwvUZ31y/QMDUm9JOfp/dFXXo0Yosism8ITqWoZ40OykRBRbrJsH75w
NfusAV61T/F3/DQb1YIRCB3dn3dqGoq/LCY4Pj80gEIDqDs24Mpw+qiOQ3zR+ETfRCa0+ETiw72G
nWM3Yl69gyxbGLdWHF03WEEvKjFs+I3tHXoTKMuBGg7xzhKeRKhQ+mqN2gkSghbARHylFdQMoBLZ
0gCEhzpqQqiMEuGx540ekUYeUevtg+eaaIcKqMsUsHjZdhW+jk5geMrXBekZZDGLGK1tbnkkd5Cy
d9jublIlomR6YICxvDisQoLWPSaLiduxBHQBB0yeAgRKPrEqClGSYzPkePlbwDY8VdLpfdvQsdin
m6U2xOR7H0k59UCio4Y00Xy5bJC5pA9qc0vwZJFMA1XYzMCTT4i3mF/BYjaMgGRkfwZhOuh1jigv
d5SqbZCvIrPmul/Mp4T7egjf2Nom7W2SDMaLI6P9OAV/Lk0oV3HAjha1cT62wL+DImvD1L4AkVzU
9IFUg6yqQsQ+qtfHJUVuM3zlczMP9HUUGaCJk4XUT/MioNuoXjbmKOtzh90Bkq0pDHvklGkacxc6
zHItOS1m/CPo4TxdwEyt5Y8neX+Xg5EAiIs4hiIPj/U93LTtvMc/7qs9miD73xdvM+r9E9139F5I
uv9bHJIAn/CV3z8oIqAT+oDKfec2mlYYLOUK2aK43SYfmoPEQt1XJdf7//yYssgpEYk4jE74r3c8
fA+nQVXY1dsozUNqSXbvanDkfb6QDug585vg9GIZoIuskZZtOxw4gifCXxBcIFoMG8H8ZgT8wy1w
y/3OVQOm8dOPC8WWY0sbMFWCp/eKrWvklkLE1BnHHtR7wFLvQOMATylmQ9AOOwg52sQyVupKD73I
6yFxwZNrYoNnnhawePNlQ6s9javZimukc7vflvu+4IJeYR/JIRTcF7mhO81Ydsu6z8lUQODQ5HE9
dlofatliNR7fBwQ48B70FKyv+F02hoG8qmkEOcC/AF+/FfTAchAfMIMpghuEtL/DyvUEDgF4NX2q
+z7BXadVtWI1LD3C7BCwfQW1M4CXOp+bYb/3f6nufq3t9svjpCEIBvYjEXD93wpb69Y+WMYUUNV7
aJTAgHEXqAOwkv75Ur8B6FhNBJpwXAuQFf5M9rL+J/JwySBeEEgl/5ojRK19XwxGMHaHdmj77OZJ
vb9U10i84Z5Zhlf2Izj+8738CiHEODkFqBBO58gS0OGY5/TXexFzRAHfyuoJnWgQxpo43PPxccTB
EIetR+r8b+P89wvCWALgIMk4BbjIf8MVVW1J2GoiHoe1w0ZRKez4F6mHvAOw5veV/c8PGO6w3X+K
9v0Jdxt8jC5GGUVL6d+BzLWVrOqmNnn8ETGWettBe59EPo6PKxuz+SiN2OyDWyCtLbWDVPETiyxC
QzBuDPvRv9zRrzMdd4RSKuPYvFIeM0B0vwGNnpMAysBoeGzfF9WCvA5rfHVKIK432dzgFdTMeaxM
HmFzQGoR1PuNSBMNbivmAZX9MYb6Lib5itDiC4T6AR/H+hDhLWRIqCeL5Z3PMu9h9p8f4vfXiBeH
IxdJDMYEnlwcv/PrvMG+O0x0hbq8HtUembbviZAZ4849+CBzDC3q/++hrhgECHT35Ec/g71HyK/X
S6HVxQsm7vbHtrdW9SBz0iOy9jnE49V/Ba3FkANlIc40xMKAgYb9LRxEiwASPTfy9n1bQpK8v41U
tVgX3TjsG8Y/P+AeX36appgQoJ/2dlvQozAgmr/hmYvf1sZusTqnXWBVXKRap9GnxGLB/NsS/Pul
8OoyMHg4uhFF5u+hTguqvauS6vyeiswx0BHMIzpo/PXPT/Ubt4Zfh0IDDfjpbkPCKW6/EygdmWoh
V8O/EAmY+seyoonaU0Ub6b2cXCDD0wXRzNI0T20LpiNvNxKOxRR1a/osF4Ig+C/39S4R+WnAgWFi
CL63/kcH0Ay9G36dUYSAL4KacjzZjZJ6PNB43VUSDg3rXP/nuHUg2ot+rID58lyLDVVsPsXVFOor
ZBGQBlVFrwwQqWvKgImQey3iqurPHjlL3N+KtVHh6gtBQYW9jsOgUZ5ZSVk3HHTrNjoVpCfJqMvM
xoAAr6M17KMEboLvPKNKUCRFd6LT4bDeqKqeOaQ8bk6aEFiNhITkjAIobXTZBtJgivxInNIAX6tz
9Z7uoHLIsIkl38Prewmkvo/mUmuKLQUl656eLDMNkGj3NEP90lGH4Ubql7j0NhrbPckM3iOzAWmL
90ZMFkLIrMZJh1vejZZ3TZmYtJUu/wuKGbCd1/mPBOt7ZgfGb8H4bkO2JxfpMAPxQs2jEnowWY9L
aoVqZ74kYFGaqmihqUedB56hle1zhHScR7eJnzgzFzIhwQ5SjLMF/gt5+F4f8sWP0InXymnAwUCG
UrAfuaynrBdFAL3+QnQ+oB1ETO/5wE26HKoBQWf4EHs+b/0H8CA704bclNDktp9GkBsfGgMUvIIs
mkHmcKztEIay0CGS4T89SuIxu4yTdaGfwnj1U3YLOE+Yh45zqehBdmNAUKHjrIN1KuAUAsd/6HqP
d1suK92sh4YSiMlcIGUM46zwzIvlWsESMm6wkcilQZXPMwu+tqnJeGKknZa3hGjl61IwFAJdrtNO
248dEKHAwcWT7FTgjxg5gKevkutMYz+Rx65uE+qQ3X/P/wDI7/mr76Z9M3yfGu33LLVLW4VS0nIo
dUw+W5LoEBG26lPcBlWK5osKZv4Bm0ufPZmOB+1RN3EV53VVLU+xbyCd9s0CSTSbo3MDJeeFtut8
BsLSP6YWjp+VxzUcOVNLgGXP9oPApD6zCnakHKuvfpPWtB8r0vTlykOBGrmNphOKcEBdtIuvMkM+
9QrLsVtMsns7TJlCfo63SwJ7hG6dHWTfuLtNthM5IKeYDpknUYsZm+gvtXFPNGTmyrKgutLzOEFj
DmgcApnqPPeOlzVfsofU1AP0Bqb52oyDKNvaVLlnXVfGgg+X2Ub10YsO7HRnYoafznxXMNmlxwU/
eZGhTnyza+9O0GOIrwNXcEmtYbvlnsv4WEvSPxk4zLa8BXQ05kHUV8/LumWf26CLATE4/WHJaHMg
dCKXjPC6gYQ3iK4Z4MOjnUb0FJWpeACo2UBHNUX8awgKCnVWaMLHmcq6ORrfBYdw1NPjODMAIQgF
5Qiry2U0WlgmYr1khUi5qLOPzUy5v4Aywn0ZKZPhoXdmQvnV6NrnM462+ZZNcQoPlgjspeaQSZQs
nOTDOkcK9Zvur+JxCocClpH+M5GjgeqXkasxCfcZKuKd263m5XJFmn1DUjVfAJUPLhsV1bTMEP2+
hssSdfm2ZWGNct4Er4sZlm9DEKwFbcLt8zjKnkLpYCBr3LYRM7duYfqCksu60myLWi8TV8HIRkLT
3PowRSBGqVfMS9RGl3C9t+bSroM9UuPoVdzqNQcC/RIvUL1DLnzLQiyfeXRTCcgTOuhq1XNaxr6P
DiydultTM/vqzYpckYB2r8bcKWgzVJE2VWzywEXsMxjzPo9o2516ABg5JXp6WMNOPYy1n1Shpql6
Hmo/fLSr0bBhrW4tRGiNzCXuD0xwBiwQC2+tt4Kt2XLP6Vi3RbfN8rPUZstBPukXnG4EF4KZwwcO
cuPCUAthtiXikjUd+zxmyXotwUPMoEOYw0XFlAsXDKiUHbTQWdA3eRsq/tkGKFLKDHmjzGM5DvfJ
kqgjAn2SFLzZ0vMU9vU99EPQnCy1faZ9Z06zW8OTNHPy2UbieUH9/rwNestOg2E+l4OuvnkMyKme
UucOSE/902R5LHLLBjDJqppyUs/zRcKVOQ3Ij8McpgX+zLuJv0WriT5IK/o3qOa3bw4TvJzTnt4w
CB5OBDtFOazD9IS8N8jjpZuvAzuqTxvsaqeoDQUUY4C5b2tPGPayFRGJyCYDThWr5JyCMCrM2MmT
ip19huYswv3P9DIkXXSUSTS+Ai8c7nlX23PoW/6ktd2uqlEOhzVFyEV5rpvbjpHp0jq23HcwTH2w
Wca+RGpGcKCDn2+Z11g8wNruwmhyV6tNl4tmWaMeeFLWnUSiWYmyHcpPwDH8YgusuBaitg8bzern
DJDO67Bl0wds+NUZiy292cJggrYqaY4tF/E1mPcwKibN2zLbfBdhvtvuCP9Of69ADdxXa2+GAooV
crSLHF7N5FiFon/bri1n7goCKgXUQvcfINznGjFbr4coVdk5BBdZzGZjd9lcRWAMbPA1EBTauGsf
s63hcAOsyMHL1AFqz65VHM3pdCA4daOd8pYbcb0EproH+tPeBsx3L+1kP+M7FQDoJnwZNTIY6VJ5
u3IJWWhswuaS94Z+coFwS9HW8GFBguSeGzrPw6mmu86f12F6xURvsyMnuuOXus5MCX6ZbfkMHr7M
+KbTXG4ThzMuEt1tH0CHcOWDIcVYJ2SZ7PXAZxBQ4WpDmEfZoO+ilQUPaccbUySrrftDDW/Vo6ya
WR9ARfv6SsMu0ZSB7WAR8EKEwSmdx3F7hDPFuvq0px6k5MOKE1cVRq1fKnWpgBXYtghTZC5FrJ2Y
b4DiyLGIXFh9WNKth++WtMk1ZIQiLJcQKSLMk3EyvcDOsmUWccSaKU6QOFUd5E7neUrSy5iupJMf
tsgLOsMVOBDuLimCHbnIGJgK+NZ8Z8t6HmP3xINKSSiDqpbb3AaialURML4+NRHUPDmtWfvQ+zDY
TgsKYAlfxEDJ9cLl2hXUgl+4SVuE0xLCva3sgbhdSjo1BQ4CVpdT4NdR3rUwDvEtwvB3ZNVwqlCt
dvWYobG+myYmM5gsEpm0FMD/2GM9ZKBdCxd6OHtYCBPJtarBGue6A/xcbNM6dHmkPQip1El17hoW
94dqiZcb1QC+LeXarOeowhlsZZKROgVUJ214oSoYh3Lj4tTndAErn0x0ug1ivqaFloKNecpUBIgQ
WOJLaAL7dd5dXZE1np76XoTRoZpr6miBFK4O+gKaAUjkljytk0cfsD5FYuYy37QFIumED/QkgNvj
C4LQkCWH2rQGtq4hXPlB6TRM64Ohax/HN2EwJ+4ZJLMWZzlk7HM1z5+2ra6eq9p8qriJZY4yQT8t
0JwcRCbsiWDzIAgSiQUtl25XraftLUyw7jjXlhdmMJvJU8hHTa51rJ9sB9eltYmHWbJhiK/zpL9M
ldiOaQ8X7FCt4gbMZ0aKEMagodyw2bB7PtbRUwphky2bGRgU5gMmTA6d3vI17I16MEM3ZocxTavr
se/6JzeMU3VwazWLC6DZVZoHeuUXupcwJXZDe1RwHj91ioQHPtX9lRJxcEPVyq6oAZnaVyNIdY6y
qKRUoPubS91pWyltcxwV38LzzOdhPJgw6WH+y5bpwtjdPwtL5loMqpIFS8bZ5DzUcKz1EGq6izHB
wx08wPenTeDEVAE+fjhJ8H6lxaJc8s0re4tdHpt/k6i2bCTyC9yCeMSu0xxdypPCdaZ+gac9/ARE
cD1CTMRPPeH6mJpU3geS2GLWSf2RdPq5lVCoVSjcjikV8rVf6NTncdT3rxER9tLRSMAPaleZFQ1A
W7iaKR4aZqIja9a5QBEe3UmUJZfzEjZfVB2ln5Sowo8qjJbrGYxyGZuhv4gAZb+AFIAnEDFtNXkk
yXCTCBEhb0Vw3Cch+wKTLIp03+l9117p+NbPWdAc2qQBQQuQu08uurhr+mKES28CB7b1ADHTRYZF
1CKO5EnQyPimNSN9q+t6UjltcQ+5bNM6KxR+twAshzlRexNf6MTRtEQJP7cWuZaqLrXppz8Mqra6
UCaKyCdsvIvNeZAt8zmYVFJORgbnZojp865nOIbbrFze+MDcxfEq39ycGWwPqDyPvRNQafUijq5B
Kdor4yF2yW2FlOZ6RZeAN0WntSlGwJ9z3szt+mWaPNYKFiXqNGeArn6dwabNOZjC+dDJOboEeF5B
ytWsG5J5yFm/MUhbxVGn9XTFPOq3PEA6MpWtGIL4EAwaWmSyzfHLNLbta2rmtVBjNJYtCQZy65Y0
fALrl3GolZDD5cm01O1pQVJ1iejXLYd1qGuJVI4j9YS6JOhvo3oJg8KJXSHoNYnNwRr48XMoZTCJ
ClbrWjI1H6s5AcWjVSEVkjR72MtYeAX90FDk1FEnto/d6Dp1R2ExHktUFUIhpPGk30xhQ1e1/hQQ
Kjt2l7hIZLkKhyb63ELOGnTFHGSrFEcQeWpFJ4e6T3peoNpemcnhh9WjK1JsuLEva/BqWZs7qMyZ
L7vZC62ufCYA6RSjQwFm7tsZqFWUr5Cfc3e0zgzNx6pSsLaVC5YK6B24hKLO5jNc2cl0rJCrdReu
doH+cxzGdY4PNXRZujvEAzjAJ0EoOKGTgYBr6krrWUDkvXRG4T2wADIuJ6GwBjcxQ36Px/+mA54S
jOMoO19yU6/xR9gIaf30DiIHZidCppbvkC0NxWqu0NtolxRAx7DzM1iHW/q1YgItEk7Qe29Yb0M4
cnj9zVIHdd5lAOACVLZCLgm2CITj6cXVABSy6wkJJbz/khPPCleNblCnDawb3ha2PNlLeN5dN+sy
bifnu6vI4fG2vOmh/hgLiHEiLZ6iKTZNAu/oUDfRJXFu8D30Uc2EHAe1QzUcjckk4nEwwXsOddQN
hcgMqbvhiJgevtlxytipmVLtvQE6PAPhbQpIvVy7sEPVraxpD2aBEogDO+j67HpD6pcdRNAmAuzc
LLhxecgGzg6p3yJ2Ah+pX0zm2ucAqp8ppz1McTlzWDsHqGD0V9IpZFlQ5dcW/ulk5HU5W+hn1nyj
A0jRLXH+u/r/kjfVfA8Qdz4Dn26ueyKiQlF00pCh9/pgIg0R2cxBUJugfZJ8XdKLASlcmked8Sxf
u0V1JzsRqCvXzMAZDGm3+mo2IhRCK9MiT7CPunKKNv84NgE899UStAdkoKgQhTRxfLIJm3QpdLa+
BZtYvcnDahnCx0w1Ki4XnMPxxeI4GTQgkTNKg24LYGYmVob1AemEHc+ujtX8tQrWHXFBRk27YlN1
dYR/bBawV7swg2iIDrwrBGF9f2CejOdw7NPXdm4ZAMtU0KovACg2MSrU1I+38NgTV1ISu+kjJBmQ
c0BbC/VfAa3JgBYVLqTQOwHcuq1QeeucDcjDb1YQgWu+RCo9pCppL4NqRK8NCMJh+oDmz2hISqh3
Y5l1MQdVFkw1ujygLcGWrlWQR9D8nQfTDvCeAzB72yCkwNwQ/MEFpMdzbuaIjgjrvcfLLhkXGT9I
aD6+BRBVATyUproOEIbHTygul/ohldruWVdEmzMymOTSogVO84YQGflTNDP52C+RuIF8s/pa2RAj
ny3bChmdcEBGtq1Zc9OQ5RmGW3e/2LbGI8BeB9Y61T2iaapholAxfwwBH6YlGossFyFAi6ZcoNn5
Y4kY/I2xGtm5Y1JCNmnjp0FU/XGiHfmY2DHMeQp9ZG3bDc6BcfM5fFn+Fl5P2pTUjTPMZi26GuS8
mfl8USUWqrmx2yBTrcSy4nZ5u0s2UA0XBtZxegRzBf6XRDA8ltUczQi9AXwYMEibFLLHqNrd6FXn
x5vIGXddoeVAVpK4MinMxK35sKzpBDX0BDd6DpVC+onZGp5pjQT8bgj2jHdEG8cuR07tmzxRgkMm
o4amLrGhSyjCAJfcbxoIQL4lxiQHNUP4V0ZEN4dtWPGdKobMD3IWbco5Mn8uY90dqBjXYpli/5oi
WsxX6KBj0UJimLPHMbaTw+XieEBB0AAF0rS/iVpBr7Ia/V0gXxJe5zYU/CoIavrmW3TkWQMz3kND
KAto0+hnuHVcB/4j5b5o4lHaIl1Y40u3eImWATabBDqYNFmL+Guj9kqG1MfHKVliNHiozXoL5EpF
AAN67fPW6PC14VBi5BoCkdseyhdySJfYoyjgFG6LQZBYH3Qo6w8qXu1SYN9EVof8vKwjO2T7uCV3
S7QAho5oL26zVkcfB6g/qnx27Ws06v6jnfo+R7tFYI9QekLAVc2Y8q19rYKFVMit1qAIkHncWAfb
0Qjc5VNXueDCSizq0jYqRSueqb+c4gEeFJuqa+AC6TkQJHsBYtykmAZV8mYoulOsjIyPs/X0QuHI
H1rIGR04kK0RDUlPB4gnHcfsPEZ1l5QbD5A46Yavpy6mc/sIF29TWoBbpcVUZ8UQxe6A9CW86nxf
Q7O4hB9r4dePXExhbkZHYOmM1QH9acSfkDuTksVses6Q7p9CJsK3Hsr4jwRfifNgxcDBivARXqDs
ZoX44GTmCasuc58hnJ7ujSNe5NnUkxDrYLvnVaCQ0YRMn7Af2A5lxhiVWQrRDL59vQzU/iEBdpTZ
ikJlQL+qDc1lwv4lyFr2JOuI6YIB1b8wpgtB0UEBqqLoi3dA/+1BGeBB9g0blNJzCW4e7qqPqGh7
bR4tG3sW302yHhDlR3RmgWbKDvBlQ7yweqkHcA0gQvs75iHx8aeFwkNCy6gn61RfEFdruV1AYO6n
Z9GsS/wl7livzrLP9MQKwSyZgjKbY7ZYBC8FlQ24Nug2JA+bhJQQBIYb0ka04GkKqxJL1gvnV6CY
eULX+MhYt2Sfkq6bEFQGo9q1RRyLaxKXyPOgnygDn1QVhDYM2i/IpJHGQ+3l4dHGooG8Ho1H/Fyb
/hsZAp+OJYhWCAgPo1m8qsGkNpWCislUYhe3Yw4OoEEqWW1keJijbEIJ00RrYu1Lny1iliUI4gx1
H6xMzSpvpexHhz46C5qVhwdiIjcOb05tc+hz/IppfLH0DClZvpkakeEs9l4ney8avz8JSyqCVjh1
tc7p8IcLqo3GOVoBKfwfNPpoqHUVTCMK5iuJ3k5tUqyEZ+l8/Gd67leGHKwhFCA4I3rXHIAmhzvz
V24OUFk2EbgXvune7ITG/K5xieLOgigf05o5SNJmgk4VRd1IUHT/cgO/0tv7DUAoAPMuGkyAJQQp
9OsNNLGHN6pq0q/q/Qb0u/JEK95ixgU9eLF3pvRHv4T7d+bxvZfbz/0Ufm6v8P9yN4dfWkX+3M0h
JAQ2i/+VAvy9JV/7+e3zf46u+96R7/tX/urIh1MCoaiBWQ4yhBBrBUqEHx35MhxrDdkHzoRBs7kQ
f+It/tWRL/4/OJsuRsc9AgkOSDHMQFC23zvyoXs1jP1orgmZAVo48vC/6ebwO9eOX9n1JyFMdDDM
/G0iydBQNkYsOPMgQEunRvrt7DgbP/w0Jj8mzy+N/35TD+yXSfcOgrgagev9t/m6haB0AJoHZwhW
wg9wTiBVcCS70wtcuP/C6e/Sjp+I893NDTcqTP6w4EI8EO8umZ/kS3gXUOnOkTj7sOd3JLHzDYh/
kCwbWe9NotFd6Z8fLgp/XY5oMxij42wSxgQ+L3Sf3fv4/3zJVY3xAKGiODfeCsDZQz9dg/ipAKsD
yo6xqS/8hUBNQ4/EIV1DKQYb/CkBVtOdhrhyRTzPbMnd2mHjk409834N0IuLW/LWQXgBiHjkJ+SU
/LRstjnpxNMCqt3uEsmEfmgVzLJtYKfncEq6S1hU0dpHgA4QfmpuWQVDdhlVXX3yA7b6phphBJpG
/UChA/0GInV7qRWzL6mpbojzzWFJ265A00Jy3mikbhiDVqOoZeQe6Oj0n1u09XdbtMhnShqZd0S0
x3ioOyRhei5c3y1n0gs4a7eBnrKZQAEDKx46/QA1aqdovErDqb9FqQBpLLbdz6StgnOb7DCgDZbz
4LHf5GzlAn0MA9p/GTO07kg2vYJS2mqXk2FBropuXkcyUvvaqIAvqlxrm44oNvwCtfArjryN/Xhd
d0Ye0y5FTbQIzPOC1OgkgMRZd2/OpuZVwmXxh+SKPnLsLHWxkJF/lRlsQznkxSnoQep7BYVBsx7R
lw0ZGQRd9Zuq2ywuwGi1d6QFZFSAhe+vU1iTrjyQgZfMbzCFisYCWNwJPrmBkmOAtu4g9H2s14ag
r6T0jzVUtIcxJPYVFrn52K9kOmZzEsT5Cn/VV6t1faq7+ou30pQVJIpXFc/Ae4dbXOvDiMGpO9He
DK1G78OIBg8RrPXXZIMcNh/XUAEVnUlQqkYKkgc9dJ9JE1+gOxyDsKUbD5Fv1DWRlftajcn0pkIv
28NWbUl3CKaGX2IIRrh6ki/D1BYLoLTbriWAPdL2K4nWBRkuuxIBWt8pVT3zEXnbINCnMDAZMgVg
sUhYlw7ie4a2b6JJ8tRMVzKwDGjNVEEWRjL5GQo0gQ+nnyLhohJQkAejlQyPYmnpdVKP9/G6LGGe
4TRWTG2snhX5KPpjMEgYwvnbqtPgGNtguoGpcnub0CKmwJuN3wz4zzsk8JCdbdP0OMACVEBP8AiJ
cXNw8fYxcDa6pVtND9Rv422Qbtth4ej52HXcFVXI56PX7KFb9B9pJHp6boABzwxNqObaf+nQwY3m
YnZIZxIHcUib+8xQmW8o4EtVaQXJOnVeFb4dku06W1q/XrScoO9IUYMeIbkIkMC8qHGBLQECJzcu
FQaiH0rn0Zb0A4N5oJraHMLobF4+pH6qDzxERywQv8A8ikBAXpbHA0lyPmVdd1pmaG4+rgGDTQua
RQqENFtGUjZt4LPjKMdmYDCFTNDsq2WrHmcV74Yu08zVbTKAOMp7SEyW+woIaxblJhnG+oqLYAYp
C7l+/EoNeDfo2joR1Ae4JTl9kRCFx0cgjHH6NV0BLoLuh+PoUnk0obBPSkMjhISfj+o1iI164rNu
TpZ0CMO9TuPzTKb2JRU+2FXSVPh8cUl0CbFTT/JlmxeXx0HNT/EUAT2lYrgO1zU+Ux2QFEW5R3Wn
Nx5+oHVfyXwc9n9ORSKevHfLl4R2QB67sDNHcC3RRd9CqZI7BphOuZZdmJF0l0jC+WHSDk3K9CCA
6AAs7q8GxsAKpXMaHsNk7NHosAE+aPhUdCPJ1hwKCtRbQvBPYOh0MUxB97SNsFrmcRc4FL3zoh/W
iJlvDIncNW6kqY4KgnTgyFxvJTwnbX2wsChfgF3nd23cJJ9bjRIbzq0Zhucx1Q/Bgs6mhYKfpSvg
48b/xcGk/wTr2b5EZFrvWyUTGC833T9VuoaOYT+kM0TwUInDum3L71vd/88C/60xM/rZ0Z+ygr+l
gce2B5cDEed/+nntjY7xnb/yQIITM4GjQc6cvDew/08emKJZOvoh7v25wv1cLKQXf+WBIfLAEC24
I/wYbKv7aZo/8kDKcNwjxJj/w955LMeNbF33idABlzDDv1CepuhJaYKgDOGBhEuYp/8XpO4vpJKu
GH3Hd6LobjWJKpjEyXP2XhsVKLZf0/HFv6kDlwLsp6LJAR1m2QZmBp8p3Teg1A9FUzSM+uzJqt+b
TG67ALQnJiO0Tv6l3eM8WjGUKy+5p5Jy7ce0kn44V++Xh0KH4ACzjPPDDh0W0Vl5yExkRuI2druh
NxXt38LBImbmsGOTYv9fHMr3UDkDsuDUnR2qsVJlGIXodrZBHZWbBja0Fo6n5Rn1f/GtOJW+5VDb
O78ou2cDu8Bk27AaxzGBVTnX66ZDaNON7nt0np8l++LbCcT2riOc5aaAqnBWgCqs3rngBPpJ6MPk
MW9pvDtvo3LWURmmgVtZiLRZ2wJJZzj48ynlHvzx3vn74OwilrsYhPlSkP9w73RAe0NLdh37TttZ
XlbxpqSR/+8U1hxFmNyXLooVhx3vuaK75YXUqjrsESDZDk4Ps2QmIMbaVZtUFih0//ylft7iL2dU
gG7w2BYtum3nfIsvagYYsdH1u2hyULBlzVfMCW9eVBUr/AEXDj39d7YRv55GHBumb4oFD0Yc6JmE
PIyBf3oWkrxUF4Li3s+5WH61+fP3Otsdfftepo2w2HN1CGTWspX54WKBhUTxVWf9zkoUpBJNu8TP
fpoME9mjXoh3vtPvzuKPRzu7NdgOo3kDN8EugMIgpIyIVNFhCl2IfL7frZos+/TnL3gGFfl+5RbK
2GIawcNxvpRNMfpV5kwoMmPHPoHmzp8iNHQHBpPeHp1ttu7rO1dNXlDndvvFgcZxZFa776OmQkDm
K/QEJszRwZWfx9HSDhOYv5UZdvX9IollEB0FRlbP7yxMxm+uP60kNo/Q0RC/n99xXgtsvqJpt0tg
6mQre3n3r6h11AZh5WIyQ8Ao8UquLc7exgSA+1FnnnLD2Edeu8CHg0hG/omGVfTOsyB++9GWnS1P
OOZ+c/n7H26a1Ie2NDM+3NHBpIkfi3XSMPJAZdJtsMK3j3hg0eoMDrKvCtjrEcF5c9mGtKXWxdiB
s2eyn9ktk2iazSvLkOE6LD1IZWY0XUS92Vybzqwd5gyyda0W4ry7gCTQ5j31Q6I9dahBAt9KsMPb
mrsFO5Kg+2y8TV+Nxy5rQB5peR90ofBhcQAAsrPHfvDa68yerNVkzdm2sXrmNVp3qnx33teJi9bV
puU9hnl4qTNDfdaaWu3SEvA/FsO3bLLuOtqZjG4iOL9O3J34zeX2z3frrw8IrjIKA556nAjkXv18
ZhlZi14My0Vv42st62Ns8vrBSMaHfg7lpu8RN/8XRxQs1sw7mS+doyF9pM7oN7Ju14QhUyx7kxvR
Z7+0LxurhFvrOy9/Pt5Zb4QFx1v6WC7658VYZZ4ta23kK2hwfbdLJ/RIJm2OQ8Q4buOZzXvQnV9v
U0/QSjPx/Po6I/+z2zTqhUoHVfEWpH1+UWm1caiG3n3nBP72KGBQKVMgWHIOf75keMO0osOPutPo
vTeIV3xtj7fdu/nzeTuzpizrGN/Go2uIuZ1JoDg7TpZos+FIv92NOC/WYMfTrTMW0dppYYnYbA8o
KbjxddeKjo333JjRrrKz5L1laWmX/VAZfvsYlDDo+7HhGcY5dqquK8SVykXdT6jBZqj9fBsOabe1
hy7xAgtE4gEssr9p9OprXg3uHdjWYRcJXV0B0WMnl2EF/fOpMX/7mfAi0Vml/ynOK47I1jTmdVa7
YxJWHvRGbHy9R1lFosJ1CKI/iBGBfsgFjzLG1OnUL2MFcJf41byyWrtl/hVntbrOvHE9z8NHOOVm
UCedvJ+gUqxkl4i9AAlwLCe0onr3XnHx+y/wrUtJSc/zf9YwRFXtFxNb850dT3cR3YptP9jRY8wq
hpbOTdchPaGgcJ2ON1ZTHIEmvnqJ+4DB1j/0MgwDRABqE+uVf1vNbvXg0cibRQgeyov97SCjaT1k
qca7osvhcDA3/vMlOLctfr8tfvgGZ3fn0CHriKqp3U1aGh3D2S+ZQI7lOtX0dZc0LPI94r801Q9W
NamglYgH/vwRrN/eBXTIgTxinfzFJ+ZNrCWT6NtFXNchG6Ij94my6sa12xLBr/6lytX47MIi/Nwu
hAAVBYj04zWqfgQcUbs1dfb1yDLcRe08FCvX7GUQc8DdKJjj22lkfJ1Kw2CpdEmPyDYCvtTa0fxn
tDCosJXQLzVh5Pu5ql5dpd87EwdCCNoHcvBb8c45/7V0Q4xBixm7n1hgkGenXGAYQ//DglCn+XMZ
ovhN87U2o/6rZmG9Uyf+Ztl2qIHZeQLwolY821G0mGzKhkVnJ6PyzYfMylubxBp7nP13jrT8prMF
hiNht/UJ9YZmeFYj0tTu0SwI7qQmekB0GD3Dl8JVU0zsJkDRIRfVHc07At97r3P/m7evg2Nn8Rbz
YqLw/nkp7yLiiMIU51LvTh/CzrsZ3XohN73lbveJLa+z/vMt+632/OW7CrDDBuNOnNVnlxABWDsm
Cbcs2/Dyrreoe6bQWk9lrALAbl/1EJ56ko/raJIUN7aXBKqNmrVOtfLnj/Lbm0k4Nm8W/IUA037+
6knfKYE4u90NXtWtdek6KztGXKMlVRSIOH378+F+89KENw2YHF8x7tXzFdvBcBYVUDd309SMuwgy
aTADm3lnj/jb82vQyeBO4vTa3lkFkLZGVOGdanfskYHhqBFJWMn02AlJCRpa1NaRQqYFuimHoh8V
KCCMfANl4WJGxvLO8/rrppwRNrtCNuW264nz53WY6DFjP+bDKHxeceRG27aZ8RBMURAViDBlW5S7
2O1MiOe9/s5jdT6UWlZo1kWHk03d7tnn9xpNajSSpd7s4JvFn6TbMFRA4NWd2sQQxQoOGk4aFN00
TLXJZ9qknDoXaz0liGJV1G6cBQOoqSsVW0hWza7rjQAbXfvlz3fGbxaaJQSb+SDKT6agZ49/rHnJ
JEqn3jlj2Gx7e1YbGq80ZLFlvXNKfnMoXMy262Of1n+11Cap0cq6cetdN4fFG7xz93Yu4wLpsKP/
F1+LGhRghLO01H5Z1WQp5056dr0jIKy5xUjkbKvJDS+AZb1jBf/NIsaRaItQIqILON83mjOpG1XP
kRJLj9ZhV8r7IsLJydttXuGAsFd2hU3uX1811JZYp0FRGLAuz65aFOk4omJR7yaUZUHBhIbZcWGu
Gx1F2J8Phabh1zcElYbu+8zB4YSeV9weSt4+mg1uEcQxQGYJwmmCJLaHGaZfWOYBEjtz7VCT56iS
1KBt2Tn242bGY1uQjyV4uBKLHuMhJOT9ySR5LF6jPPaw5uVI01ddWMevJARoVxkjtnYbxfkyTAB4
hvSWr2QFrlN5ZB8pMRhbEEPAjb9NJZj3uvMGAAYi6yiLjQcE6bOxzm1GVFs4dKOzIb8sNl98tPXF
Vwd/tRmtEOA78QXzSitcBFxN/NjmlTEdckSXeNMSo4CookvjWMzjqO3aPlPttSjK3ruykfCGt05r
5OWWf9eGbTFgMhuZafgZvJRM2dGV55ZL+gseADhMos7vFd4aEkdKrdpDxSzD1RQ1Jqr4OHkqkE0i
cO3tKj2AkYlk4PXgnLZTlkzRpsCk2Vymiu0kJhtfDvmubQefYasS04gWcAr1i0JrQ52+QyHNtSzE
UlwlcF9fXRxoE8OYbgxmD2bTvRSJRiJV16bTzRC66h4rTdNt8EL57h2ATA8rx6Si/kARO25rb/ST
rY14DXemjOY5wGTp78qGV9QmD5f2HzZrH7R4K7xH5Fh5MOZFZSHIJzYMFoUU+8Lrb+nzbnsl5DPG
h/wl1zz9roN2tgqLdNxry7zTqv1Tn08EVrTbMXbLO2ynKwXscJPNDORNOxsgV2TFNurV0VLTEJgk
UKUZdCXRm+G6T0dri8L8i21pw0ahuuQzNO7OaQd949uJs7P9uVpRMc+49PzoorXl+Mnt6mFt9xMD
dFe9zrXDLMwasY2NE5j5/EnX0WNDUroRftFssAEmNxm0jYBAI+PCK/L4yhq4HuwWGM4l4dM4W2In
NOM2SWKJP2IMD6FvZ8GYZj1FResGRCuIddu68y2qsEPd2d0qmVHfJXN2Qp0fjIPdHLNxxAWvZ9gK
O/hfKeaKgCEUVAErxpWTeDehZ98VWjxujMGLt/PcEKOldf06NDEuzZSud9i65MfSa/XLMnaJgOtq
Z81ku3lztJpBVqfk2qNhvXOrShyaHEW4i5jhAEzPPABc8zY0KY6mMW7RVRnbTEwvhd7XL2US7l1h
3yf99CLGsNwMOrLUpg9fCgaWDU9g4R1U75IcpOGJBkzykPleeGxDCwBAVHkbPbU1rkM9r+zUR5DL
vuEOgJ+6qaMGDWpP1thgtZfYOFwSppY0NA0ncz3IvWd1yR7QU7EvC0+92S1qVVzkuEfWmUq6eUL3
UEOdZ2tu6k0EmjTx8UlWAPVWJjfPc4H8Zly7NfsIXqYsEgzdhw+Sc38NQzahPUIMkpcZKAQBAGtV
V6GBnr0L/qHajDwQm/C7pMH7LnBgArzIHSYzBI61nhchhGZYW2b5aCM0k8+8cxfxxOjOmdxbWW72
68JbzBBTZbjepaY5HRmFroeQNZ+U0I60Z/WWJm2d7JuGM0VKXpmvZ69QDzFd/RszT82HsCiz5DCA
3twIP6mvjcH0tlWiBvSVNc24OGl1EAAh9ST9XblxZz2/kLxkP3eAuJ3NkikapINIrMsRovq9rbLw
zae5jwamRJyzkqHS1/PkjY/MmYq3RjZE/E1Fa3wEtoGcAl/NiZm+XKS5w7qFfLnrqFgePCLpPqiW
3zNp+bhB3lof5wV1nYylfUBR1T7ThWMMkrbxvO1Uz50QW379AtO0/ow/ONtmo1a/uDUqcly+HQD1
scu2CSL6Z1HViI9dUknXTiiKbt3PLQ9HbmoiyHSb8EnHEUFKwXXoa0FMHS3kDbtSv9lm7JuKPb4k
/v8OH8JTHQ7RvPFEYsDhjYYwwbeH7SEoGA0S0Bjnyz2oDUcCLON7vYjzVeU2vbkFRCS1p9K3+Yqu
zPz4IjJnPqqTqSdljv1wBZ40OiUeqZJoXOarqsMGa8c2v5URP3SGxLlXnSnmFZVIfXRkHJ/SoZUf
ad2ZGxpn4hQ1PKowIIp5O/djtgUAjMIWOWJ0ynOpoGoKYiF5iGoeKq4uTfj6mBU+YKg4lp8aFTX4
LhrjoU0430make44ldPOgzO5R/Yxod0261spmiXfhx0mbq5Zopao02THmU32xP3xa7V+vDHQ4B6l
kfqXs2rlp26SzYuKOa+z69afKyPCLDUTJ4CbECPjEQfdtOv9rv3iD6042XOtkU5R+dFpTBaD/+DA
5vtCMo7N8F6agwUVAWV2OF0avJblGo8p6ZQwMACnl3FaskL1YbuC/2s8SGNCuCOq8FE6MVIJ0Vcf
ncjJ1t0ScbbCThMaK8RB7RfRW+YmgkSKMEsP15HWq4uGpK89YtLxkSwM1sUoTPaW5KelrkWn3kcc
soo9QLUoqTwmFladHwgWwFTSoWtK10k2hMe46PgfYHsucYpD3q3TWVb9auY5p41Vts/kNk5vSF3b
L25kiyAMp/xgNN1yl/cwJZi5mOIeYIJ6squuB1VR8SFzoWd3UAnlq5XGzr3mz8RrynKIT3ARS2PV
2mXzktfzeOM5bf+kI6m5S5bLbRJ0eClSA06WrThQpk1bQol0PLUaqYQ2HucHL42nG51YhTd9rhLi
JW2BkbbxwjuzSO1DrcflpWMN/MZqzu4o2cdH8lraL/OgbO2IzK2NNxqEhzcXJQmelj4OqxX9lhao
haMhK3K0CoEW2qqCrF7NCe/smC3XSiIpng6FUhiV4547adbqhqXXsbnTWLPiE6qJygCTMlc3GjZG
jGFTzrXWATvj/bcqrwyAnLxVnsaeSekFno5iqN9IJjae7EgOazW0xldHpX0f8OjVt6wW81tlphLK
r1ki+WlS0X+F2TsLrpnLvS8lp8XhTd7u9CEzmtUiYnyYzVy78zud1cx1kDJJr76F7kzjvzbldacm
+QGbXH1rdF50gr4FG98ngzNpPevAOuZjyyOt5YAZu3uuk4Qc1UbzWtb4KltCWKeKkwfn64o9cbiV
fdiwiBEwQN+0s4Bjh5b3cW697josZLRTMHr2NgiAQ81r89Jq7AzxjRslN47dyq0s7fYRryBm3jl+
66KK/9RKKdehktYn4Udoz2U+B5AWsNNaGLaFspydwflaMdG011nX8Bx2WKnvgCaPNxQhmErsNHwy
88gOcq26xw10RfpjwixST9jLYAQeej8FsOcdUc6DfC5kw2Ez56QPhXEdu4iJHGtmvK4n2tXoYOMs
JxHeO6FZHfwx6SMW3WImB5JhY42C8wCQ5KimCd8tz+aVHg3NJWnE5TGKS3g3QGi3qJqGFS3UVzAw
9QHm+XiXkVb7BQ/VsU50gyXN4w+rrTelY8hg7OyLcUztZ+pt3BRwYD8BWGbOVHWQVDTzUIeVy7Qs
piBVaTU9e0SE3OllPGyh2u6dKq/X/kAW4Sqpqz3WpFf6f8UHPNszWqaKk4ROM2KhZ4cTuNNkx4sn
sz1kmo7LPdT0U1bYctv2PYMvY5EeTcNwY3sZfrY0be/7WnNY6vzorgdEtupF6N70ul+uaEwT4+uG
9ivx0s6T03b5PkncpzHVix3t0pg6kFIOE8iEkjUZ4quEzLegMsxDaM3Gp1gPhy3+Xn0HRh0VUoJ8
b1A8jEDGO8yKtAqjaXIuKC7s59QWGEnGasvjxAJcpexOI6f2d0jW/TdMuObzKG2yxgp/RrVQ2A/4
KNNgpIbdCtauiyJs8ydDuO7tRGzDVqh2hMxNXbgC9QNaGATb15lRkxnICNVrnXIbEDYaJbhLSlgs
Uk7xyi7gHYwSZxADhBU5sGbQuw4FPSLZ15RI42M0lPuOlGF0XLZ2WU3kWM+6+dwlWrHlUcTcMKcU
apiFNxDerwtbhI95VlFm2IoUSFdPV9LrkjtPb+Y1bmjvop2SxZEXb2KRZyss/+JUSAFSMR58g6FF
Ph+mqVpUyhqvnYKQTR44ZLwyGqEZpFZcgeOe4fkDqWVbClCLx4gZmrrCaZO+FKbt7IRBA57WGoii
eiZ4CTSjNt74uHwvJ5rZ7OpchQMb8R4x5qRN3wnElA0son2oukABzr3KucoXbTngpLMrtIwMeCAY
td0lfV/o+G26B7Tuv/jMTNnnvDZV2QcFubSQIbHSp24Zk9yqOuNlnOzmUJnuJ2N2voZNVX+kYs0/
5ridWLQI/oQhrW0t1Uebzu2LWyIivHWOkJmht9/NhADgxaIcGvfKJFDrCHxosNfK1Vt372aGwTvG
dqqTBtMiWpWTW51o36AWNL0UxXUPenfmHhUpMN60vDVrr7h1EvrIuLxZQKGjd1/y1kRY3abxFzxc
+JVNjV9YowI4iiat7ifb9IaXhoqH6wa3fFvEDg5zpTnWIZcebxQfLi9vS3pnc04kOk1//qoiyu+B
+pidaVbE9jHKxvZLkVXdl7ZvaSK0E+LpzF6kj+3chR/1NjVQEje86St7Gm/aegw/kpjMJpy8GQ2s
why2X1BNopE3Z0IMNnMmyvu8HlkY2ngcqq0bEfKytf2BjkY/xtweMQzhcVWVeXUfI0sF1gRa4KMw
BD/jyzFvgJv7GE7tUuc2Ki1s42vV8ik3qUAutS5RablsYiBCr9LELtuLZBYd+0a9VAb6aDmgY6R4
5TfPmLirgz3QflzHNiTZHYYhSoCOCWmImL3wL9NYtyErN8S+B3nocJU0KLnEP499+FE1CkNR1OMx
W4WRQNfYY8le9bU1gR/BA/Hx+8kUSovwNDKeTAIklijTXINwnhX7iWpngcIPoMG1WUAviFNPdE55
L9CPlbs8SWn3oCxI2GCCQ9pLgy7QyazFaGwhVYmLCfvdvRhQVHAJmbeiEq8XnaYr6Ic0Us/SixYV
g9oViNLjK1916k059EZXvSlkfOVoBua/SZm7si/L58Lw4SS7fg3LR3r6wxDLdiLUxTbCk93zpfem
0vmMVOV86qQMuXjONJYa8z9AsgHXhGeX3n88renLcBYVdqaORcJsvyTsXoDgDlTEU6var0napvnO
75uaAYZfJCkMogSsBJGSNAAGLue8L+n/HYcE0NuK+5CKTsS2TA+4ImiiQMbJUxaXBO8lzxQbbl7C
vL+Col+MzSW2cYLOZvIqTrHCbl8vJWROnjtuVbSBj0ZKjkGdV/qRmXSzH4reui0ib7xEy5Q8ARQZ
HgfTVt/b6v/ToL6jQcUIZNJm/c9WpMfuNf5RgPr3D/wtQKV/+pcuaHujZjMQCS594r+NSEz1/2Iw
atKF1m0GqjYt5r8FqLb5l27QlfcWUerfylPLRZSKxwkxKxYlRln/Tnl6NhpiS+MD4rDolDOEQ3x6
1kquMGfG1eRNV4T2aXMWeIOcpm3hDP5TUVDc0pDKYMpGkbxoBdsDLPuUe4mDPbzmrmtIqYHmUo0Q
GkjFKhJjvIvZDN0U0mgpkBbJN/5ACiC9V/O+KBw7HO40l6cO6I+PGMZ+JKIG8Pa+BzpJDMyg8E7r
eagRsUAO3bFq0qb1AxOAuPdmSXdK+v2AvGbEqe32RkKfzR219Ejzulb3UnGS7wmOcwFH2rEJ/CDF
sXrBubStk5eFY6BzWNY9iW4/KsggW7H0TN0d3teC1Mkc285i+6hdLLvBUDrhQ4kv+2EmxJU+AlqQ
fO61TyAyE7ZYdoMqDGTHLWSf625s6sMsWMDiKuxffQNSXEM+H8aurKGBqxOk69O0zYkA4R1ilkfQ
lwkl/grlFTvrYdBVfWG6M3u/IC298TqOMqUdeNMMKOYzLZrutcnoZ32tw3GKyIeRDCV2ZjLG/U6F
etXVe0PHGppQNWaqzsY7J9eT5kqO8Hq4CgRS8E4/fLvN/7civLMioEByGDr+5xXh+uun5pXUsx9X
hb9/6O9VwRd/8T7E07vY5piAL7/vn1VBZ1UQLm1mz1poAiwA/ywKFgsAiGag3MtEhtnV/60NyIP+
Cc/+W/f93VMafa3+/vcfbYIgr38e9bAYIEszeLUT0+ssc9yfx9K5BQFiCmN1aeHqUPHVnDVk1PD0
2nU6lZdspe1JYmFTIRlHvebVK+gZwwPTXuew1FT3eYHZmEaKZV41RurQqGidyxHUP+3MXKPSg1Wk
VqbVaFvoYf2LTUv3uvEgkK6BTPZbjDTJtTl6AEIEw9IVMUc8x+Q2wWoR1nVHpApUSqZQOt1JmHZ6
eUM0U3/nlw6LBzOT7AlPx3C0tcbrwcM45Qt2tfCp12MNpqJX+cRXe8VdY3ZPDrmjh9Yzxh2D0ejG
IXLwDvp4czdGVri1fD7+zPRkow1Wd8ykP9OhB2ipHGPcUEG4LY91nT9AYR9fXbeo6U9X2A8Bn4w3
dQ0ZAeNA/FwXWT8B88VARhadufVj1wCyVcd3YnTSjdIX85Gml+NlEw3mpVe3j0WedNGKShsaCZBU
M9AtOT8AV8gC3Rg/sSIjPFugE3tdU8llnZQp5YIU7Ud89kMM6HRaNkVpcY1fKt6C/5jJu7ep3OPJ
itYY5lyWl8zzVoQvJTemz+ZCy6MT3S7ceulIPzsWadCi89vrrD2XY1z2l+TtJtexUTjeqiuG6Z6x
Qk/P1kdR72Tmibzidj+ZdXnl1vpwiQho2uPItV5TwjqPuOc70GXIZoMi07INHWS0nU1seodC2v0V
40V9i4lTW+OnK2+1TrfuCRzrPli+mb9NZqs/mAoFqZON5alohUY4hrtF5ta9cK7kFID68W9AMRUv
VpOoLaJcxnGdSVxNmUGzA0y80axm/FIPbXsyOlldkoA2ImolLoBCe4oiKFW+/9myUszjdWPwEtJm
i+nmmMfZhg1hfFu2SgfyBHFgAwZpXhU6nkGPfvaKt9irMpV3UfaKVq8l5LUNZgKQmI5LyZyRxLUR
IDGD2MAN48D0Us42ieSR9Pa6cvKvKVvLG13SFUiyaD5l7Bnlii209tmrLK+gPm8hO9eDk4MjcUV/
USaOy/oVx2BS6cECEUoRf+XihfGl/gxubLyEZ4buwW77q8SVgk2JrBUNqmj+UOcS376Wy/GCoWD0
wJxKnLzaXjXe0ohSbnnDLKK7MwHgbSA5dnDk1JyhvTdKd0U3vqdl2o0CMWQHjrsdSpq9CXzSAx2P
8GD6RnMQMD9g89YkmgNmqMd+5TRh8cQyIm8mNt37Mqp1IjkKsUk0qV+RA1UOtD2kDFzCYjYNKNQT
URbRqYltxsu1Y33Mk5yBI8/2+NyGxG6sAFRM946TobmWZa5tZnA9e+GExbGfoS2sCs0dwoBxlFBb
UEL6KQ0RWQZkfWUFel8venINUmXpylUhu766DllJEjmvcXR9yQ0d4lHvFOOVNQNW4tKIJFunJIg9
RaptoeIYwg8p2qMRVpORVgG9idrcjmM9F7Qh5Hhr5rrx3LQhm/VImo0kYN2BezpeIfj0Rl7T1qLL
MbeNklHhB9EwOYxhR71v9Xum5ebkPEZuIbu7zop7ta/ghCflcZZmq81B56XFKNfAnrLhvknHyPts
Rxk5pQgwc30QjwWC3NrdeFJo2Vbr+y79MrlSGtkOoVDTfFdC/K8OeKcOwCDGy/k/lwH/j7zjqvyp
Cvj+Iz9uDWwdHp3vLtXAIsD4pwhga4AdhdJgCajwdYcX9j/etGUbwE95NJC//c0POwTjL6ReZLwj
0eUONLx/VRSYZ0IqCB346w2cbhiA+HjnOwS0SG07Zs5AWpwEuO7AQ+qKfGnC0VC4qKTyiF9OazwQ
/S4jDo31B2w4eJGslEX7YBZ2NzerheRhbnKKeTngiFI8dt594oBdcsj2Tsvkm2xzhKNoEyFewC7z
p32qDYMGDet72QrMrGDnvZrBDHXyqswnGnaKmTjkJtb7S0GWwBHLv9IPaeJMV5Mdhg+pVUs46c6L
1lZqN1TKXVIsSZpkib1MC+gpNER7duaCKWbsJFg9kxhT7covBhpc6Hz9zQCtb8CCOtPgcnJnvJth
0b3q0ly26V2rroilh9Fnxt3QrxreUzOM7kjPd+Wo8t2oSDdeC79KDg7SIPeayazi9Trp2LU1Df6Q
I6du1zWZ6lmUmZnGhU2zJGyGbTqjcIHgVfKLl149r08VqpOJ1vhDN0zG3eCQ3YmoIyX9sW0pJXgZ
0oRoo2letVnRrFO8VC+Edk1P4VzR+mmiWo6HsSJNB3aa4IvCvevNlzBPa3InDSQmJtNl28jUxolk
zRTKaC4HwjMXjjpYfDaS9Dco+8TBQQb/5NO3vTQ7FLe7JLVrmu5tA9decauvNYuYktvayTYmBt1i
Z3V5GLAALjqLtHNx1aSpxqCiUO4KD19TrfUeAA4dzWJPhlG8Bi3ae1tzGIbN0LHAEgmhou1kdjon
OkJjEhhtPrwxs9BfZ2HQOhI8jdvF+r8hkGl6pSXkU3Q1hdhhVpH3RtnEF6R65i8VOQmrUFfGEEgG
OETRxpG+Nhv3xKSyWfdmHPISIjiXYEdMGkvpZahNFOX1FpXMuIndxj+NooZUHTZ90AP0OcZ+OLqr
yioyAlOpAuj39Fj1U606EKNjHroCTLoj3PAjTwMQbsIy/U/4dAykDm2nsl3U1Qz586Q/DE3hbqFv
uvTJy7C9B9j1mTVdY7zgzevQa5iI8wQkh8oFoAe/e1S8PxzPuCwcJiVZLLwPC/Jip9rYCVeinQ1j
LRT6pxb3trVuw/oBNH1zXXv6/CnvCoQ0dTQ99Yks9uGMbTzQNN2nnU4ZtFFysalVY3ldo80GHFGl
6F5MlYSBaDNvbTAcfHSimrmD5pcH2MnRcwcWgWqlC/O7zJZm0KKE2AGi3XUV2RkNgw/mW3am3zLn
QTbQjZa/reiDEQMvQiO8+IY87EUnT7Ro/W3r6PnX0simAzSOKhiXhBfEOv6qDLvPqZ7Ya9IMh0AA
vN0vAZ4QUc3XcZieiZDD0JdF/oiCjJo6W8PO4jqSSs5QqHduhhYSMoclQa6fmu/6uf+9Fd95KwoM
1X96KwavefIGYDT56cX4/af+eTHy9jOsZU+KKVkIT/ywO8Z/zcuP3bG96CBxbP7fi/FbzwwDIo20
5dn+xvX5p3Vm/iUsfqHr0YhbXpv/Ct5zbhFaUoewjEPKcpcGmrlUAT/68vD8UVIz4b4uB8vfqGHp
+1YWIaootgZ1C0ZkOqajKrONrmfdh66y1SM2vJFEOL+sn384e7/ZvBtnQtTl09i6jwbVBR+C8pgz
8uOnAaqwqFJ6dc0ezLiO0M4xBHArULyj6sg0VYPdf3B5kGlKFV5X009ueMERueraIHLc8ovfdQwz
/TgGSZnnxiMKLiatkyPCrwaJr+P2z5/4m2/xBzn+t0/MHnjxHtDooLw4+8QJUGEiCbtra+R5XDt0
uh8VHVJr27lTxeh/Gg30Fy4Midl1gBpOmW7tCgh6BjBn5jrx2LYG2gPJfKRLKjimRQwexW1ExkSy
SuObrPePBWjSdk2nxX9q4/qCFGeGh/TknStslKrY/flb/XoZXNvSXS6Ew73xi1nTnTTQozJvr8su
9J+qiAbuys5Mbg1ZIoYYxsa/l6GRv/z5sMu99uO5pEWxtInZDnMv8sfysX7wiLKliBDeR+V16c3G
NRm1/TXRO9gZw/jpz0c6M4wg3qbtpDOFIvGNeYp3dp+hQ5jmmhfjtYeZ/ZX2b5PvMG9M5iqT8Uav
iU8NLH3y0JlZYijeu2mWm+LnL8qNYgoUY7bjsDqcHd51rQT0G3Alt87Ea5H24jWDDpHvCE5uN6A7
KzQAXPrdkNcDLZ+scr/C/iXz2p/sy9GxGj2AnQSXn5lp8Wg18v+zd2bLjSNX130idGAebgmOmkWp
SlLdIKRSFeYhgQQSwNP/K9ltu7v82f5973BEuyNaokgCyDx5zt5r21BvwmX50RkII02DwICYYs3t
j57jr+N/kFP/6gvQ0WHg62wLdoTt8qzqavtPF8r0R6/xONjfWmNSv+e9HGj1GKVs3I2zLE16pbK8
/EjDiJSUVRAnCo4vp/s9BT8lhJw2XrAyAE8sph957wSfSGuz4OrfX2LX+6eL7IArcgI6PKytmq/1
13fp92Fu9pl0bqnouiQKt8jNV/zHeo9GvDfGPUEDj1ONAWwDKDyIe6uhcOy7Q6W3+rIS9bmrPPb/
oFLpiyoYPlPh0NCjYPrCtDDcJmRkotrUdQScY2qKpBiaO6ULDaFLjhQCUEEPRlciNCJqzvWyOttF
+pCSbDFvqjEQd0jHn+WlnvF1aWPlCOK3vTuuaO9VWNxUugyivnWvMl0arZcqSZkZrX5uuvxkXOoo
pUsqSxdXazF/7wYhn0YCOmG+1jIABSPGk5vY9rPILEV2fEAnbLNmZfIRXaq4vBHGt1GXdl03APck
CuVk4dT8zKcO9TTlWfmUXyrDSReJvS4XF104Wkxk7oUiYwPapNhblwqz4ixI1IZCF4m6iSK0xjiz
HbvoPkuIeNkyB5FHthpbMa+khA1lUL3OtZld233UPdGtodSNEL5QMdX4Fv223w3mXKz7iYbH3gCH
+U4bVv0kvIz6magxaunmUlfPusRG1qx2y6Xu7nUJDjIM1S0/SuykrtCpzanWGX5SuQcJeoXgUs+7
urR3LlV+T72fIq02H5U+BOSX80BxORs4l3PC7AS0p0D/VgmxikLWNWJeHVPxiQfKtte3QRlzAPY3
6lnK2+/2UhfSQVUhx7Ez72QpSQMDKy3WA8FnMjnVZJ3TL7OZupuBgThrcZh4j1wDxPbCZMAN1BwH
QZMk7IdQz5TY+aVKzbivJMPhDIgTmUDlEqhsu8xVJG9obTncUSrBhadilGTG3jeyIrmfeHT8FPd9
h9LXcsqh3jdV3kcbcJnAkrEz5T7yFvzYkDwTDiHExDFRirNoVMleVUEFOSyhKth7TVqvcYi1f40b
uySPp856g6PTsKTDw4Dkpd61aR7+RCoV5Ax9WhunuhuO4Z1HxZpcNU4gAzq1zTyIdTkOHM16YiZS
dFm7ZJhWwcFnaPL9Uvn1cjSHoe5izwbdGwezt1QHnKm5EXNZ7RejqxFFO45fckApa9NA+mIa5BhJ
5upFXUf1yekjWe1KoljP6wgPas+xxrauM5UN6ACDjOPvIemnrnliM3aYbZEaux873gFy4EqLbi3s
i3FYLJ26rUOSr9BZN11Pppo1XvWO51XbNHHSEYfwxOXMg0ErTNCMrj/g1EU+yQeSVAhnqRGGMVxz
jzA4Sz8mdkw427zNEZ2PCcoI0Lld9FBglHZjqAUFrVpSLo1rSHnuHvoB2T9BFgXdzsLZ256wfCjM
BpGbcSTg50DPoW7m9kmJyZwBIKwbkgaMbz2k3YUMa54j+87Cm4BCPUQs6TwvlbLHO+ziaO8a+sO3
3tiwJaWEFfILEeYEZ5/kdDjfyDBosivkzNW8H5S35teWTOWzy2z/HVE9koPQ4uYl8hr3zG7wV3oJ
oMULkvwcUQ6MZ5NdbuXirVKKyqJIi+lp8Hz10fWZQ6aBQvselrjT0A8kvI5XtcW8b/rJuiM1wnEf
B+lZz5YkGwBNrjGEsbSWgKY0olCE57NtE4ITpIN9j1kk+tqYQt+cRYHIIaiQez8gL5JhbArdHMlU
wxtr6VNa1+xg0VewuNzdNatkvw2tCHmKHKLEfih68rDOdoh8+jS7hRpvJeJuik98Eg/4xH0U46rm
T7ftusK3s2u5IqcI9IfXb12xPvG+QELfoWLlUyDz5qvKypbZdFROPDpdlZY53J1AK7XQ4r2n/DfW
VFs22T1d6AVKsdNh2T5lqp/HWywUHRMcBGz05U3mYbtlErZeNHiYYj4RCwjxBrpOlk39FW15dEX2
ah5uQkDw3BfkxryrhsY7YyZQgo6czeE6pcwt6ImRCPoUslschsa07kSUijdcoL7YELKc21dtmEbj
dQI0bdouWOIwzxP5eujwDTDjCcTyvaxK72EeB4DsjHOm8gUBdTocCTqpfxIUr9eQXKA64hwQOrvc
XrJhD10zejEwseJK6phrBy7L3NKrDImvHK5Jkyi8rWeDKmDZg1Gxob0ffe0LY0p3ld3wmKxG4kQn
t2kt8aNmQV6uQotbakdGFfdI4RGNsCcsYdqxyShxbSGM92NQOXJip3Umk9JbFN/6iABAY6FMv1oj
2VufBNItw6ZG6TCRd2XzUnNt6RgzRc6olseTX2LAvtivLRK223kJiAGYsFeEwXB0a9xOx1X5XByS
ZIb10CH4a28bf3ZvGBS55DMhQZ+u00V1WYyBrM6eqUSGT0SWLCMsncO0KbNB0SZUUyjYBRbxVKXC
yl+tdnXCaUOMVrl86SQpSLwYxim6OxCur4ykUx+0hYwproLBL085DsfHmX7BeuhJv8l3+aq7fbkt
C+dhLqvVu6t9XG2gnyfTv3WtjOzAhepm2CFG4qqpsEEECiK8Zu0Yhmpnzc7cb6cKqNxhDQV3f+nO
abBdEpwPcUJ7VLwob7Gei4tSjZ0u+sq9Xg8PTUQ3ZD/aXUSOPRI5hY/sDdGzCi14kFPwxSODR20V
qaQuIWlVOJ1FMmjRcsodveuQUoo9Bwfad7kjS/iZfZc5D+RJVf4pmXVSRI4BLr0tewPRdY3NDOBi
U4/ytqrAm276qMRTm4VlRmClaZ4W4fLcL74f5DQVs+D2UpX+r5PyHzopHBW0YftfDxiO7+o9z/+s
MvjjV/7WR/GYIuglLECkh9RQTxH+NmDw4RlDQKSBQp+FH/lHH8W2f7O12zPCMI6hm/HD32UGVvhb
RBK6xnNxnuG//Fd9lF8OG/pAH14EEDa80RAs3C99FBNu0Vp4qf00DF2HVYKD3LIhdqglq7RCxdi5
+FqyvOq/d4Fu0melcbYjsRwa11i6uMphwVbDjFGJDV5tDd+KZWR0O2+eurfBJIMOr0JKMadJmuxF
M8Fg9AxQjGaYbEbX1hIDZH22AaI4076mi3WmtZfyrKuPY0QK4SYjA/KH1kj1LOLKvTdgWd7PlH7V
Jhukeo/ovL+DoV/ybZrxtQEZnXSvpexJ3apMcUXaTPdBW7l4l8z5HlhxrC2i2eVt6deeUL60DGJn
WeWPqU+tjd0ByEwZyTymmY8DwcjJ+EQ4+2XEpVhu/3S//B/No4sZ/h+n6ssl0B5wriptEKjqv5yq
a6bRhZEMPowtNgDPGb1dZyOf2GgSMvoPW+huvV1HD7Sb7ZtG2Xy0zg+hK+elOR3WrFh2AbLNU7SO
0+2aEOFq42r9tMADvzTCG1CFGfPOy4vilp4uLIkwgzzKQhIe0gxg8jjA7A/D/oukcX70OnWDH9YG
LGofqNU+C+GLj3//oTXF+0+tBD60awb6BmZUBkT+n/gTHT3ENDGpVwmcSN4sffVT5hyvlu3OD0Zg
9qexcPoT0QoSwQcqMObJct0PTrHeEphmfnSlxdcQeWq+Txu3vFKt4z0lC/8mYE79QBZnXaeGre6z
0bdunFRQ7ITJ19SdbVCBmEzLRk0xKWTmMW8UMAKjNw4lto3t0uLMXc2ae9qR5nRtrs5n4483qret
oxwT77iEvVaygq/I56XczZ6ydwgIMsTBbxVbwpXrtuo72j5nwwlOfe/6xDkFS4VkT1oTlRfMi24a
9zJX85mHsrwLJgQ61QDDqHQ+SRIpcMkkvT9sywKpbujCa0DKN4/bPGdrbtExH8y1t2M7xxMTNPg0
0PRR4sgmL27rTGvfw8p+IeWk+xHSEMA3hFkaqAihNEf0bxahw8NwRMudX1e0Hm8v1WDYWNMtBRYf
znYY+O1EthbHBYt3FK9uap+NXM73g7T4Qm2kdvkarkeO7jybRrk+1niDXtyMVIMIffqN6xKPZ2JO
uPv3984va5bH5B+xJFRQx3IirmX0S4PEBu+QpFNgnDNpro/YgpqDwSjq6zKrcNsHYxSju+Te6dv1
Ox5N3NNyQKYCMif7LJBL3nW+nVwJaYqXQLiksGSVeeBM+TojxtgKVAdfasGrlFPvYQOeHOTUXPub
ljzQjSk5TQ0eQ6ilbu3zbPalC3mbj7qMxnILSSSPWa6W/eR6tl5Q2/Kq9zpp7Txp2Dtd9PKa8zTf
9WW7Pl5u267ABJnrsWkvPOvG6trkZ1uF5mto1MNLBLzhpaH8u8uHHARxjac047jY5B+NWR5E2xuI
J+cIhrEzjjiul5V0IiJHw/vQFO2y+/df/6U1/I/1Sn/9GgxJ09j39WQg+KXdqYjnQsjS42XrO9/Y
SiuwNksvjKdijfgEVkHIni8G47lYcsSeHhnz3e3cN9l8IFCY7cXhGRxJtxPJVUhA63s5+bjlI/x8
SEmsPnljYsqHMe3KOol8NP7bNiYfwNXbq+VjPAYv9sv906zl0Ft08s6Vv8rdXFjznejSdC/8BKvD
0LDOJEKxXthE8m2aDP2SHzbdu5mY3rWl/ARXX++wMC/tuzMHFkHXuGcyG5fZXlRh8lwFQp+QmrQK
/0ML87If//Llu4x6EaDZ9LkveoU/tzAVNWi/uso7t6OHpxBFVfKTuzkJjz223K+kv6+3xTzM9xVj
/oPEUsOosGn8Uwjq+grQQB4rEnxOladwqgTCeJacXA6RcskS7cXY3K/hkN8ENp9fkWWLpYHi/SdR
lx2XKHc/gGGPJ5M4aLzx2h054sFuADIFfdwVWBBnG3MqvaLkxcY6fTRC/Gscl2zCNAN/Xw1Ouu+q
bH5DHkgdr0ivzPFz79YmaDgP2/b8w0oH1iukC1T+Q2dbu9Xpor3Tlh94547kZDZi45Rdd6rcKXlr
Ah51aoL54fLoJaRmfvYwupmgU8w/ENOXXK1k1Z0rGxPKti6cKY5skX2a3bASGZ0lb9x5pBFWtV5B
9FdDuvEVuN/11jW1f8Jl8H3uNNiLmNTyGenBitJQ+PlrUBffHUJ6TiLN5lOpCJXre3sixQl8OyaV
YesF1XxX4AZq/sONQJH4lx2UxzBCtGJqqJB3KQd/KRtYq+txQGh8ZkIug3jBVTdvLmtzpWboJIA9
CBJEZLjBqJvuKcW6dx/7/eOK+ZMmYT2cMqJ4t1lVVJj7qkHpUMQckSUuqxqrbbOXdD14XK3A/FiU
SRpdLuWHDbL9x5gHrrGNfK8OMKKHeFwbyrHbqZHerg7MhfvAbch1r4ixqvYkQGN/IQ54PIapMW+X
tQvoRdRfUFeTmRzgZK+Q6uUHDMFw/HmwsLeP5viJoZwlsmxgliCWP87WCjeOp/YYVMhXNqa+rrhy
5AsimSNCq2nZzna+7iJnebE6ZIgYWol2MgGW62y55hClLjdrYQ9u7EPV/w4gqmaeNZVXLZaOI4d7
eka4KsVhFXDVb+2ZEJ64G0sySScn/zoYBQfMtVNOiC2wLl7ICuOsVpXCT48ZdQsiEYfVAI9Sl32S
jWidDYaTFDgY1K6Ap7NVDTX5sNAT0g26MrkDIlybfFwImOT4aDfXoDSPPpGjNsRkUG5iLMiui/jd
ap7TVA6nBOO9y8m5cD4yJ4Hwl8JLLMn/kbr8iZZHbIAtkjxkfh911bKuSlFDo2BlN2OjWa2b1FPl
1cKNgKkagck1sdBZG3uEi+hzOXjDxRzXR5AdCdGE6FLPPbXlkRZzhIhhWNefSJPDEy5fY1eNxKgh
IUnI9sL5p3buhBwiHPw8i9EdgpjrDe7CXFBlEmjbM8+g7UTKdAKe31mrn0GgzrIVtEY9ylYyQjGe
xpVCJhjQiH6w60DFbAYR30y0rI+X7ex/J9v/cLK12QKZ7/3rk+19lrd/Ptf+8Qt/nGtD8zeP6ZSp
h5E4LDGg/f1cG2rdHDsUBhkGbWAzOUD/IZxzrd+igG0TqDsjWsDtbL1/0weEv2npO0dhjdLWB4P/
Rjn366gP0hUrI+VJoMeUMNZ/UdMnyiCpgmHfaZpNkLt2gc8+I0b+CuU9wLnFo67iLLHvtGTJUjOl
SCW7t4hpzRevCbs31y+GF9MBL5DOiOf+9E3+H2e+X0Z8+t3ZHK2hlmiQPSPJv474MLL3iUU+7gm+
UPuOMQ3VumYC4BLmSWExXg5RZ+rtr+U5//d/m1niX3cOF3grSFNXoxTRapCX9te/zpin6uDZixNz
jFdyHxysNzgRb8uob30i3LzgBlx94/M1+cH17EY5frc+/zavzfoZjIOYtt26OFdplQ47yPjVQVY0
mXc9EbOP6AqotecxIGuFER7FrEMChdmxXIGrofKtIyt2sV3eZ/ZiIji2Jis2YU8Qf8H0ezuS9bds
wpG9ieOXPyNW8+23NGzKTYtrlYiRsL0OSCjd9W01nrNmaMCLuc20MaQTlvtURGTZRElWMH5wNdq4
N+jKB88jYXlVDByDhTfwu+aup9cHqcRQ06Zvnem4YN2MS8afOrN+XGgLY4cihZKpVUcQTVzb8/La
FGHNkGOIrBvsiAn+zkW+MBjQjgSzIlLQJOuH1F0C54+hUy57Uon9A776nKrApg2K3kaco9EoHs0h
zzULR5hvGAl9Mt059m7B3SB6hI+Y72EihSifeZTOcxKmOEWF8Nl93Ew+W2MLa14GFGNRGFXptrEb
ecb1H2ax5agh2eQcofa1VeoUkESWDoI4v7OMnZuuznUz96Zij8+19Irp2KagquSyFoZ79CbbBhUE
an6jPO81KJYQ/7bfPJRNz+AEwBrTQA/lPQQr/OCpOVt7syj6fS+V97BAhjmsdph+iszGFm7mGEum
iUrIik4AGOrzauNiR8U2FldrERbb0JPBOyzA7rjWJnt31cnjknN420ubw9aG7XrxYwZ8M3ZtUtAP
oSwsondCxpCY8r86hU1doTJFxBJpfz9crFz3VmvN4J2aoP5hEzbf4iIWzkZ4eVOTWZ4KBC0T6NCN
H/R+seXZe8pSo3DuxjIf0Q4WCS68J6uv87mDc9y02KGdRIBRBb5EIA8Ois8GQBQjCdkXB9ts1Sd9
X5DVU5nVnHqg4E3m7SCiPn+fcggyx6iZXPt+GHrq0XHFTW06xfTqz3mKqdWz2/fVcORIR3+cCe+0
hCG/N8kI55TRH6Wcj4Qp38kRlNmuTfAMTovVLPFgBhwtxwlv8dMCb3Y5/j5KMWgW461uerDJVBNp
9w2nNGaF0iCEfBPBHQQIqUpKHmpXtgLZ3PSZyrutMJ32neBc52T1S8WtPjO2WcqhPGPj04thxucv
17y5L9YxoNHUcnYFRsZf4wSSwOtNvKc+WS21o/MEWiSb3OFF5kSOb3CH8O7psEMhb+f1mLeKJmHi
tW9qwglDN2eCU4JL3SHp3hxnYzOa8/hhMsIyb8kG88y7KFEMhzraO+/9UEUkOxrVur8s5RGfPANd
O9o7WehzTwlu627O7fUrxw7QaXGpwKFDlU7spAKgB252effGsTc7PV4y+T+UihE53NVipWTCtdaq
ptcmnauckFmcC+/jImtunX4drtt+9e/EYPGOp3Zqjb0aZQ4m1kCIIXDb3Gu06bzx2xwu4ABF6nHM
Uxsqf8uDRTOnuqe7QHAplLfW24L0JZGyDaS9MYn/rG9qAk0LlsRVce/i0zlB4w2nOxeeCzlLjpeM
W0RGwTdjahS04bwvo5hBb2NtUXgu5mbM6FJtMhGot9Yi/Dzzyd7Zhj6u5wT5Hu1NXI+lGtqPwZJf
nFn5pymKCu9gyUg9jkhoIeyWbjJBMNL2FCvMa9xjLaYL1yO/3BrN8pa5U0Juu4E/LatU/2yX40zS
FSya797U+IhEHSvbt6rcFXaLa6KyvPnGxXnN/G3KbsZgxU0lRVidZvov3i6ce+vaMSp5ipAiYHcZ
EkBm7DOMxyhrSYfFc72xRB3YMfHdAxaR1sZ8tsgA1BJSwIXVb/KLfss6Dsw19dz9nLDgDzVQpv8V
jo3M5fIfCkfLpmP7p5LjnwKBDj/aPv2rtPSP3/lH7Uj7Fx8GRARiAy8FyB8zkdD7zSecg6KSwAUd
HkNt8kftqPM6/lYrmr9Bn8exqdtPuHXs/6ZUxJvxSz0UEc7I/5C6YrEg5eGXGUhk489N2rA6OmH6
pkqO0WQhtzs/MF8xLzz1hDc2tO1ew9p6ReZs7cdg2Q9w+uQCsA/Ekn1yVL2cWI/wX6JlOkUa8ddT
3mwDjf0jYL3/uSRE0rQaCthqPKChQYHwvc2zcYEHaoygUwE57MI83ydGM+9GWlQFFosHtebbMpT1
daNyxauR3e0oIXaDYdvbRYEuhDDIDlnfLwPmsk7jDQs4h70GHvIMeds2UEFsLWp8tnNcg6lGJGYa
luhCTVQanzjI9MV3WdwQ/IMn1JBFqXGLhQYvmhrBaPkD5DuNZQydYEeo/dcRXuOowY2LRjjWsBxJ
4NIP/aQQggF6zDXysdTwR0djIDvS4A6eRkP2LpBIpXGRygVZV0GQlAUoSVdDJXONl4Qw825PACdZ
xLEwgqCscyaqhcZSrrJJd1zVjdLIyloMewnDcm2N+0RDLUdDzMfOAZA4B611jjT8UqLVeyEkYV+z
uq2WrM8l9p6bvAp7ih/w4iWUreq275xU7WySG2PRiPJ1BN/1CDXdPTmDIWOarjM6lXTqn4RjJE+2
a3nXbrmwVBm11x9T6QsQEF1+R3GqXpMIdgXu4+jrXDtls2nbEYpeC4IwmyJUBKoEOAW8/TFQCjdL
5bBSVTYTdzbA7i3ICzwjRTBVX5uy8a69ijA43RS9c5sLfsWqoJWmZtffBMIOtwyVLb68yMZRk43A
3Aa7a64wwGGCX1uzuULaBzJIhE0gNjk6LMQ2LWJOE8zitW4N4PUIim+BDexlOycpmW82cM2Lsosc
6BrhQN4+WWVr3Tn+3F67GsdBe7/41nW6zRRZgZ4JlKtFIjbzJnykgAq8Kb8b0ZuQU83sBeUErp+V
NuYRORqoc48snm0vQtSspkMDDubgRz9SfRioyIo4HSTfat/yM2ymD3yBRozxIMfkAy/+GXAfiSuS
lwRgT3fPJLL8wU65Nb0xWWgJDRMfXizpcmYMyHusWxOklT+C+2k9v+SEw3XowooXtGjECExSZN0t
iCu3s6y7t4zn75D7UI7Jo2HUksw5U5RAj886q8nvGLtDJ0E5cLBGp/tBFPr8kIxtd395ZwVRSeF+
ApRAi4iG7mO6ZvDavN7jbJVk4aM7cw+6Oteu0tQcSrPxeShcFbc+o/yYInjZXqhhALXll2Cu+cFK
m1m8iUVkS2bSsjOjgewW5RbfLnda4Un+2kr2CI2bBXjUJeOPLlV7rxhRwYVLC4CT0O6+UhHaL/hH
4aHI2g0eey91Ty2YhrNFY27b9yCi7HQM3CNWcFY9wgOvjFoD6u1EdfuK492nDLL8rjFb/x7D8XIt
Ess+J2YRnpUw6l3GHVlu1shLvtF0FpwnSOrjOEJ6q4ET+rEPFrR4VZoZT+1KBM1KefIkOMId2kpC
tNBXq1Yk/OXpglxqKJNGxpacwrgt+OaWwPVuLDG4ycYPMbdDOuXlibxPY/qu3PUr/wDI+xYyUYht
cBvxUKx3Q5PdTWJ5GI3heRL4yiav/dZQyqeEy8ZReGvLEcha+pBpz3Els2Nd9D89FV1HDngoCZ6o
sYPzPDignLKD9NevKcO1LXqO8MaHtgrJ09uVg8EgeWnj0CbhXrKPMfNwCLmycss/g6L5QlFo3aGd
JaXTCtHgYyaKrQDRYl4vdzk+OTUXeIXaK6cJkgfG0PO9NdsITtp0oTQM/ezgt2WxCaPJ3eFAgHAH
5Ps4TVWHP7UU2dZAAET5yrHJ/iGaiWhHghKvKdyHXWPX1smxve+9JY9N6D3ikCS3dRodIEFp8sbQ
/nUwQnLhyf1aG5SWBJ5LogkaUplqZ9lCMYPphaKJWabvt08j3JV4yor1s5482DnAkDUEft/J+akp
xg5ISAmVTWax561cYM6n+1nolgDp6gTsWV8oW+0NBCG4J0t9YgroHBWL8NYk9nU308jfmNEIG2wl
4rdt3wTS4s3ctOYN3oSAIZvUKFly4j3GAqZVi9ioxWa0lp/O0tHAD4MfuQ2QEGWW+S2AoLi1yvJZ
ki7zviyGs+NZ5xDvCBR2YwMNFuroFaJSV2ymdWU9cKbqmBarg1+RAjpeQf1FyZOoh89skQmWt3C5
g2ytSNQDLUJYprTNBQ1lP+7WyW5uWsu/o8tePnJb4ZCjX/rgrIu7Q77Y4K6jJXAsmxJP8WBMHBjs
7sfg2eVure0To0aEAF33PlatvRXhEG0La3o1k3UCb8Buz0TDI5Vn/G665pvInIO5iOSLshjaOE45
bTxgk5iyPOO2d70vydIwouMx5NzQpK/oIAaiPR1GeWZ4o0LoZBQJ4acbeNM5AHj1pVyEriHIuY4H
11+ulCQSdTPZjKSJFSi+FMGIN3xw6x9DEhQ/ZN9X5OfWAdrmIYGVbdAI8F21Z5xwpdIavd8qzbsg
KdpHFL1kPmSCysoBOam6Przrpk59a8yl+qbQAt75kuA+jwpr0+MR3VY8RazkMgflSYtPxAnw42jj
z0V6MyFttK4GO7FmlCEc0NCqjPswFbXJI5F+paFk3PtWH8alY8+Ci9gSR9ynxm4qi/Em8HqXO6YB
JdEKr8M9siq2wXls71p6nlcuysddgv4Ria9IvkYE55yB/eXFbh0EnncZNQagjNA7USmUB8tsxS6f
EWfje2ndXdbPP5Ey2PdWncovqs/VEQOBePGFhJHNWriF0QVoLGByZLhdHhN+cSrh+lyD9DSuzJYF
rLNscWwJDYk72i+Ad5cECLEV8rYqpj5u9REMjB05iqv70jfM2z5p+n3ltP2BiQYZ1apMYmqG2xlE
OmlCB8Q5QMnC9a3o+7bbFs0Ed0EJ9D9WaW3ybKj2tWvKuGXQfVhb5Bd5thx6+MIbe0y0ynWYHtaS
Gq+c2oGdawrvFwV6XRSD0j0w482R0R1BtMMPFUB8EP4i91Hnp/uxSrqN4QhEeYjIt2O/8ogz/tkA
lD2zg7b3TQC8oIvoxg0YML863XyY1ZxuB2d9Wnwn0Md7awPttzgQV3Pw4X1xyOx3HMjTH2JecL2y
5U2irXZTXoy4++f5Kp+sAdvzkJyUSG7yVJzdxPO2eJ2K07L683VShFkEZ9bISmvHNOgclayu1nUw
Gn6uQxcZuXWHslZF+uj4hdjyCOsAYz6wJooQKJ+yJdDYAz32e+hxcElAni9pyMgCwKQWl5TkhanU
dg51drL3e5Ay+zapyvUlYXm4pC1nJSgRl6mUzmFmN3wBbPaIPXTa15ewZndUT4kOcLZ0lDOJ5+2+
mDz3Fsrbq1idfLd2/jmPWiOmrynPiKzsLZ2T4l4EnfcxzO0SFzo+2qIRcKt0pHROtnSfLlCRPHu6
DSeCpwMdQe1e0qg9lMhQ9+wbFfjinFKq7GwdX72QY03uaLIR9Vi8Kx1ynV/yrlH+X9UGEdhpYZpM
jYcmxjk+I7AkKrvTodmzdPODGUbPkQ7U9kjWXulIbGC0fTKJnpi21v2db5Vx1brfMya5AFKJ6F5S
ndZdXJK7U3h2Hybkxs8AgseN0hHfdji4R8cn9rsvoieThENTi0NXUsEnWZ7WS1b4urrLjQsK/RGN
6PpSYaC+HbL6OwfQFA+ALUaIclID8xqC3XMSyYVmVElD1J/BpPPKVSIlonHQJ71FnDnli7+zwcCe
caGtMTXQ2cmJP2fckA4bS4eiwyIT20AHpc86Mt2n/34tOqe5WS+J6mKR1X3ZiACLiI5ch85P+nqi
g9jR7rIVmJHOZ+do2FIHVFH4GaYmC8eUetYZ8Gv4Ivuge1t11PuaQcSGleqQAO9f0uBHUzUQbWCr
e5qynmje+sDCiEdgZRgPi73TVPZW89nzFFK7pZntvtD4dq/JkAngQqYpxR+/F4xz74sL6r3R1HcI
ipoAzzTvAoSnepbw4effafGOJsf3Yph+ZpomH2iufI/q4ziDmi81c37Q9HkQpzdlP0LxSCHT+7U5
PaSaVu9obj3uEarbArazl0K1R1iVbwtNuueNfeHgl2yDKGv3RgEPv7qg8f/X9fn/6fqwt9OK+dfT
wrhtmh/fZf59lH8eGv7+a3/0fQLrN43LsHyCl3yH1GPGXn/0fQLnN4Q4+EBxBruW7sf8ve+jPcXo
AwF+uQ5vgn/5ex/INX9juEFoKP6U/14L+zti60/iGjckDYvBHONCetl6tPnXwRj2HPpEEP2PbZOi
D0X2usvWJoo9KV8Xv/wITXLAuhbREHZS9GGFP3AsXEqU+lA0TRk+h1NYXtG/LBEpVjdT6JIfbVCF
CPRCHECx6hTMxpfRxZw/NuvedZj9i7RzwKCLaN8RRoQnCO0Z4p/HSx4AApVmU6AR3FkimDcM+mlF
p8wGC3ZUGjPC3Bbl8DpV0fPo5SAtu1b3RosPgNDmtqr58dKiTAS+0Z+6qX+1QhCzK4Bqxlwom+ok
+Goo81w41sdEwAi/271WLf7xVBIR2gYYlnz70cogfdhwsAFmzHJn9uLVR7fL9IOFSBl8PEo9gnTr
xtxORnDq+/CUNlJSKPHVTHizUlk7PLnlT7s0aIuDEN+06Ci3JkfoTQVIG6tu+oWPwNdggqbKB1b5
np+aTN7D1LnGLktopY+Z3R6B/3X7tkor1iXyWabSfaRulTv9m4XLyCuPRs5/NiKRdOEr6CpH7pC+
ro9pWz1GSzXtqoE/SWeZxorLaIjmsb0bBW/I0YB6c02/lIOmswYc+6O2+bk0KFCEg+jSo7VAxuCC
qpnJ2/ekMihBejYv05Q7sFUdUxlC9LKa+TKGHZQi5mSzakbDcxIm5Q37A5BUPbfoVkClKtRiMhwO
W+UFp9Ayni83SS4WFBuuGLZdQC4EziQElsi3ejN6xmYwYb3S+UOm9/j/2DuT5riRbEv/lba3bpTB
MTiARW9iZkRwJiWKGxg1EPM8OfzX9weqsk2i8kmdb12bsizLlBCBANyv33vOd8aEDxWlNJNsow12
Ih26TRUV6ugFvbVlpIJ9Dd3pGmgNEkKBxLHqrK3HWY10MCasGlcI8GAMaoXrXvE8v0IWs1cWnBsS
Q5LPZHzx2+s3Zhksq1EY5Wbq/W7tjRV/puAuMQbxN5ZH9ILZAIxkEvT09nvDRGWfynms+onvG6Ek
5YSHiLFqgHwNnNqPpoheecl5qhHZoUzm6fQ9HpVqeRegWsyPecz/lX76GVUBv78iCGCsM9pK3C60
cg8zlrgtpRxvF8ip4+QX+pLGYL0OvO7Jy/gLpccv7A88TD5v49vNIKVqXE+0My4p7T4XFRLe0CQb
guLC3TohD22edYyzykDcFR0YaQt2DlIWEh3tvq53HMssMLKVuSnaRTXK1GY7RXF38juDmDcM6me7
QQva9FD0Mo+XkgPOOZmYmJZDxVNW8i8VhLRL3+JFtU0WAn+MMfnNUU5aS/Zq5mNyO8bu1dvrRfWg
D6ZguKUckDZDtaCOB6Y5JjKwjRMH8Ltjs9wrk7RGBPy8hhk+8LfflnOwvWIieJYjZ75I8AiUNWM7
G1/M+u0p116md1XdBvsucjKkrXmwgzWTbyZIZeu3B2B5wnnFbxNHl3t7ZhkDCYw4WwegRZefuR8m
xrotj5HKrH47EpHwUieucXAXTazG87UuB2EcQsBv69RNPicz/zCJ7DXCQwi1h7fHpMBGQdXDHC1F
eDTboTxjv1RXrnL3/pR+NqJkXkEWK89hxuE493gjgHIah8jlPSUNUtAVIgfUkzxkZUFJxayeqxPJ
w9pbvJQdiwP+Qew1zj6IcwbyMNLPqDHGtdPZcu3RtqT15UITt7r2YpLdIrAe/Y1KCvNgVsRNwutj
UYwEi9vET2d4WbAPB+s2tgN/j0Zr3uNmWhCo47gGNlivya5AdjkI3iKvrohmYgUrPGjib2uTFTCJ
e3tpca8iHoyMB/7u+MZteSRa17m15nQmIsTwVy4wCbadiYepUXDvZcLvV+XmBhNticHeUVeDl70C
zeLWzLwBb/ea0QdRPQV/5SD4XZ0SjzDDdM6YPhPw3HGxq+VGeAPJHgMqQqy9HzavDV1ij0p+m4YM
xKOE9cQx8mQHvOyLbxruFihhtK4a70NR4QPLjPjGmIYrDx4S0wk/Os6JAspt5F1O9YgjeQsqDXVb
qehTbHSunzM3Z6QoqQjklkk+/TKt2/SzlVZqI+o0wN9gWg9ulOWbDjRueok1dzgmk8lPaIPnD0Hz
CWfYpiY4mrhK+psYGDlndynyyNu1jGjS9ZyRQAiqpu22CCdqgTS5MY41jFiDEvhrF4xfnMSshlVk
q+zVp62vEbMZWpNkFajp0JMFusO+p4J61RqNjcq15Z1PndGgbWHRBBJ+eBlMlTY4ZUONvwI44XsX
2C274tDT6DCe5gjNUTxEY85wILDJfm9zgaRhzprkyh2lNW8jqwyNO3LNEBJ78uGHUuz/Q25EXeNI
GzUWIyuQH28OlB+4B3kABpEUsuHgJTNHdzIskozNxS79hwHpC48Vb51DtMbm99dF6PWDyYOibbku
7ibclXigbPNdPQX0wZqJ7hkOYsn6QZ0POjNBODFha8EI9Pr7qy1junfVGymqElU38BmcNO+upqfI
cECIDYd85gFZKoEgC41tZHTm9+/1H83gH0a/PkOgH36TXya/m285drj2248ngO9/5q8TgPsvjrYw
WuAAcQx4K/P/OgG4HA48avnvkkHI2v9v8Bv8i0eX0wGC5zebHMeGvwbB/r8cB6WhKaVLJjly/n8y
CRZvzpEfH6GAgSsyCobTPgcLwOA/HwCylJpIaCwys5zjJ8BuZY0ezgYAp6BSrknhKvpdzeiANqye
1owcqMA9xgFYmWi6AINFp6DFU5gMEBTKEoM8rtXpm+oxSrC7p2uM4YwUov6mJGEHs3T+vOByNzbo
r10ZwXGbbTPatiogQpqbmBxCarL7tGfDU6rXVznzHSBdA3Wjh1nWWYdp0R6RemWUBGzuhpfHqz5m
1oJpvz2phm1QFiixDbIw9uhfMK7brawvPA29uzLa/o4ZLYEYXfKcYgd4SvKC/acpCcWF67ofAiuC
akCpXPtdfa0Vi0ShutsRgReCa75kyDcVsXXLu57tggBD6uwuWWNU/3tQ2a91ayfE4AQ99nyTo5NL
8NsOT1u9azRXj0frVtrKBDnQX9I3sFeDRZEh/IdwHC5FCJY1VuU9x35xVmwCaK3R+hFSsfxPQUpJ
cXaw7oQFwyrmuupI/fRMgX0hG6BEDJZvszl7BkKaAsuo7lVq6E9ZTnlU2zGB2H497AZM3thvSO3x
ggdl0+H1YHtkoVw+QrOSLn910Ch7TyqNeU1D04DDklX3URfkHyoOcx8wElMTLZU/oxOb9DqKMw4/
WM7N4rXT9Q0sLX0IyXbqnbl5qRzRPtTI4lZxgrl9bddk8lIG3tAmPoS+xufu9s31jOviycn8B9kl
1b5SbbIX3RydZYi/R3uBOKCXpweS+4+5rtFLOvb0GDlhdHSKitBDUALFLTOK4YthNm0J29W0b3v6
T1eM0mNyJqxYcTiJG73N4/LeBjO1tVsgfRursu86JnC7zg8R0dsxTnPeHMYFY4JhAGPGWCimdG1j
19lFVAtBgUBSDlBWBHH+KKsrIhWGUxQha9ih/3YfMcQnJ6eQJkK0ftx0M34TfG5WwrgGS/lOIIlt
V7aazdPEtKG/qFLTXblu2s+vaNa0sffhC4Wvc+BNl7nV2jFhZZSquZdAJ2HDhwWfivu35es/C/0f
FnpLiIDN/L9v91wmX+Ikeil/XOn//Yf+EvlY/3KEhQiDkISAdf0H43Ngwo8DQfEjef0vgbj/L5Ze
E39fYEsTwzSf4t9rPdrxRaPzV4NoiWX4B7x18bMBddkt8DLQUSIqGwOq+Z6s2ihDAUnsxKmkToc0
MUZoPQ8tcoV9yDlKFrwYjN3OKT7T6fEtSVERo1RjEAtq98VDygjuaCZXAJGfm0oNvbB0ciclm7Bh
NhKEYA9XyFWJPfvhTv9NNfeuqrLYnvCEcmuZgL7px3/epPyOoISw1e0JzCmj+riE4vmWjDJ6JmfF
mfn87y9ov2fTc0m2RME0nZpO8ms6P1/SSHK7NoYqOkkZnKveM9J1Pgoh96njMOZYZY1B+gE6yk/B
1LBUrgdnRDZAJ2sMd24Ui4qgiAT9hR497grBDoPeW/Scb0AywFohUAn3t+2Ih9yi27x3wrI6pZ0A
BhFhxBpXyJgxRDdtA7SHcRyigWiCyXoy5Kjuck2KEocX94X9uupWabOoPwPiW9lJGTIWNFbQJfyb
uYKKCchI0XfDAF4Ky+YsE+uhFTYPwWTn7ktrk6w2Owa0BoKsBYj8KlvOe0sq8JQEIDnE8skBWZEo
1MSR9SCwIgNseGPmdG3afDIWtkokSTZb4UfyWVZdq/5kjcwKQbDiPrvG9MMnQodrM3JCMv6I8zOm
A94Ylniw0lh0J6tyPOuKeAomMtKbZf2EKReATd92PH9RBxzGsJYRrW5L68Gwc0t9rH2Sqp5tq+fO
JZiiIqSRFSiYtvbBII3E3uh1KA0uTcIT/xZnE5/OwhpVrJWmiQEOP4XdFzIikysQkjhNHcj7Cblr
pfuSgrj5MNAl/TAOC8CQbOe22DSJvI2xAaAT69DabJPZ4VeQTt93T/FUjvXBwU5dbLmPaHfdZMny
SQwQcRvFNscgT5O6uR4Bz2HZxoIVH/Xyk3jLzWHEChVpqu3qFDQEcGySvDe8tR7H6TKOJn1LqDGC
vVTx8toRZ5FN0ySczLuWLNRVHgg+ZStRvzGFtnIaOx4QfrdBpYbDcX6QSMyvDDdQ3rpIQxqR2h2q
lyjt3csZyMwHY/Qg4Ix1fsMYPXrB+5YcmHw6/pqQJe+lJCPkY22bYH7oKVTwmPCxj9MIpSdOJ+54
kYfZfLSUBHvoVkB9kM91/S0eNTRWLngUvRpbj9s7JYVsr03A7vYOd7EB/L4gDUqgrXMI0rVBnzuG
9WUqFL9dYtfO9EpXYKg/8Y9F+lozFSWeEklUKnOMVFXEM9JZJdyWuArEw2wtv3yeGSCkjXDit80m
+A5UEVX9iTvDy+WlJS9lVleQsjrTqLsnhIPqDjolL4KhPW5wYtWW3GOZr04uAo8auHyHPItkv4yA
OEvdQN9vDgSDgjWxy4Fb71X0FbdSYWNfCd62YItejPtCrY9gfHDb6lTGmdU+ACQzjA8GiuDm3Fut
0d7MKuCT5DOBsI+a0IPgETtHkd2FY9oeFPJoBv+jbV/o0WGB0HPBvWwxwHHQNBGyk8EbcSNqE6kZ
/BWQTw6rSnysCZexieHlQSb0lh+uMgLeYzkuLwWsZv4WoiZYQ0unsh5wH2NQBNoQyyeV+4MFxR45
/tqP0MF98exJIKwmfG3l5wXXhFtDsrYXRi0kHtGSKc5YN+q/2qHfZx9bVghyxFSo3fa6KnDl+vjh
wJVtvTwyYFhngr/J5HE6do3Hb46tRlylsE7VR38Im+yb65WWRZ03U2ZuGYwhJSjYf3TDKD6NIMeU
1MQWOkMJEia2bHgZriAFeUXEovmcKI3AJYn8q9I2gyd3HEg01OLeA6k8rUVRDY8LZGub9V284cHo
1vYQxRd2HoQbOwwJ0StIO14Jm0zYTewV7sHoJtjklZM2RvIxip2hIwgTqwj93XoZJOZ1dVGTBvah
Q0yxZtbxbIAXg1KwpAHOJSHc8aT8g8is6HOOdOTbEv+BhLYtr/tcnoepbeZtlrfqFtVk9OzaY7nl
POTglensO5+W77Nw4mJnlSTvrAnvcfHne+1NEDFhJymY04Sls/wyqaP80Uo7D9lg1+/0MmU2RqXW
ZYubfwTZdD3muji7zjhsh8nLb1nW6+cUT/396OQ3kwfEj2q3c3YNnbeVmVblfoR6xhlA5o9T4XTR
rgXXdsYxLTbYQfUxN4JshxM9QX7AMBp9B2ieZLSrBzad+ql08fEjZ8W+BO+x+hiTccmtLZIAKyUI
M3rW0G1rqegSJmMBnc3rXpOWHOh8IL7C0mQQMYS3rlxIZ84mNl1CPNVMObDp0GSdGjIH937e4KxN
UX9ceOQHE9ohbtOwqvcmqUWblu/4lGYtKaXKGuVFOYdQtufCG66a3gnvgzqW2FU1tDwjgKvH0cnf
kWopr4y4b04s2IDtynK+mAy8PbrPYBd2bYuLGyZYM8zpAXeWfBiTUX81zTw9cebWJw4YQf6HRtMv
xRw0Twg7WIhw1tFlfedoayrCJtPF3af6ukVFFeZrc7LZhN4O16mJ8g1SVnv4fV20VD0/dAuoijzP
RYJu0ePCRBTQl/jRi++EOvbiyQ2OmBKIsXUSFoa6txAq/v467xpbb9dhZiqBgVr0OBb1/Y/XGeNK
Dl0Ac9DBhsOaaras2aWqPwGtY8H45xdjDiu4nVgnA+fdraSfCt2BIhA/5BRsqwrpc0cE5NpIiBj7
/aV+LWTR4qM8pRan4eItoKUfv1cTgQHEXiSPtpzF1Vt8CyLLfE0sL/pcr/qH7UjuI5EMDF54TDhv
I9L7+XoCwQLhkIULDyAOP3zfgsqY5EDy10m633REZf7pdi636+dnhC8H8ppNBcMtc++frzkXkUMU
ek+DRZZUV56xqJBZUNmBS1B74YrGLfsRwQn8s2mkbB+/v8m/PqRkQbhLO9TzIHm/78ECdW9MlWfy
OAwJQYUThE4lyI37H1wFCWuAmdW1OJn8/DXz0JqYZ3XyGNF7wr2HfsTz5+kPz+bffRcOlBAPgOPy
4r27imSq0tB0kseAtKGNTBCsWorB4++/y988lu7So1zIWDgZ3j8m2ZLzUieVe7RCOi5wqnkoMCJA
zpvDXlz1NRS+Pxzpfl2/WNNZTfhaAEy57M+3D+lQOE+5dI5GFconMTA90eZIKYLeM9giLEUYKzvN
I/L7r/rryrIAwInd4dsG1i9vBGnPCRmwrnXMlgDBENXcqUe/B4pX+uffX+pvviIPB64eavDFuvNu
sQRF3HKpwjqqNiYyoRDVSXc4rnOHByZbTnBqeWp+f9G/+35yee3h1dMifj/4GM2ktGNYQsdcIowu
l0zF3PQJGDSXw8/vr7W0Jt696gHdCVyD2LuJhvvlTYv91gfCYR4xtTGiTkXhTisa2vkdkrP2qkpp
sq1CEkJu1ERdN1FrdejQRxWiw+wcDheV+5JHWEbIXLOpOslHjm/8TCKQ+/1H/btPSuvDglWOCR97
/PvHzZ2S2Qh5whc6KmSppP6UKoP9ckxBZa5QKvxprxS/vruYJHir2J4X6Jz3biGMcvolIXvcESIM
ta5C10YiOj3tr34r2DLjOlye9zQB2TnkzadxdBcoLgG5d01nMZNsogFmIlUSSfCzAL/5z+8JKyXP
irD57d5rf5AtxHqEqXYstE/RbRKiLCLDPnYM9ZLV1Jh/auP88mxKOvC8DUteAP2V9xdskm4p+md9
HB1iyFGMMCx9i/VkZ+c0/vtv93cXo29kMygJWGreP5u+ttChNsF8VBh2bgigC84mvV38N2bNKen3
F/vlp+ab+dAEhYlWl+Xs3atOyJyoAVbORxm6HCyjpOfJ4kXklPj7C1kL4+an3RVNmFyKB5cvRwTD
uwc5t+NEydqbqCBaVKkmZ7hhbfhdnz2GRoVJt05HOiFO5GC5IjYUcnnt2e2qyZdtsGrUHcB3+gTG
xGFp3QmNaNJr2wMyBFpZdL3snYkri+N5k3E4nizsRX1JvH3xh8Xj199noWm4NEwD14ao8e7tSMrZ
r72i646WZjA7oRA5FcDo95E5/+OqS7oESkkoUjRsPajAP7/8fWRa/YhP4diaBHeDzOX7N5i4t4a1
mLpK9cf+4bJ7/fArOWxrHmYN5EXUXxgQ3v1KpS5s0SBkOMpGOd+gio3H1iGg4a0hIr2Ork6jc/ex
UrD5/vCEvH9EyBuxcJJKmytbNpWQ/fPXdXKUwowe0qMAh1joDd4kiQd8Jl6AdEfAH/5nhMUZKetV
J7orIsPZKOw2Sg5Wj+IXFVQ635lDQRcRrBpLVNN6y8FiABwCIoLnqEVjl+4H/v4br5/RRo3VlLgH
QFR4c0SGSevWxSzzoV0eL4I4qR5myLz1cWznGkmI7ECNQfkd1l2Y0ffLaByBb2hGSLQ+HMbs0jUN
4K6myIrbiW7DVSt7Y6+cRN5UszD0vvKgY9DFLiHvYwXEEGOmZrnuPHcIAGa29bnPGMhiiqr1tKnm
RnOA1glKqWRhceQuhtJBxA2ztoFI7J7etzlOwM3I1Kt4Z0RK82ioRS6+Tq0PrTY1Ut4X6IFLM5Tg
z/iGvBD+Gberri5kRYtyH7RAOA5yzDgVlQ3T+a1GQvy9+Bwz4sJ2Qb7UNU3NuxaXuTu/0i3H35qJ
iLkSJntUaBeRb6i7mulrfGMXVV6ds6gZ+9vO7vhBrNrj7a5EUWd3FVI64geGXgCeNskJy0zLP0c4
k7I7rxbdV9WZfIvJBlL2zZbl4Fy2jVhaUVPOz6zwukLk7QtQ4JiO9H2NfznYZlbqnEfu5khHY6A3
l2R9pnaEhnF5+iB0rnod0wj3C+wI2xGbJCw+GYfis57s8qJR6WDcqyrh0k2m2bUCk5glBoO53VnX
ICjd/k4kBiEpGY8LEhq6ze0aLPhUkwGVOBfj2HYew91+NNYaqgQGUosl3NURT1BZjhwkLG9KvDMw
NDFdxMoAwt0rge2SZA56Wkw44TarnDPsykoYCl9HA+CsB1G6YNL9BI/RZUkYjHVlJLgXv9cB9Ox5
+nQkaTXEsqJvxjjfnk/kvyqSZzVxVK9Br8MbX2PL/N6Cc/OBD2PHSnxHqidwLsNthzMC+MXbawWo
LucJ5Z2ZPDv1X0o3ofU2uRCWiV+IE+aZ4C3XVu+wjLfS5SlqfMnJLCbOgiSKbumZ22k3fJ5BR4y7
tyjs76MZhvovoWsvhQQCNvpxlecQQJYundiW9jxweY4/ijm5XvJXg7MnB5qMMb0r70woGKmaoEpU
uqv8DJZ4EUS8pkVtLPbE2eHGQkJwwO4zDk9uu7LhgwhEei0wO6u7g6jVqOdBeTbWLSAkANf9KlDD
paty8SDTFFPf0ALq+uYbTDK2qd9Yzu0sarrAMcRthHODmDBdr1zGAHG1imlX8KzA2MU/GTu97X2k
MM+IpnXbvmIan5NvYaSrMNQFvXnCR9Nj3kLf3sw5TUlEWqX2aUmghT0WpqlotdEh7xd2jUYGOX3f
8f8zJ/3DnFSwarKh/Pdz0ouvL/FPFK1//4l/D0mFEAhiGENSBi612QL5+4sOLTwY0Gxb5JBAB6Zg
+GtESpg98D9KVMlB2AFT9+OIlPohkMtOBxTQ+2dyGNpZP2/c5vI3EPNFyWgLh27Qu1IhE2GDxjaU
VxCqjIsoLFVzKr0ZYxDhVPMSnk4LI7OxYJuBzO91UrvBZ1pl32KEmPeOl9lkBFb2A00D9THzjOTk
2p7q8UL7LFI1/W9gPLoLqo2BE7K/M/IlEp6xztQ8mmUTGiu6xbldnLIg6fb4WtP0yrPiACMxnM1d
0sXlRRHOEATTgZEe0JZNWeTOBomPuyNZAoUuLdzbDKlFu0rNKTwzx6zP3UCWxyzH5mgF7fSVWIhn
p+jxO0L/+pRPlbc366R+bovMhHVSyAtpdy92m8K3U36M9dazCDLUc6wOZl05O34o46qE4aw2njfu
YmbfbbhuWSpGSD71IIpx5yKnwP+L/vfaiGPrI/vl2RnseiMgDK27JDbv5m7xCQ8NBURvfszdJHhU
rprhXCM9qa3go1K+JLR6BkU0FrdOysyVMsS6aosCXDIW/bWZJsm5oP64cGWcXAZG/sK0AuMxGwfC
G5mdiMQO9nlljJ+7zAsvZtbMXVaKnMgBYhvhMYlvC/2VCUfXVgewVd+GwWq3wZSoJ1f4E3r6hJ5j
QwDLuily/9myIH+5HmQu5Vcfi6T42BhcumxqipF4Gj+FPVpR7JDV1skS4p2ocxFqMxakJY5TWCAJ
DIp7TytniYSM64vliXxs2Nh20J0SQIhDnh3w98Nsij2v59OP3qY0cKXtTXjN84ZkVBRakrrhzslE
djPPnb4Op9hcx9ppzrFtEaaCiNjlKnYFOMJz9k6aw5wljDG5R+Kbn+nGz+eYPfySU3O6Ywefbpg+
tLuy69SX3ncIXeW8Q1xqZtSvQdelKEYnR+wLL53OGBeTg6KLeO6R70A5lFP0Fcyasc7r2j3EAmDF
immddxJ48KtV0i+j+hJMj2wDna8Y4FKvNXIMVhHz/Q/IYIZp1diztcvsrMFBhQdiY0XxuCM3woVS
VrD4V4UVnMaiwOTe1w4jA3yO7S6YyBRo+FBeI+tjp+fuMcKkUUCmsuLXCqLF1vfzAC1oJs+ta3yV
2jXZtuMUsW4YsYO3BuFdSsOcthd4m5eawUcwDdkyqjzVISgQ8nxibPuu+XlEa7uzcLR/yZpQ01kF
frWWI4ODRfWzwlw+PRHoZd+w73kbeHThbkDEHBEKOc2najKcfu1DXzlSlU/1hoyNeDsPlr6h0VJR
MZIFI6UqN6RfWRedlbV3uekiBc+n4YMbu9Utuq0Y/lEIUdILouRk1Pa8covALwjW4yuR4eWbwIaD
bg1HktKlHecthpgU02E4b5PJ14+jYqYzAjbexa7pb2L8IYwSnfAy9sv2RspmIwj9fOCoKO8Cezi0
pa2vJ3x060p5R3fgtYa3YqmLJCywvE6yukkLy9iKSXQYfWp/vs+6vL4sutF6YICXPiemaIDlY2ln
xjVd+HMShxclJygEag1qM4y0tqrNS9yYGMur6TZymvY8pzXCC8s3rxAvlGvgF+TzFgl1p9kEm8ie
zAvdiK8QaORV7TTlhSVG66LoBglFrmPCX9YWs8Aw2rcW6VK0fR4Mj0EdYFu7v8d6PH8rTELAteHB
EUuxmXpzU8DRF7AVOOsDV0rcbM9gqt4kIQu5aen+lMSDeixzk9lYXUZwVUd5ScVhMIZkIQqieNqE
WeB/siszPsz1xCyBlCcQMByWoAi48hOboD44QWB8E0wSmb/G9nqWzvCacoondSap7rpGijWjbrhx
jfkS6SLaNiLPUaqNEKrGzgA/DPH2E2ze/twW+V0HK4RMWFmu7batT9aiudQl3lgGjvrGFElw3cVt
trCKQ02HQLb7wqlIewO6tyEjbdwMXux8ixbeAb3fL8Mi9sxYM/NVmE3xUp4a59iADlDV7vSxVkj8
HVHrO+lPwaa3K/kJFh/vhi3rjXZBXHH+VFTag8GCFU2wMBLnOaMtRtIKMnARluVem5V4mZgZQB/R
j5hqw7U1zdYBjXhdMB4ArQYzUG1qU+OQCvI7bYoLqgfguq0t5DYzGfSvShRZGwRKt1OdRR8RfhIR
PRTdapZlfJPm3VyujCaaPpiRbI6B3XjHCE+YzwoaBgfWTQNgunnuqNPvtB5uBho4dEzM/DRww9Yu
z95DCgr5GGLD55WA/RsIvCWaWXHgG3cZTBXE3m2FSt8Oo7VTRv6BPs2wi3xCrDp7KNamH6KsqrN9
JbsBnG0KpFCbCUKPwrnghYp3QwFUOOpxcVnYpukXhgXQ2pblewqnlzgx671BzMtJj533RXh5/rnt
auPK7VoOh4V7r33n0Zwd5PhBSLjyZONJ6zkr+4M3bBvXGx+ploejK4uXVKf9RZx6EMAzhJYj9uzD
oHNPrkhg6Y4J7mZwR5FzR8ZjdaOBEm98dq5xlaa3IqqtT8ZUTueAXRkCuwjHjyJJjEOuR/dc1HQe
rMTdVXbaALEl41M6H5QxOSvTL/It/elw5WEMeAj8qN4Pvd9c134v1qqr6T014TcfdM4arkm8h/qA
Exk//qGrcn2OHWc61aRtPo1Bl6y8bqzAcubNBvCnfnWb/CFGYoBLLPXuyWR2d73I+jWfb17J1L4c
WVW3dSyeww4zLRaO+Bo2/jlHQHappDozC3Ye8yYDG5TazpZB6rjMQoJdorLwuR1mtXdU0j7j3aXF
FzA+QEYyXnhTOuxy2T1PgnUlMAuBUmvJ1cFLnQ/xizG4sHwQOa88P9XHIJhXKMLyk+pP5KU6EBeq
AspdXkXr2DerdWx6+WNqyPKeoio7lY3PVu8KbMLJlPnpdVX1Yh94UX2VR86ukHa992HyX062U25K
5Rr7OHWKnRlb0RmFC8uOlQ6HCC81/IoplTdgHtQFUi5gJP5Agk6auuvJmZ5xtKXrymvdej9B4buu
YSOtM7cVxwq91c71J/Uy+GD8VuS/UaRknXRXGclG5UpCBdq4lVZfSsxnzxJ1sUmZ+1JECCn4IK/F
UDS7FPc+iZKl0ZLOaProjzJcTLpFM068ZkHryMnKy1pZUIoyHDLTWIA3NJzoa9i31gYG1MSWJtt+
5QboALMsvabuXfdgSHeTJfXODGt20CkkCYp1APoH1WZMHschtA3z1WeEseoxQq6GHthPJXtaOQnE
aUoPQgvz7NZFOGKvOnMGiBB2CxDLSi9MfupnYvmiA2jscOuVAy0s4DyEHHDSX0Py6TbNhEQBambo
PTWxuTgSocGuEm3e0ogZ0eHNUXolpl58UbWXoylXLAios2AiZdYuLHVeintfAb8MN+Hox9UX5PQj
TLCizIPiwVMx/bpjSNp0duqVH1QP0zxy10ilVbAIyeymUoZoKoW2AWoJb1yX0xK/FSQZ4U5xVG4M
IsH71QgH7Rvtp/jrBLaYsWznPvFnqmdyZEOSzsf6AryGQl48+mpDwzw5DoRYXTY1/3XVyeqTzZsH
5bXdcUUDgC62/gFwwj7x3LoiD16VwOhNcVklyod+SgcQZH+FS2qQDxqrI91EV351cvrlNBN1fQrd
YNq6Omjv2sW0l0rU/UZRF7fmhFxdAnwCTRJPw8HJe39ZDeYNVZ+1qVDrI2nrFnB7kh1kmzuoilzr
ZJYdw2eTPnyCuHYLJkltXDkXYNENrmci+HpUyeh8xBiKubMjgtzDzmnQmDNzAtG4c3cTo9I1wrv5
E0LK6yj1ua1mHqh7NQXRZkwjosh7XHiXcx1Z67THudva+ZK1jN1jwKVVE0XBLoyXF+LPBcJOauSO
KcdRFWn6EIFe/tRTenJm6sarudTRfeHqboeburnEX5DujaDn9OVaRXxlhOPUQjZVEP6HmuSrtGvu
w7Awe2II+U8HcFMXWdeWd30UtKuoEc2Hlh7Qk6j95qmsog8hhPqzg58TPWqJddC2luijMoCTMIzm
yQuK+n6MVVduwrAuvctBxc5tGTcv4CoRLtVaRfHKiE3yIyeTbT/RkYPDIQ/ldZbP+cfUBO7kp1O4
R8WLR24ehLXnKNQ/gjWYvqI0w0VmOdGpK6J6wycqd2kLUmFDSAYaNtm7kG6allqnIThhE8bu9FlT
9VHxG/gS20rNN423RH+VQZ7ctVFAJYaZAlDRAj/tfENsLU8HF/DlkotY6/TsxmNyUQDgvspdTg6e
kjxMpvE59yv9SMcsdDHNSb4cqKRqa7rZ/DFjqaDJNU7mWqeevjbmCvbOUIf73hrzO2Jgsa1onivI
wT1MTjM6hhajEma8MM7gjRzKNBToRsUCxCqXQla47dm1Ka6T0nSXFQyK39xMhL12SVo0T1WPd/da
ZGlnY1+kqX/Z4Ds3V7TmY389xBIIzIqWiP4KcdScbkQAM0nGTGOScjTmjz2jM/WgJyNlfzV6Drz9
zWB2TEK3w+BZHqJAu1XTiVvS+v6uihqMDXYnKuhF/7twxo5Om6GuSKrdh4bXPOR5oT780P65+T71
+F/lUNxUSdl3/+e/xLthCFoQpm/kqWN2MunuvJ/01I2a0GOJ6QpfmrsxAgv3jIUwRBUE4gKYi54Z
yu7H1DrambsznHbnxmLre+FlPRA8U8EeGI19oNMN5sE/TEveTaG+fzZCUcTiowNR/m5QUwjwyiZS
jqu6bq+8mloxPCTjn+J73jWVlhsAZ/P/sndm220cWbp+lX6B9MrIjByiLzGRBEGQIClK1E0uSpRy
nud8+v4ClNsW7SO3z3WtWuVSWaIAJGLY+9//oIPgJSPh9w8AQcdE0zuMx9hC9MN/XSPbFV75Nhv8
DyT5D5Ck9k3905L8i0ZvzZCkeXn9CZR8+5nfMUkTww0J9YtJpCu0TccfmKQJ9siMnAmihDjCGv4D
lQTIFMCOkCkUbAvkev+LStrub5jxW8wcYcvB0cN/9V8IN6QGHf80TYRKRTAH2dh6pIiC5D1Xxsyj
ygwMEmV9AqgTigv4BnP/qRmULJp9YubaY4p+0+cu8PC1iZ2DrbJ8JPEEXbRHuYRdfIVGSgV+at8U
BpNLxHZGF4VmUkHkbcAa+5RlGlykjEdA1BxKWOwKFv5t0F8G2D0qmgsHxGAJV2Gfc0EcxJA7BC9h
y+cZmHkYGJcOGBrkeyJGGO2l9pihXK+DYDCfraIJMNRyO0J1HhKUbYKLWYajd8L9vY/UbRxjJtAp
giNXiMWNfA0h1IZOi0MW9Q059wEerk6JZ/LbHPo/u+Yfdo0NgeCX0taPL22EF15X/iR5+vFjv+8c
wUqHPQLTCJE12Dx4+u9oviV/836Y3ryD8i3JMcgPScKceAu/q52c3xxJ3ArkLKilOiPy32yanw92
Uh0ZIbztS0afFpv35yE4rm01Zpe9i4MIHlfrIp76U5OxOcBa6vbzn86Tv7nifr7hzi/GfkeehJEz
0RbOO/pH6EwywyFVniJ4zs9nGv3cDeopjTuqBa6f6jmEKvSiNJH//+OlGVmQZampZu/vlthIxdSV
Qp4WZtPPhWoQHLxR9yi4xaPta/VEazaa7BHobKdfv7xmafxxNOlP7lmwKkwtHuaLe//ylh2HheJ2
P6GhpRLyDS0sM6mMq32MPwBiIIDTf+DVvSM4/HhRlgq2SYLglPcct6IiJSCssAsictZ6LLABuLJy
F6oU/C/iajvHx91MS2560TNQjbq+e3UrLHMzw+U51BgeXVSe1i0AoiErWDBEe3F9i0Fs4AymuB6q
QOtusFem160EM8YpK6CN/frZ/TxrevsYGPZREFkOQPr52P+TR4E/+jbz0winod5grfQkcE4Zlng7
v2WgzNlZXk+p077++lV/tv7+8ap6ZEY1wgtr0eOfKcj4I3rJRFN/wk5TPBKyF1+Q9hB9R9FTM59d
pntHVuKIMJi8iznq/13FdX59m5Bo6HAkeZn++70yKFWkdTqJk0sO932sN8xMAMRdONTiH+ouwWHy
fnXaMJ898G5e8C/s2WD2usI0e3GSmlRnkGmS7oZYaEDTtuFHpFK+gKjp3Ylaaw2tis1iJB6cgBRM
8NcP/q8nkmfbJkNF9CcUBe9XrSWNUtUE6p36rmaTSHDV8mB1aFqo5RnP//rV/m6TeLpmOf/Hc95X
tmA5ZmzYSM2btvM3xRzBx5AhfKfeQ8yUNwneSUOLP26NMA1Xp0Uc80FN9G4J8s+VSBYisrTWMKwd
UmPO3JIuHdSbFJA8T0gKxZywyxwfi/C9isw+e6tov07/HX4r/+ZcfUcwPS8Wz+L7o3x2aNXej2OT
LAx6f1bihKO3We/OTLXzupm0VXXT5Iyb/JFzb+YB5sDQiCcX2H3tjKNBNefQIuJUQqVc0H41zDTM
FvIl2NGvH/bfnIL4fuDrb5LxKv/CNTQmqx/cQIqTAz2K+Dz9mEWFZkGYgXistabp1y+oa8ufVrbL
pFr63Ll0kAxX37Mb8y60EjOdWwBvdIJnEk+gJucF9xtmlb2JD3lju5BTgjiAfYGLG0zcEUnZQ0ze
S7WyixmNVgmTJTE5AUzN/ottOIO0hOX1+RG13BruSsSROrSDh1864/LDmaBjeXygBZvkf6DU8wne
fyw+Cd8zJbO0ING9z7Ba/FQxGZjDU8kltFbVvDSbBO3tbW1nM6bNQzSM2h8+6TaWY2R4TSAiiHYq
YkSL2xyz/fVM+ObaSqxha+adtxsWBPkQetperAsRztoVygkgxdmLAtKJRuNDZeBNy6CuLIn/CefI
WWMMDT0J7JqdgcNpv+UKcKtVmhDFgfVCceqLLsL2Kk8OVu6XxyEJvHoDjclk7swM9BNsppRAnjn7
aqYt6ijqgGhlzctS8f6G6HWmInf33Yx0iXzZrtyTfw0+VdtJdUcsVsk0gUEOUokSJxfHwymPYHnP
qJ76IktGpGme9wDyFmHumYRE0SF/qodV7oQNNvGumomg7iz/C6psfH+LHHbo5TItHQhX38vmyqrn
2LgKIJEfcDsHk6sGnKfojx/mcRD92sPTtTkZIxyJFe4bhbOGkJySBxWFVXXnhXnWrEmOjYINmI96
CqOeaxfHr2tv1hJIt4TCWecRBDhKA7R+CJx5d6XjvLTkzcbrwue0oQTkIB7Qe92/yVBmbHwZ0dmo
u/02yHC6hoXnHUiySuE6BCISPoO6oje9ao8QPJlvAAfrgzHhpLQL5zKPQKo06ijDODoOqeq++viR
AEpakXlhkjC8QYMZHhsLiKFRBFzXiJhG01w+QceO95aGPH3qgC8oiLFfJr7vAlPCYGdpgDTXUGmp
DZsZMgOfaiA17DWmStZksTF7vp51FHTFRRNWzibXGCwLKzdBDqGRAM/OGqn1gWzRp7jryYlDhpFn
SHfAqwt8t3gDeweiIxULIJtLb5N7BJqmwNagCy6UR0dBKU8BUEbLwQlLxgbh1lDbZ5eom1So6hNB
oK7N202TAnC/nnN/Z5i6+FnQtpZpyhcElaC8NkPaTU57gyACH3YaCPiIeXYeBtmHCQ3csDqLP/J5
ppkbPMW5oshJvHjTOke+4DKVRa1ZkcKDO9yQ5bwGgOZLjZPSWJsmLi+jwnBNGyXy1acDR3Ysw1Pv
+Uu3Xph3QmAbCeWKTaQmXeZzGuWj84JcVD2NFrKAdkGM5WKadzAk55Ancyzym6jGqowdygQh15x6
zDN4c3Qc5TVlHXJtLehIsTK4xl3ceqxNR/+hMlOHDk4hnquDFwS4gCmSooQg63wVLhMM1yGm8EGN
xr/AHQ7utu/wcBpLT0DJCedPNJFIjj1MD6zgHN5VWBMYr7xyuidkhUs9RmJ5dz4jqeH8Q+BwiXoJ
QgzCVtpX2Og8StVI8di2Pb88v9u87+HB27Uk7IGy00IjHGu0U9ciKQqZ5rbIUzTH4SCO/YIcZ5BU
hrM1EgaBc8/2TNftY9oNO0usx7MqOeogqm5mXT3OFs9e5DMfii3JK6XRQIBDyWJI9K/eKLlhQvVp
poPzchbBKV0eVRm88FqF9XOSoprA07ad78+FwpLWBcT6JHNfrIn6PmHU/9zUvJmJiPlXaRMHvMbl
gMz72jCPZI3hxFsGDPFBk8sDy4jvztLvtihrLp4WBvJZem0m6OnXpeZmOxiMPkOE4TafUwv9RGAp
qvSzJGjAgZkI2rZhEvODqlqO0ItqA/n++lzg9LpUSRlzvr41P7a+k+dEQWKFdyuJxTNSPNQ8YgHl
DXxM2PK5Iwlls6GIcu3wBitrQsPtG8wDtlUugi+ZEUFTLs5bSAQOfN5hanQZxM3TbZrx5MuxfWWm
wndUBT7FHf9XhdrToZBkmWxK3aqQloarzSwoDDQd3eWbPqLt9a74OOW1PcC4iOd+Bp8hpzbfDG8i
Nm7cTi9PpyANxQw1hT2VvSZWDpSr0kcZfwM32SC5gQRcqjTM7qE4R7gpQ37hO7IIHSN5SqY8s074
6mkaYu8xSf0623a1GV/YFvaTK5LBnZcoH6lKJ+xlaAG0AizN8HZG48ZTydJYHdwZo4JascMqV798
PsI6TfSuzzqBskaQr3ImwFLu15fkLfKtxshENxkXOc9hpARVBVErZ9uICd+Bl0ZLIFMzwzXhzSsg
dNjxTdPyTs4rURJb3V7jGqDXBjX6VjT44lPT1iHu3CScQSop9ReU1JKjySqD+jJvhHrCkHnCtpV2
FEM8t9P0YR/zKWZHYf4Ab9x5sZNEPFqGNoxQCW2InHzxOMIKInXImgUDwyBR2WqOVfXshhUbvRak
RZ8/4dmSBE00J1BTop47N7wA8ugqkI0/DiEtaszRba5GWtpH7XDwiC0CX0unq7SFJMXsrWI8X5vz
YrKiKq3WsP2Iz744lTogcsdfqrdI7u17OhltttFUA4EZySgIdmv024lcPkUaI62p+o79WkShOuAd
Nd2by2xjE20v9q7HmxBXxTbkOIpTNhfWwJyOUdtgjBix5BkL6TwUbJpgd4+DhzNYjGvh1lF95txP
zUiMXjFKSMVGYzovctInC39aPRUTZgwZg9CrtC4NaAvKH7M9Y0x+mkG4VT8I0xpZIqQX5OtFrysM
6vXZR8SHcVGGgkOeUiTULbns6FeinDVxfgBvZ5Fu3JkTcC7og7UJtY3Eee0G4cS1dpZCT148f0F4
EJzO6xNedXCRAARcDEUt0xu8bVkivtk3l1hGDvsIF3X/x4LAad7/XnlDislsMzSXhp6eZzPeNyF8
zsfzqngzdkiJWzi6EvWeqAu0U45GG9JWJ+65RSFwBnUKTiLQUYPRtgUI0TgJ6olYfyBj1MYJZPtl
60aO/N5MIQQpXFjiKCRqbpaceHQgoY8bXJ7YWV5Qc8MguLVxLGXRYILKaW/H4tbxrOVEp86ifpMC
dSOH9vkElPD2800ZeDzsLjD09d0lPCXbG9k2+gIqVnNokzdVDR2HQhk2WNfUho/5RYEqbWHBdWwz
u5553bCap/t8lrQEFa3ak8Jg8inEtgOUZSa8YDVaTJI2uBRPYtVQCy0PAwF602XXD0V0S+QIoYoF
x+ixMbUS0fF1aE8Yl6x2UwQLqgKHECS8C1P1ZI4VFJtq0p/XU+Od7C3vofen/BaA/GtkBMY6VUl7
SZogrApypq9HbCi+h3ZbwlStg5Xt0lKvhxIXOHtCzZLEFTfSjCn7Gl5ip6hQZvcpTaDhO3HFKVc6
4zJdGH0CBQXx6cAQtexW0cCMKq7w4bRlK8SaWzO/orOfLgtREUUJ1bG4CUq7/K4mnUx11inIs9FH
01qdj/UHvKJ9rQ//fRKEAJHkEdFoE/pMB5MV2ZVR4n5TgLLhH5CR4fsQJhZfD56y/LNWOkfJdgid
BwHEBM8eSZFqzvqlgRon1yVdHflwIUKiYJg/G+u+Rup8bpTPriWjrdiqKqpRfJgNMooAG7Wn1Cqp
DyRxtehAzpdJEHFuL/DO0m8lNSa3i6rUNtF3uDCS4AkbZ1bQuTEMzbCo9iQVVBx5HWda6U5ecA2e
1lx6eK8cYuz1rsZKiWM4OepJGF37elZ5udA6rujB+F4L1+L+bLREoc9DTquzAQ6u2RmedhyRKkk5
HBUX5vYsEbQyXW9WgfIPeUMw4yaogK/GSVZ42xGcUHace03NFuoyFk8cGLiSl87ODfXJvCwlNxC9
XXRpOVH8TQ4ukgcHovKR+o+hr5PW6kCmp64wajASg5s5TwtfXnneYnpXNGxTd9nS3+BE2DcXJWZK
u0xalk+v0jkviCzEo+8j8eUTcyqB8/BIvASnFRQLFp1E7nKxuMPsPkYg1puzMqhyJvbDEurj4Fwy
O5jnuaE1YeVS5OYuTHPi9ggPsXa8cvQYNfAOp8jVVKg5/lD1Ybpp2SGcznQ7y44LsfeI+s1N7HJl
Zdw1hluSOrGowt/ajT1dWqFjfO0r23mFJr58y6gqv5fZ1FJujxk8C3e2QC4I6xMUZRcZ4MonRI9u
s+mDAJvFui6SekuSab137Ck+xh5a9DBx44951YUPLjU+Tlh5Nm/S1jEvZt+Zj8qugg8Exadfy3rm
b3IKk8iSWOeqQ0806FgzMxyRanUmzo3MSd3nM1jynwnPP0x4QP+0K8EvpBoUz0UZt3+2tPvxQz/m
O773G1iHRaC4QxPHSIW/78d8R4nfHCajILlAjHowCvj6u17D4rdIiGPA5GrsVU+Ffgx59GTU9Zhn
Eitgab/RfxVkid71J8AI2wBmRbYCcSNaE1BVaYz9Txh67CL4yUQb7aeaLL7VWJU4KHK2X2N6BAV+
noTcyD5RDzjj1HRxgQNxxxx8hwSmFmLtZSPyIFj7Zebul8WTwTYbymVcdSiITr0tc3lBrTkbJ+6b
5mNdMCheDyQm4rIcZEBCg9UOMAhzAJosgMW56gl0Jsqx7N2DSlwP0s/YLFeLWDq5Kri2t7As7WY7
iGSKcCMvg33bcpQBKxn1F5XM3tdzrFvnq3AbLqSxU5RlXbtmK1nORkDAtw7K6qJNq3L3ZgSPXOVD
j3WlZezwWgJsgOCGnzfelfFDlSTzaYrM7ojxTX6vMwqLrTeVRrRO/Cl0VoUDCgA5srrPnIpEv3Cs
YYqX82U44odiERV/DR3lgsihhhFvGZc7pyDJz2qjlIeJUFNsJieod7LzrI+ZSrVRV5M9COy/tiqS
n8Nhrm7ButSGcBT7rreS5mpgGL2JhEW9urScBq63NWaicibyAe5sz8iOeErfOyZcPyfLCHCuGJJ8
dQOrupBeydWI9PNa5Hm2id2pvh8ayC40OnF4Ax1PHseo4NZnAtUfTAKZrbI8BlWTf08GV+1ITSDH
1In9ddh47T1WAV+dgIwbEYhg7RoR1qct/4ic5SNKNF3I5MW6ypw92lB0k7EqHpIGHyZ7UtO1zbzg
Lm7N+lSl0RfkodGLU7ojGsLpGsr+vHF6bUVrBcRAu5VxGsopf8ialADkNGuPlg2i1vFEsCxPmU0m
2LJNaU+REbcfyIYB/Wut6TjHbb6pJgfDdId3aiA63ZhDED4ujN3zVYaurkffV8JALogk38JmJ1A4
qs39bPavGX8e9aPMTt6At8KGFFR178VOdfItSXPRBAmypHBZjpIs7nVSwbRJzam8WIy+uDctVjSy
we5gMSq5njNrhbet3EFpbG/KyV6e0Uc48dboumgvsfDbVDLNakjQg9zUaTpeQGgMd0bdXyOgb/dm
5N4MA05fK1KMtAbbxx4Y+eUlRrJDusIyi2goc87pt4gedZfuyYApQ6rZvU9K5i7wriUjCuinBdlp
fYJ/YnNrdNmTmBu1UZm8h5OVYR5SfW0rz7vKk/JptgG+ESx+zr0m26Wx1c3rPLZIwICVT1DgdTa/
GiGhXKXoKvgO5kfZK+IDZxVcVuNg3IwMPrdBX4WbxJTPHIbtrVXl085ALUQzHDpXMyZZT9KF/zAl
XougozGJ+MK+JDH2HlQ2MHjrGcip3vZe3lyAjVgQAvdLFx86LOpX5CWsZpI1iwBqJT4iK6OROZbD
Sb4dKYR36ZhMawlF7B4r5exU+U54NSQ8ZtoL7AKVO53yKVsuii61NhVEposlndwb2Qz7ubHHq2Ym
3IH2oh1Po+yeejEbl0Y9k7Ig8c5ig5WtHE0SCw2ZqU0t4AvfzYSO5wfsOY5UW18ASp2t6y7qMbHn
aictxNeRHwd3s+3Ht6RjvRSSvG4HH5nVEosXt0Lku4oas/vcNnxkzWDZNOhGr8OsgJpsOSxpM8zw
1JUZHVaU3c0cu9gea8pH2YC+esX8eekBaYeA83noWYPxPM2f1TzFIa5sZv1QN8Qsmm6NgKjIcZeL
pFoNCr7eXYj55ZVdwRW9gHUICS5jrLtqlwRvthR4lYFbl23KqlD3XeJ9r0p0LVRdYjdGfgbZ2hcQ
agwXumnlFnlJ/ncM4wVCce8ggqpi19iJJVp2PuO73RzVE1scnXI29U+gtq2QRNIX3Z5kmKjnbjHq
r6mRlDOy1qTHmj+CrHybNn5JDm+JGVzaQww/TPRWJxxhyge7Cdgi6cjSg8E/OJ9aETf7aMlnoBuS
i790rP54LXqC7NfCCDyJ0Wfl3ePx4EOeJJFrX1qmv6/nAN9mlRQhDJ7uao7t8DbK+uzBNxLbWzWk
1lxEGMaPa7WM0XNFds92sGR+KeIwegE0MhVkHLKvqJw7eQjtRsC6lxUygWXsg6uhggE82sMw0GUt
pIlxtH8vUkmngjXUeNMNbYupoUVgj+fOkIpJiqBnSBwSlFdyWvqPZmDXL3Vjxs/cyQTmjnl/Q9Bd
fhsMjvquLdsWlNCBfW/QlH80cHQ85lTj0AKQ7+W2++oUysFjLrLrHtx0yLahggDqlMNVzmmLr5aw
5s3MFATZZcBTRMAQ+U/9MDsHKPvZq5GYCXphDLh1zE88noJauk/cI2qLBJ+8PqSfBqR4rwrWhANG
4VUTT9PXFLan5DACbFaYc99NHmRQkkIj4y5O3BZsyc6b5wQp89HOqhA3paCT3tpS+UJSdp2+yq5O
7wkdeyArgmwLTPyDK4R8OQGdEZu1KjHDXmriVNbt2PrzymoRWm1nPE1uqiwan51xHr8FflR/xmhl
2BVGAvHXCFWoVlM9G/tGJMNd4XDekLPTGF+lObe3c1OQIGHjFgJCMAM0eMZYfVbhVPhAFUF/VYnO
JnA6Tmoo5V6efKz9WEpmFnZ3j64azwRjsmvSKavsij0XQz2G2zLTa0w1vg+R2tpeYz7jFxnIbRGb
KakWg+FcQG2I7wNVmRcI/DwyUXr8EmtfEmFoRwhhHDGgvEst7zCPXb0XUedu3Eqam3kg6SWzWHDa
yGE9+Y3cAufXazchb8WJiJxYibaCQdF2m9ZxwLuMgRw1j4i3zeQl1VXryaZY5VnRPKdN0iGiCPtW
rPupLT+RZ1QV207CyEUsXy/fXAqomwD0YWNb7hcZRuqDFxX5C96i5Y5smCHbcMQH+WrGwNtYjyrl
RESwal7FnundqEV6nwc8Bsi4rEjkpdkidmW2Z/uLN6Kf7QJhPyniGeOVn9sTgoEGSWhRko0S+hO/
TOHb+ZeJHc33fhrUw3qyIvEyKLKUqsKpPsNa7k6OInNznUyW+dwvFJDb0Bx71pLZ0psWnnhVNXq7
bZC7obHHAC74RExd8YFYDrfd2UU0XfdtP4OjGUa0AehGRkzO3RVzxDtz6eNPdeEdw3kguD3H9Nw3
tsRMIbqbO3XC2M0kbkWGm1BBOkReUFm3bkZt6IvQuyCXitwUpxnkF+WRRMX4sgqfCjl7yBXzEdGN
MGwxr0UbmxfkSIXHtrOW7WgtwZWVZIQhS6fbLJWdYVBv9geBMtLtm/xblFh9s4571/vmghgQb0mg
8SaFTfghRK39xZVlsBtKcoAAuNGdrKtG9jeRNeGmQZlFsm3gQHWPmzCRqzCVyWtFmGShm02i/8DZ
OVrs8QbEOPqYBVP2iHAgYmJIkk8jgv7QoHXTxiauf502uVqHJjViPoZ7f8mNdlc0dX/px8xjEaKF
6afW90SDocGIOirCXCTYVpXlblGLLtfaKWg/Ios/8AmzgyXj+GuwxB1Z7113mVf1sAuVttHIQntj
pctHcLexX4MNNi8hwrU7u64RDZpxc/WfLvn/EvNHw6vNv3/RJRev8Uvx8q5J1j/ze5MM0VGRyAdN
BctDCF3/2yP7/m8w46jAbEz1dLPLb/3eI5MMCHmOrAwPIpsLd+SPHtn7zdNUQn7sR2v9b4iQ0Mz/
0iNDuOJvg91sMb3WaYJ/7pF7urV4wSXlKrCXaWPXWfbiJAGhQX1sWkD/Cyq21dzOy7rtDfgVaUiS
lxs1+c0CqWVaC5A3ksLi4dXrRX67kGX+WTF+Z7Cu0pBxam/km6kMWMPFUnzOncC+MqFJ3jbx6Har
hA7tBscBfyHHiYH4tlWZS8K8/+Bhzn3fTP1waw4vedmwZ2gsn7rBbJ4xINf2L0NW4NBsVtMLbgKY
WcU4yS5U16EVbCaFImNld16Ybiu3Tr9E7GLw7SbXvmJWE2xLa46J1q4nToBM9TfM7Mmq6AmRRq3W
4J65zUoSfdaNrRKiHvzEvqgB0xH2R0F0sCGaAJvNXuytcKd2bUToWCBXbYUZaWcux76dzXVvZ+01
MSbjVxSSxbPsmJZwbIbzNXK9+jRXCSbakUVnnFjlKiebmQuKfDZuTiaq/ngEwy3v0IiUCiY16SWr
OR89sNw4Pfp2Pp1kZhObN3ebucXT1ht7vAhoE4eib1aunC9GK/buRN0qXOzs/OvEgIdyLPfv4LSj
5iLS5QGQv92QLthu5Tjbl8GCsREkAJSOTofpTUKc3LU/jcSjLK2o9wOuPSSuhg4MmdipoWCYuVWs
G2POnuy86h96mVJJ9WLEvi4dxKfYS4NPnYGssBqdelsUyjiMi4VIv6CxL4n81rZTywEHn/5jls5V
vXZU3hzGoKmvI98fvmOdtCSo6joDRBODxNtBFtm2QgyfbIpRITEUECpuaGcbAcOlT1/qOaHaaydS
wEnqQhBjJWP7OUmyLFuPQV1D16ntkNAZVYhL2ETxfVSl9keL0IOTWhxeDVey5kEQRLzr60heCzzh
zVXUl9ElrXAIeEQ2tNUN9eXICPA+jPJs7ebJ9GwUYbMnvU59Q8juNTvXRL6MkTHeUmTy1eoe4Ieo
nLYLS+NTEtruXSQZR6wGPyAOU+Eu/FVWpa10rmPK7b3kG+UggK1zUTzyPaakmLfRnTcl7U0r5mjv
Qe9holuOODsEhURFP4f5huVaPvp2bd6GGOQQbVbz+6IM5U09yL7cwiKqjgkyk7ilrmaXf5oKkUh4
UiGenDweZvUmGfVDbPI/JeSoDsscNcyJi5RcTWZ2gDypfXSs1uhIvBsxaAiGxQzuYQnZ8z5youSy
Ht074SeUrNJb1sykAKBkox6mjN2zbckEfQ4CJK8iC6ievB7HkXVaWaVmJTkPfe+QNTxjX7/WMTHr
iKLxKGmvDx12HheyTpxVW7YZMnRc9lUwpFtIsyxF9st90OIRgb/0AF/l3K4CVJjJnRe3C32srGjm
H+TSjjktrucWDgEttXE59s2TpIQ+GamvUgRodMg2rTKDWvem1N1zrvvoTHfUVZ/PJ1AK66rX/Xap
O29/brPT2NjYMvzoy+NdgNxiSxQkBlm077nu40UdHfX4vNcdvkmrPyR75Hf8TbZRX/QaDVDAAq7G
BxyAgiQBxKoJixO+ICrxjCZoXCHCSecq0FiD0KgDg+P2NgaIUBqRGBfYVdhCGTfJIgI0vpzWMxBG
obEM0uL4kufXph2uu4VnGHTmdXIGQIRKzZ3ZRh+mMzoCTOJ7M3gJwAlRE9kWvO/e1JhKALhC23fr
jkly1wG7IJtDdDlfM2Q1d7lZPgyxna/yyevWowZuzDEdNtYZzcEywWceRIQ1KnyoCG+4DwgQaQXt
vrHb606DQ7PyhwtLA0aiJR1uJfHa3XiEKu2Z78qYj1ctz0gT2xuy6eTOHQXuX728djUsZYaNxeBT
Q1VTXV4YTmFcSCrddYd07zif0a22ZIDva8irnmd1j4APGSEC/+xEKut466rm1Ssjc5/GobheclVv
8XjHS0MPZ/QxW4Oy+Sy/R4+g540jnHJTazhu0cBc6IbzMdNg3TyI5sOShrgxOmjwLRWfHNLz2BLA
fA2oF0gK0B9GDfnDkAUB5HVQA9xsyEEvzXlj8zUpeo9NqoHEbApeIg0tYvg23lkabow18OhqCLLX
YGRnu/tWw5NTz9JJDPOjo6FLR4OYUTIFa1KEiepLva8jrcW9bygyJPpp3tnzonba8f272wbFcRm3
rQZLxw7aDvFcQKicMcYh6WJw1TrK63uml9kGknh6bWsA1tFQrJra6Ks847OqbAlGTft7FmF2VKWZ
3SWOlldqaDfWIK8Q5p0nW7nRcOdVrqHgzLfVxug1PDyKz87QUB8LI32At8Y0TsPJHQLfXXvGmDkO
Nd4MVXuN21Sxm894NGKuC6EhamRHau+043xZMHG+cjuuyCld3CuDzEGx+U+d/H+pky0bL5Zf1cnH
b+N/Xb7kFdXkz3l4P37yR7Xsmb+5qPIFs5xzPfxjnOQxM4KswJVDfN65WP6jVHZ+Q4/GBApiMDLK
nzRDlk5I4o9TYAts6f+d/ZcWe/4hZmGY5OGAbmv3ZJN3YbrvCmWJICGsfW/BTt9hOEP1u7Lc8OlP
D+VvOO0/M7d/vAjKQNy8+Zx/cYXuysGoYMYsl32KKeLktSBc3uCtq1R221+/1M9Sj7eXkjwWjINM
z/yLF3SZBxP0YHu5hOpF8ESGeQDcgmAlyorBAUfgZS4abDUXR65QFJb/8PJ/eZyAa7wJ5Qkh+NL+
og3KFt8ZXau+TIrx0cq9j37cvm3G/6dA4GfiPX+5fglHWR56Mlqb9+mFDSUp1byoLx0xPk6O/dQq
Ua57S3grc6m//fpxIhl5v0B8eOloVujXiGgl1/3nTsoOAQcnnLAu5WjXe6bzoloT2pzvUyfI99kg
P0CpqHPoXHVnrhy7THJsZBSZJDA484ZZfQCAaoUCj9LET684hRnbDOWg6vWUZajG2xa4dmXVohpX
eaRWRGhbYCO5/YXy9iIc2u57wagQg6LOtJ5m/FHWBvKZfJMahX2M6l5t7Ci1Nz0eFk9zEjSH2A1H
miI4++QaQYl6dJ0s/BjPjCYpwe1TEJbOLRzv9B57H+wKJCp8AlzCI7wdMu5yDDxKn0xAhsE1rcuy
XKV+eNMnxrCz8/y79LL7MpZf3cU/dQ330ij9fF+ZE7M/LAJUnrhbw+HvzIlz3qTVUl+ktUOmdyE2
TpuM3zBYqa8wU7utZhIjEdFjXmzl/XYsR/c4TXa6VoYb7K3QfvIMApKTKO6gowPqU/l9o1AiwBAT
1c0ssMojyDJ87Fzonb2Pk4Mawo1XgnlOYzBcLnEWkJw7RTdF66CthxAT4Nh/7YQm8cCYdzEaCnHq
UFedn/TTLoZZ8VjTA+Ih4oi15WM5WpEVZRKgxsBwV0xN436Q6Pw/RukATbcU/D0+lr6PpUiHa2S1
/aVp418QNw0OsxZGl9dBXjc35Bc7W6uo010+KpZIXid3dVnOhPQUAvlebyFTyswnWaY+GGg9rTGY
s/pnGvYadwVzFgdj8cLHWAcZFnEpVoGbM1StIWCsxlgQTWI0wSEIouZULRh65U17oAq3n+vF7x5x
4UsvayMSN6Q4upc5PcKqhn+z67ETuCBC+jlKGxwZ0rgPd1CApkvZxupkuiG2FHbV3KCpKO96WB4W
SOINzFoaOlVl5q4ZiQIrXQfEO3aB+gUs94tGyf46Dsb/Ye9MliNHzqz7Lv8eZY7JASz+TSAQMxmc
M8kNjMnMxDw65qfvA2apVVWtllp7bVImM5EhIgCH+3fvPTfbUB8i7xJH7cLQ5MQWdg6HOT16S/ss
PvJjX6ZhbXIMmy325ft6zp6xfEb01mAPtIqSfSyd8Uz7GZUOfcQWPhx19o6JOOhAvQ9z0SFC1ao5
z5XAwsQJtroWM+8N7mhGIysHTNybYTO/K60SqHdaeRmwP5072sv3iLogInI2kVtINdmOCayzbUTD
p0WZWfG8aJrpV1BgdmEd43/W3PDVzbrSD93I20dhOJ6nFLWECqjRl54W79UgQp79QtsYFgIBI/TJ
L/DqYFDLx9PCdPcy4XHahan0XoCHpX6RJeVWOvG7GZpfPH2hJ7nrxEPCkPlgDOabw/equXn0SA87
h06HK20my6mzKvaqIcfyxdK6LaNHCtpdqpfkkt5oqqnv0ybMt2B+v9OGpFxqOjPCCGE0HEMtIuCi
iXswOLtuqqJDig+OMvp6REjk10ahbJ5bXXMKlqdR29YN/dA9hZnvaoCfUcW15KC3a+rIfLJxq5Kz
ydryWDqDuuu12nxn3XaPSTFCL9Tj3CcAYwRx3PMNETVcbsM8I5lihvX8XOlufmFBWo46XVhkaezX
thohRkPZYjoSorjWobFVIr4g+u1jXgDYH8TQwYDBypZzgr5VhXvMB+M5K4jH4NMs/chtT1bralsa
t+DrZJp7E4XZj5Chrr80KnB6w3rvhVV/S3tzuNbUWHsbO+fZY0mQ12ROpwsUgPwoCwP/HRAeHMzL
+LWiNosBb8snC6wb+AElDxCzoin96WHS+6KPjXgKncW6hystt9RK6b6eFylmSzs39xTXdoFcsZA6
/KnvBSb9K856Mqeq9LPWSVfeX3mYvaTK/abNGQNbk+VTWGAH6P454BfHAvCZAPkz62W4FoBQDjo7
G79pnA9ArhHEHyx12wa3+tFNXecpV5O+h0JcBK1hzb4zzGC/Mwt3gfTiQ59g3K6m3j7YnW1fZaJn
h1iLojfXDooomfdotVx+UDHPOivX1rA80iXdnBM0jnQfDEaNRsT5+dFqZCDBen/p5sx6mwYZ38pW
Ll9UaW6Z7QGiSeu2ve31utuBfuLOm530gHug3eSSm4yXJ1KiMjZh02KsjEJ15P04InybrBnNVDny
3BFrMADi5ar/zyb/x/9lkw+Rf930/JNheDX+ZRL++QO/7+098ZtuO2vs9E9jcE/+BsdsrSl3CMkb
NKP+fW9vrlaxtR8FH9k6BWcT+TcegPjNlOtgnY04oN71p/4diIb5l90wNRzAM0wC3mzcMI2ZUIz/
OAbn5dANpZO4J9EU01lLVb0dMyN7mEw7+87LZTmOnyItDCkW1exTu/1UcT8FXbrItDtELlZxtL3h
zjI76vQWzvDnZlWE4w5ILHGXVbINS4Y8fvOpH1PnHKAoOS+z3Y33fVubpIhmShJP7ADz78OqRA9N
777EU5Wyen9K1d2nbA2Ifj3mQzhfNe1hVbfTT6FbforevKfld85Z+Y8SSTzK0cZTbxq+dEljPaDq
I533xFB+dqueHmnDTYYJHzmyTNLXZdXdqU0evnDiATM+q/inZpq8sb3IbppNOzl3NWxW5vqzqTjO
R9MNnmKdDV1rzT+dQtPuqzIFc+cMJOoGzaB9+tMYECG548OrTKKFcZqlvmAqgCg9QsJb6qg85DJU
gT2E8as+E8rxTbdw92o197FZBKlMn1t8ZSyIiE/96iHBlrqnItM92RiW9qKaanO7FIV8JMxEGm0p
49zZzCxLExYeA6h5DNwXKrJVed9nXYAant3WAYybD7iQvLbzjTBrTn2YpQFYLrlssIhJP28m79wu
uJBW+2DJgl67twStPKZ7g9M/DE7RHDAQV4eMNB1SA/2GvpcUeeVbi6wfm3zsTrrjYhYwJi6Ol+fd
RqvL/KpDhRMbN1rSa0Jsifep7Qxfc3boG7JHnYvDroIHtVZITgztHI/Zsgy7bVSQO8pVycYyXtXP
KUGVB60J7nCcIOriou1OHUeDeCPjKbpzu/onjS4ze85uaZKtRg3DzzHKCFKapJ/HTWIt3UfZsmU+
hFD8XtiMpMfBLJtg8ebUPNalHN4pAUA5GFv0XyTnnaeZrYOu0Jg7vfJQV6ZEH69Lp6L0pREERYb7
RXN5P2EbxAW2d/QheRhnJ76D1EtnzXe+XWO0SHK0Cdd2skpweRextHOV3ArpFOFtpCC5Uo4Eecvq
Bnhro2TIqhvPkctnhKrZ0sXwaClC6GPJMdPvdH0oDyEW/B3lUQW2ylT6A4fEEy6VbKfYb/F4m60/
0ytQR9m4cehX3ADWqQIl6sJvOj3cpTEbIM3pjCCZvH7TRibJsEw/G50HvE5wgpwq6wGg0yEfhX1Z
aiv0Z9Fi3xHlfMB5yHXvJzJSHJnmcFu6LXcgeUhBuSrh3u0asPBx8oCPTJfuZBRtEST4O49sM8dL
by6gP0FT7xsbbxNg46U5S9X0JyPti4dZL61yk7Al3su0BBPuqfsl5sHMqvQnka5nXQP/nLsZafbK
2qZSxpsqSdWT1hv5bT5S7gqxn2DoZOuPrZWxarmgBBEf8EgJiZ8M7mC8oRPUpYUWmNnQZ3fwI188
q839aOHB1irzkHbRgwShGhSVnvphA1wzTcRgbxCZ3EO7SHLKmVyvdjU+CdOMtwLj3NGprCUwcgmm
liD2g6SOYcvylAUoA/aRaQX9qMDcp01kKQoDGEYHtEYA4ASB98XMLesrTZvplkNIjis0RgAhiPKE
kNqf61HmuOMjxZrCLBJbT2KH2ocgv4mSmUXLVWQ8vXBtUjoaWBszSHyHaqHUAchGehl1zZuQjaJp
FxpLTxpEcGSlftaHIdgQzKAM22mLVec33gVJak4OCbULYbEAnWy6AKCxgBnHRbkfUcmCcMG7CK00
52obZsqDyqTV+0gIsXPNzQEjGS0EE8lgzhoJVrlrqlyIeMLWgqHMaFzoDBEIQuVkZ5x+R/Cw+Irk
4N7FXYS1JuLr/5oCdzfsHtZrNpVXnUggnqZIPAHuzn+q2epeHT2yHp1mKu8b+pmDGSPkLq8xQQxL
5x5xLnIw5LgDt9w1chbdOOkfE8sEQh0r891U3NKm2YwXzFrljUsC4DBptn5Vys78qUO0VPTRPkZ6
wSmq0PTkths8xu8oMhdlw0wTsZ36Q6rYGVsuS2YeXXVPpQdyGAkgbBK/m2xwHYxkZrQ10w49NOzi
5STyOt4V6MKw0XJiAiA+401R2+qNGS/1q4s2JBdjyNRBGSGx30WfvhVdn/kLG94nc6DQpg5Th00j
GXuKIhv1DOfXuCy4Ly64YwZomFKk3G9N/GDLXn8EUW/sliqtt/PYcOInXRF/qZta3THwI0THjIYE
+7ra80af3uMMrKwZW47a9DD9cWQykRCGRacGd+WJbor7rp9Vighn6l33VTRynWDP6BSZ+DprGB4P
ILPb5IvFwL9EmaDakjdRJkC5LlUMHLQEDxz0Oszt2SRwFDA8Wb673SADmpTRutqEJXitCh82bTuG
myie+/0oCtIvU7NPMmL23KThka8y3/aEyO/NVS62S+fUR1q9bWT7e9/VfyIV/ypSgW2Bod//vj8+
v5fq/c+Bil8/8rcdsvUbpCyWqnWKSA+ozi719wk44UdQc8wX1wH055z777tkYg9/CFCQrOAQZzDx
ZIr+b1GycJr8eaS5ltOhc7umLm2TAepfJ6hN2Ll5Gk3yXBi1y5BLOjp9Ozr2wsbvlUbWlYEl3sBx
Qwa8Cm+rcuYV3NLPhDy4dNyVjzl8cmagSkmznejNnqi6OrghdzTmiIHxl9PkS32bxZZ0nR3JysIa
bztKSGkxnw2H3YGlMNtGu07lhbwMVqM+MqY7nZU4uC4Nys+tWDrErWAn71QTbWtjmR81d1n0y9LF
Sb0G5Uo8WWuRwbLHKkWAqZz03PZT0t9g8luVqEPeMMe8SyHJPbZN6L1SJ28izfHS1XnIhrQ+y7Kl
v4e4wlfNxFPGR1CaFUxebqzAKEeUG3Mui8CsEnc9qMvXBj/GVvOq8Q2eLG8chKtd1c+gY9sYTHE6
GCDjKzPWXPLHWr3PliI/poDV36Sym6+GMvGE6FXifVSe+5FP861LCArTc1bMR/4Jb4ZemleQfOKA
PKIHXWqChsB8wP/G9Jr7Pi3jkYHgLLbdGFE0zSaciSJbZ5ZEK4TyN+r2cADzVNwRglUvEwnpo9HO
zHYWZ773lDGfeDGutpOEjStOOS05xHmafOd+sO/TjNKJYKgM7QpbmySILYnqV5OOd6Mrn2JK0veL
2wP7wfvoD2Bi2Q+7nXFj2YPxRatyZW0kjIhrZUX9lhlhhdsQaz4UpuWcg30dtklvMX8yyj6AXAEq
mVKRnTmiWuRWOoGLBj74ps1FTWl0ru3hwy5HKzaWDzwpzjFWev24iDm87bWmulTMsoq9BTLwOvWL
HHQY14PVrcSMv/0nwwlriG80e0Xg+skveGLzO0qxVtFYnhDwx7zaOr9oi0aroZ7qgG83w5ircQkE
ZVfi43OZ+M+K+i9XVNS2f7qiMrjoP7L5T/47JgX80N/8d/pvlGAjBHnrkGD12P2+orrebzbDCJZZ
gmGM6P8wdzC935ByPJ3YLFV5AOxYh/++wjIFYV1cAXMSvtK/NXfQ/4cKZggGH67N+IEZoWGsCbY/
JNRMacatu4TRadDZ8WAH0J37UY8W7vGy2ycN571BfEu1EfNUA+CeSIDrPaAJdQfSR8PebPRmj4FE
CP8Pl/EfCZHGXyYi1HDyx/EmEoY0SHH+1Rg4KXu2M8OVR2eA3X312Ihf3UWy1rNI2kBm+uox0S3N
CpKWhrUIyxJdfiDYOTCF312C7vcK+bFpg3p20PeWWotuiUOMHQu20l+LGCN3S6KuXnZsxjXwD3ZK
IQDOH1dpUPs7zT2MGTQmS2QQlUi7AxaY2EI6Wfscz0PE1kkr6O7ySHqTflFIDuzEcJzgXfNObtvr
q8cvDaYWpQabctsHHli9u0WX/bNXMYwc26YYwJvRhrHpUSe+FXMhHiz0h0+tC+J9EmO/wOGB3WM3
hEacnzqzyrNdMsw5+CdCgPdlQ1ndGI04fcOXKYy0PVWI7amJUn3f96b6SETcXr2CVKFM1Rn886mm
5uHJATsJsnma947qO5jy8YBqMCBzOQsrbo5R7LaxzPlSRvFOS6iHwH+mVw+a5b0KWt82GincihbG
PP5qQOZG1ezt8UbDWHaPVZyckhPPKhiTYbpEzvIo+ii/tnMPdpHIL1DzUerRzs006xtNaenGq2O1
mWy6R3gzi0Q+CDerHwYqGfwidIs7e1gcOj/IeWQ3HGuU+ZxGuK0n2uSuy9IEHHSNXePl49MsxLQp
Y4zKtJHaBIWLclc7XZz5eiupdWSEESyY0Q8Tc/0AMre2MRdBqYWoqyNziNHXm0jec9WbM3CMFpkp
F6cIOujJ06V7IiOdR9uwFPnXutMVxAwOvs0IWc/P0BQeG5Us5ASN6WIOwvkeObHcYY5vAgyWiKPG
0Pn5PLSgRCqQn1x3a7c0IymFOqvj94zbHkm0nfyOO22zsOo/CAdAM4Do4WyPqg9ILHj4z2LgKBom
fmOkc2YpO/Mh7ooWC+libKI2ibml28IJd+gtakZMsORX5GrL16acd6nr9YHtjfq7EaXQs5AIfhhN
FN4A4rG2CIUwKGoLx23HBOOVN/FCFhDH1NEYJLCqajTn2F86olB73sDYKR1bId0YTeEYGCgbaGTQ
1OZtHuXRQnIx1J5sOh+djaXl3dHDKnn2apvo1sR1PA6w3NWmoEf4AjKsPBND4urBkIELOKyzsIGC
o9mw003phtYHfv0Rgj4l1k/LWJcXLwflAgm+oZwT+/DOrDyqWtxkfbpit8FXz35j2HPmNhnJd954
7xD0tveAlOQx69pnLx6Xb86wTEE4KuvoyZQclqQ5ZVvrdN6wEo6vQ8ywblO7kp6oIlrQiLOkzTDc
Uzcyk1NrnbcydLx+axP+QqPCaDLcYkmFnKlz2ttQguRg1B+6uLjMFcOdjTcPw7GKZGWTD8mZdaaM
voikVrLdDElkXHGbjveyHXQOlyXABwakKr9aPBg4ayEqM8scKo1zuU44sWbmcStZDs6I8znoizAv
XtgINQ9Jb3ZVMEGkuQlXI6bWrJ5MZ7VnJqtR02ELlW/1PrG2YjVySu5RqjlWe+ew2O3NaMTxXWKM
2TOMjPLJXQ2h0YywX9Qjp/ZPv6itsuwjjTpcpMmno5ThnLwDngZxjkwyntNptZ8an05U59OVGtWt
bHfWalZtFzwLc6GPrxEtPSQcMbXqq72V0cl20aRGc8BqfhWfPthutcTGAGt3zji0j8gxOGZDXcb3
um0YX6qhSB6ceSr0g2pVdAf9vCYNPXcZBfWgud6qWVDAZRH4svftatUNV9Nu3HiNTtxnGm467NI4
yPXRjonIuPi7Mk7iV21aLcD2QFgPi0oHncDAtIeWOu4ah5IV9H4+IvLEciFMRz3lbKbHNjOmoBmx
HrM2TMd0tSMTGNP5h5uOAR0PeYYRbzOLarUiLsA9KWrB05yu9mb90+nszMbqelYYoHEacp4emHuc
O1fKz6/toLnxueA0wdjP5I8cdCdQsfxITTx7o2sBY2sm8wUra31MOSzceWas86nFh4GnlxvRzszr
pNWXFEULqg865+yG2LWro+cQWZK2NvkMWLStK6iuq2srvYU64ewtDg78wDJRnsqDTtZvdY3bq3+c
JjpjW8Qz+nbLP4krtLd0dZ23hjmdLbvBCKGgnr6CjRs+htWpTkGhs20Jx+3XfQlIKxzt3KU2IKVP
ozvloJje59X/riiailFdzfZsuquH3jbBY/m6QnUMepBz1hZvrWfu5hbwzZY8n3iRadeVQbO68a1P
Y/78adKPrNWwn6rVvN99Gvnd2Bk5S7ury/bT6t+vrn/6DbMXEhR8XRTnWOlw1YSVPcxCPmZTaO/T
zwCBabV4jUsVmze05xIxwOVnXMOsxCnbxdXbvGYRup5UAjZ9vi/KlggraGZavplkVPmdZBmMNdXA
oB3LrLNmHdxG6RfFcsZTtGYhos9YBPsuIhI54HWGS46RvSNwvSpNl1sqXE1s7alXn1KM3Q5Ddldj
1E7EIPZ7UC5loFVN8UApX3dbrUF8a43kT5/p/DVoBjxlDe33Sj1E3sjLmgqFG/rdgA1XPGKXBEXN
3uKzxF05wjMuN3ZhYYKmlWsbrqAA7MfNN9droAcASfdOOCxp6UIFo72Q6LPHFHDpyJ6vAAL3k0Xg
rViC7pNQUCc52e4JGwkH/DQdLo0OaAmAwso2aD85B2xP2i/GJ/1gMFcSAqEsosaffATBPRAG3opN
gGnNm4AcU9kcaMSzpi1um5h6FJKiZItz032cJjAM1SeRwVrhDG4LJ2QTQwbZu5XM05s2nrPJZ2kv
cKy700treM0DjnrnrQnddF9JLO7YUTKCjHq4ptqcptw3qkUg01bE4ibGKQEM04n7fVLU+p1BgrU4
uTWdZ1HvUF9YCivxAY2IY+2mufBLfHgbZfZSbCfs/2Z3lu5sIAT951j3fxGSTVOsB7H/fVD29KMs
fyj1Aw/eL2X6+P3//7/ff+rv5zr5j9RkdGEdOZBDFexvl3//e04GXYSZ2DpAMwQHms8D399OddZv
MNVAmOKQJ6vlkbf6d9Rkx/zz3IyzE4kqCrGFbgKyplvhz8c6h2Q97yS7PJJMZmuwJ98fpUNAmJom
SR4xV2dVcozx0hkYQwrVzPjbJzwfUegcmsJKNmBoFaw7TrC3in3j05SJLJCJKLdRxHTIH1sTz4Wc
vhaMedfZsG2+e1HJ7rAW+Ns8e/QZ9dN5FDrf+7LukPJUtLeRPrbSzRpfDzGeL0vX7+dBgMnyTKva
QIlX1KuwD8rL9Z3LwvjVqhuKqTkgHMm4U6KVSBYlh+pKDNfM9BNG+W3oHso5yZ+MGEmD+KXFsN00
ZPU11vtmbwzacsIMhH8Kn5X8FrpOzbGhqAlNFG0U3VTtTBVQ2rkXkIrioR+p8ypz537ode9GIC9u
3QKXSU7+i8KaDK+e0w/s/UB5AX5u960TlocxsXDFmPN9VVdU25VGuZMaIt7SD/q15Bwdlewcqim7
w5jF0I9uno0+j26QR3DBemyHjy1AFTI6lvChtFgQWiZ17NWCIKot+skC+n1Cca0DrLnQ5zQciyu3
7KaRsRMHjathkBzH/klPaivgcO1corCw9/DSi53RmDa/VS339UrHcBIt3GS98SSnYvqYsx6P1Ehl
bOhkSHmUwdMJJvOd7Ktpy55lfrCS1PnWhxNJ3/mN+Z7C226mh36IcKYZXvgyILPu0jRE9E9kNt/0
s5HeRHaBsOPWwGQmmNiBW+RM1IhUHZRs210jDaQiakwCipU5sdBGiPug9b65bTn+xOzo7RZRTq7f
hEWJNsRZ1yIrlq+9m88cRdNnd6rmd03Cr6eu0BY3WoWz0dVAZlWF4EtOvJjNCpayFXSCU3LJ3FMo
ZHk19aG6yUf9meRhjRRuWs2BQWF2P8EEPbklRis0Ue9sNWBcIDxagFASXSschLo+mdlwZyBoPaJm
iD09gHGZLLu0ZNe8YcJs7mKrhiHKKRKARmUUhxmIgl/ShBXhtevpls0Nds8o34OxTRtSbkpnaDoZ
DEI1zT54dgPDApTrTSuN9yqnu+0Cm3KKz2TjvkgklweAxZQiubp2VMwoQ2Ofd2aaOTiqxtL7WMgr
JUEUzst1GSZ1p3rDLT7Y7ZBzs0ooim7XP9O0Z961vwYTeeY8WaFKA28dW6ALeSeKl40VTLDONWoI
0w/1r3FHso4+CFQxBTF+jUTsXwMSEhWVc8K+us5P0EgZprBQct2LdcYSohUzb8HwKl5RixnDiHUi
03wOZ2hoMpjUMPPR78vPAQ4bURA7yeJtWOF4g66DHrGOfD6HP65XMAhaYbUogEMOokyAkvjmaCH4
ELccwPnZFd2JpKL6PgNT2kL1CyE2gFPFNfxSrNzEjAYH7hQMq9GRVL8YNiWn8LuSvcH3GQtNtjew
ENQHSlcdSqC1xCPBrRMYC0p7xZQvedRK4kWAJTnf4C6mVJZwJwn9ZP+r9b7LAJMx+FeUNOBQS01O
dV5ZXZ1fb/P517s9y0dbbKv1nR85kxMxwi3lFVfatLMt9DMh8gH2mM0QCoRxOD/lo2ucWwnkBcm9
bSgEK7xxn+IvuoE50ByBoPLcwz7a2hgs8JT0prPvdSPeY3t09xW1oXelkZN4hKtFm6xdXSbycuew
rlEIyNrEjOeJnq513zg6+rLXN10qjZPrtHtbA4/As5qyfkUyCdoI7vROOIl4BIOAmGmoRQceZWsb
qZXlLbue6sEdHHnbyWZ45XRuQIwwvTPnKnOTNy3H6MmK9l1LDoyTRJ9zulbL/NHMzTfeUe2tNC25
Gx24iglxQEYMohGPEZmy3URR6bNtReresrSQlwPMwjxy1LXqXG2Xa7M4DTRofRD3t+9o0NwqR0ZH
ls7wUPCrvmaOnmzxU7qvg45rDwKXUR84dU1nh/Y/ZALDhbU4kR8c5/QtNkz9ZDcVfZgo9Bx0gYCT
tE2xQcEnRE+hlxOqxnInKToOYoq9VV7WzwtFiEfqzfu9Tp/c3qaYqNmk+jj6i9IGn2F+fHUsD09B
S+jxzF66DjxQkpzn2VaPfP4jOHN7Y0C7hxYexnfgG0Z/WBD4rdSL9pI/YFdDt8s3+mjFLI2L9RXB
vOVdCAThfYAEc6M7i/5jwBi7s6G0BHTJ6wcsHSZ9tHye4VUIV9iZd8Ao66CFQHObibF5AZHU3PRt
197Ztu5dYAeU/hKX6SWLpwRgRjzcZjhifRtHxYGK1TfAGclltuL4C5gxcRuGuscvUZKdQEGzdu9i
ba4KE9oyYk+HxGG7dzbA3L1nyPbddajdxka9BdnSUQ5hTxzTC4bAAM69+0zGy1lPs+rbqCLGPVMh
ggw39TEW0ZewLQlgASZk8+CQidZmM0goqHY3QtdIl4YisICf31AgJc6mphK6nNoIMzem8S2sIbKn
k949a0ZPI0UPglZtLACjnsbkRg2T9PzGFqTUyKIkMMMNfP64h4B/4OnQI36boLrahFXSt0MH2TSx
f+GnJysmaelAcuHtxrgIS9Ag59h5BJXpRrzyyPxG8ZOSc53c/2d//3/Z37O//udG0Zv3ds7fy+9/
3N7//kO/b+8dm9I1RFM0ZwsVxhNI078LN44HdlCAkbX5vteIz993+N5va0iM5gsLwdpcA1//rds4
v1GThnzCocECt/LvZcH+oovz8RwjBNqIx+7eoKrqz/v7UvRpS6HAcnAi3V7IPVvlJZqi+blgeOVH
kW3/CznmrzoRH+gQCBM2+VbTRQr/8wd2bJ6ZNMv5ME1pey+0YfClHP9V+85fJR8+BfsBHljLxjrw
P9SozlZiIIYyHeaOLsXRmJp73m8DsHarDoQ2sr6pFjJsk2oPihLw5z+c8f6R5uRxOKv/mLEjNCUF
dn26RDCHCw+Mxh/lsL6fXYQVpyOSj5NrR/H5sqM7SxwGi9omeDctXPlphSIzDNA3dWiGGGbrRKPU
hSzNIxlsalErgjs3TDvYIkS6lW/cZcxor8343+bVDPDYzDV2j1OdYgbjnIUi37nz/BPDT/ZgEr3a
LnSiH2JUaibudIIXGIS+hjgs9+FQEK+qI50082rnBQlIs+hBNJP+JE2jvm3HTH8ypmG668w+hOWi
6nfI4YnwGZjNPznCLDtYe8NL3jO4V+lUXkJdg/UcJhgsxsooSfGL6i1OZgpiIsEPjhNMddVMqwtf
hg/e4BTddlA1e6y1wqhgLsiBkpiJZZl7DEz8mcJRBrpKYjzN1exugTrGV7tZyktledjm8sgAnOgk
7X2VD4yaBofdIPgjd6NY4W8W4K2HUBRrlQhoMc4pzb0quvC09LwnJD3zR6h0/N8xu+GFgsHhpUkX
+ci3Q+5ZCSOgcJ0zKC7Ij5n8uR/h+/STsZyf4y6sXpFH+GaauhQHOXo8Q2MbnsyuBByPlHTAojb/
HHvyHqLlR3BVqi8Sy9slnAAHN1GnP/X5or6k3Vhepqqi2qdwuSLYFHiFWMVIIltSvks9Ql4HqoYZ
PJaDEVQNdu5aEpvr2Tf58DbaDyvkv0aZTgEtZOUlOmgTZ5XS6htGrzzOLumFvUz6/EjMv76dHbjI
JKpBJSqzbEsmhCo/1srFwLHQgu5YGphojtYPIGvJJUDguiV8afu5Fw0/MsEQquw6cl1UArBo6NVb
MjXDS0jlwY3XDPwq4E77GrWNzAd/sTdq9W2IycKXWmNftUgMvgXvKZDsOzadFxMPhH2AyTQuhx96
RgQDn4Z1jSy+iXDwXCyn9bwtOF5hX617riuOx3cn92yfMVyabrtJI1FUxWH4IEXYfFCdvdyUYzw/
G3DI92XFw5C3RNGQVLvvIpX6E+LCuI2jfNkBl2OCHPE9YlrhUq+3aE4P8Y8ZiXC3ANACRrLwTViy
mvc41OafjPbqV3aIISfp7HWkg++0RmSukftT9B4ngEQrcKuqsDBwb9hvwpgxwoRh/xIZ3Jsbgx65
vSEqd2tZ+ZsVOsOPDoTfbZ3a3JSTARQr5ouSjtbtgLXV17owravXjfa1Z//5VCaqfu1tSaV1Z3G3
OhlcZCOs3kzaKs8pBS6Pkzu7NT1frue75Vi9R65D4CYxZ43zDkyIzz/OjXkIYE9oD9Ncl9DEsPHe
jNAfvtRKYyRNC7tLnTbXR+fEcproavDlKJJDVxGD8KeQzZs9Je1HjQGRr6nABOnPKGVf9YSyqlTM
0M5JKzRs2g2qWL7QfQRh6nWoyrH7SNreek3Ya2XRYTCX0jrQYqCVgSnE2N/MzRjapzEye+uBLm5K
NsHwP+vuvFZsriZ/3Z7abUOmb8d9aIsNfkuv3FQTjOihL2/7CkGi4w470YJx1wmFYV3kD5rd31pF
XewYztv3C8ehje1M5m1rR49Mq24LrTG3wuEhiowlPhZG9qxsSw+YdvdBb83fEpfgpjX037PYoNy3
jD7m3orpY5Z0zuh9faHpfgyAMU6UEUbddyDTDY1d6ozFNNwhNeqnacm8LTxPx88dG85YHSW3Fmft
G82rh9lvl/AkU/ekZZyakryhPbr2wubIQBDVUSMdBYjPhg+ZIS4Vef4zqjHAglAvOZ4pAk9Upj7M
xEACo9C8c0qh0Q3dDeNOxjywTVro54T+86D33Oi4zHyRhj6Io6Ax51A4JDTrznRhUmj4Tlf3MRnZ
dB8Lp/bpLBXn0U68Qx/pj2aB8VviVbjopWfmgcG1/1D1OErfbjxt2eD3Xq2ceTccjDpxdlju3sqK
vG6vqIUvDdEfo9HTt+wLMC/ZRPC2c6g+zGrs92D3eefxAnd3A1yXDdmHLuDo3zzQD8ncscvULhp6
7HVxxsTKcyfyW5xvsa5O53KKwGHkWfbqaWHl+HKS897j2Df6joTmTSAnJhZmmRh7zOae3Zm7s3rm
scea9RUkH4sII5eshphY81zdWLmqz+MSLlgxBGHlqYZfEsc8VSqIIogeZcUdOHe6faplOz0vo4nC
kAKXcxVDvXxL5Ul10gmHvRMhtY/GXCxPdVpXEVKTdyCd7h2LPpzvksxctkPYN6cMxdeXRl5wu2fD
JiflECiL4ZWjLAKJtOj8F3vnsWU3cnXpV+nVc2jBIzDoyfUmPclkZk6wkiwmPBAwgQDw9P3hUtU/
mSyxWhprIFNSsXBhIuKcfbZRTOc1diRS7BpjKLf4sM8rjWvMBnv+7IkeFQ8+c9KQBjD7V+Fg7Jj1
gxLG5X2BGHLdpaY+pqkzOit3GDYx3oqPBRq3fZHyxftOnRzFMDIC0ZF7XYc1gG6ujYeyH8WN1czT
iUE23SKDtwTLQh8TO0ThNwnu+1fhCCFt7WrdQk5eXJ1LN8mvJT39USYlOQVp4rfnAo3Os2L64jL2
10y1MWjvzskU5yStWJn5TZaLBzJ2GP64ITdnOM4Mf9eyNFqAiMJ71oVKU7gjaXYFWtt9RYDtm9dW
5xKJtrLQyHjPIcDwQSc5fjUMRrtsRaea74LEG77UZLis+0IvdYFs7gEXiw3gQlVvBaPfM/wGpJ8E
LGZQk+0yObbO0F6FTVe765aRFcSb2ksPOEtGHZoBJOaTHaUH+lr5xZbC6NYt8t7l3eDLupRIWeZw
DhXWDDjQwTYgrobNWfaAnZGWEABs8hUIU+PAkezCbxXe9Bs5GdEDwWPLGsgpE4LIlNEm9hQFUZIi
9EikdzunqfFg4OzD7aZOsiP/DmVnDEF3XVLkoYr3R/llJGtcbhOPl0R2CGFdiqrwe/HVpLb1MbMm
EpGyIBMbEgS4P3zDC4Tl+INuKUP9DyOzL2KpKBirrc3EeZMldnEEnauuinaeD67Z6U1J8s2qbzMw
LAIemmiTeB2HO0E6xkMVh+oxtfFojZEIb/DZljfxfPkVYfPkMKBnZtA0y6aME+xbn1GTpGFAeRI2
jXXHNlj94Ui/HjZG7A+c2mS6+ahaECCjAME9TE77BN3IY5KavDuLpI9qbZbttI9LfzoTEcj9q0Ez
fuAsrym2nqFD4qE6LeVv6NfPQT8WR7vjFpyYDCtRjtOboKfGQSKqt1WWhsQF6m5aTV60AMQYOR5z
Jnnfe+5/afpg/VUPsQxP6JcC/Oetdz0Ew8G8jpdYv9iwm1MUshlSDi+4BjzWeyzdKO+dRmwGXsxL
NxFDVumKh6167+8amvfh9rQw33+JE3gWP+d9nKoi/KPEO7Q/uCmVP3Jr5d0GhO8h29bRaXIpCJOQ
J9vH5ngXxHUJ0cZzDnNfv8RRxYdZwcronGE6V1o2T0q57u0AE/eTpuLe/b77st4PrZYfKyxnYY4T
/MoA6+fmSwQiDwbD6Q5G6sBm7Sr/wyRZaKaF/4Kh+Oo4ivjArIEvPu/JazI5p05ECNWvmaRuDlyK
oN//qAsB8ueOEMoBKUPLjwrcXxrfGDtczJLi7oChb0OYXEhUUSdUg3zDGPZtq5INW/O8ncDbmJ8o
KqhM0rwGybJM3SF/yLTbnJzCx1OFkKs/GG0H98KPwfj6Zma009YNJtuesfn9L/f+4kMMSIsHvKCp
Rqu6pC382Mx6CmCrmMhkQQ1GIkBAlMyWRLhpV08ju1Na6U2YOMHbYE/DIRUOVuiW/Soy+VlXMdiZ
R7lkeBi6K1nW10Nru8/DEimTzk5+Ns3SebGZSY3XMpaYH7RJIo6Rb+UbZtnzLh1Z0CVbySEOU+8W
aT2o4lhSrxaE0lFAzjhUONPZTajm20bpTb3sMAxHjAfiHf0PhhdMb6WITYDPCnQXp+Alw8b1qXt1
XRyVYgNLCCOkkRYzfQnOqcYKnjdfSBuX7MSXWn2s5ua+KpplTwmXsj2noIcLCbjHKPGD6+SAn2OE
AACbyqtMNdSgFpBDTJjnYzwbDHBCsM2X1lE5mZjFHEBGiHTMQ0pxkzPGrh+3XpwneC1KJypwi0dn
hbzPs3sDTyluqLIfa+JXV4CtMj8GPmMDEPoh3aDO4n+IKOijjYky1V9HKWrkYeVRcZ9DZFF/BESb
SU5javrWTLJqA0uTOybWGjoXmzBA/UgpH4wWru4TRT7ttHmg+2aLxTD7s5nRatoVoojOMxAclqGc
r8eWxk0wovoy4W2xa1PSeRDjsp5yzRc59zQUTCDUY58WL0FL/ziPlnwmL8tJN+2Ugn8vzy7MNbmU
xFMPaw4d46HNbOJ4ODjuc8awewa8bHpQxYpj74n6lSiu+tVFdUm9X6CwYtnmO6cX7R2dqLiaMMeH
A0vT7xdV97nCTvwzzAzMOkkgfemX3q6C1bakbkGCcedixBa00Aqv87g8tl1G11IxsqB2Cu5Lp1WP
pqVsfEzs+tXriD4zXTosadE9b4DhOQH62upgkAAoEb4hb3qcNFnBLrtJH1Vi44iezihyYQqtQbhZ
I52pMJ0ZLf5PYP/ma12NPJUF1e7oDlceEtZDlXAmNrIBlYOVibQ4XI7QBLO9nTch0ypKu3lCgiqu
LGLmXuA/hVcxPmEnPG+qKx+RxL7lAN1XMBjWNZOsR6x+aO/1lO7FggDBIZQ3ZQ4+FKS0yUJX8xtO
RvG8TcVM3JBf3g1jIL/0qqfdNj3m45ULs1Iniz0Z/9DKWArn5VePZExamM8RLbuuCV67mhxdHK1l
qWLNxKydjISNBCx5YSKidmOLXc4qM7W9VUMKMrI0r+nI0GWTjG5zb1Ytb6bOKEUuZ7GsYmKdwHom
eF2CT5WiF1zH8XlUCyhRF8F0nmN/uh4H0LXLZ2gvbF4+78Y8jMqYrt0YxMPppub+gvigsAW1xx2O
ORjICZ6UzHsqK0WNQUFVEI96pSJCUC7wgIG87EvvNnS2AI48+gXIm1Mx7XIJIKST5A3u+3Q9s9ww
qsO1MlrpESxMxKBXphzzh0a6ywCCUQ59CiWZqoPxrlED4FzV84pjDXV1nLkjEy8tQJyZJVjDqf1o
R34C/Jeb3lqqJW4u4xPEX97S26pkxcRj6d3aue99oOAxW4CvofvcZy2I4OzmzdMMjQwHkl43X2Fu
2EiD++lTZbDMI7slmGsBV3AUYFujo49OF6QGQRBSbkoNMvDmlH9SaQP2NDNbnGNx+Qt+czkkxxzs
tqqJLzVM4xsZs0u5HBi8vqKkWGo6E6Xy5dPEJnYHC7g4VrUVPZhWUV3J2sa+BfurK9F3zVNtgaEx
OQJTU0utrNF8Y5BKp4UTdc/mbhCVWhdh/TLGFDut2YRXOmCfrTVJJqvEa9qvJgP3tc5zRs8d7dO2
8ynP4R2HV8v33LTLNtxFdXfGkB5EMkwDal5cgMgT7hu8bBF6fUwW1Ju6ZDkFaNBeLMEn4c6q+0M1
Uf2aWFF8GygG0Va7fD+E0x5odQAjfW4HO/PieClvBRa7RFvhOFVCm97NLscksjP74+VssHogYCVi
JnZs+eBOC/sZS8XbIDagioaaBLAmpAxpJrJddTsN67B0wc9qKmGXdnh9yUGUPkYLqeJFhgDEx6kw
q6sZ69Arz6aILZd3gA+7fMbRppW7diZrr9TwJGw3Hh4nTZksc/A5sy7sj0ZJ0F/EPvZUd0I+Jz7u
DeAX/voCCQ49oKWwZQT/JME9f6T87NhNJErgLt/h7M4XUo8UJ/BpVheFcY9P6qGpCxbFZA71CzxA
AGoNZuykEa1CT+Hs+CTj2YDLWw57Pp7LNjsuXHCQo+mM7Dv+TFc/YZ9qL4bHZTeCQrWkA7aANp9g
oM4HA070tB5gdt8GJttbMrCO8tDh1PIHSY/n8K0ZGLqOGrwMYXCZHitooyctC0DEZat0FvJImzv5
7Szg0xRYvIN6kaTpNJhNrBIgE9ZkCzrNUH+6DkKiC50mUN+CKhr3ZPxhNEyB56wJTKC8LGr5pSsJ
jlw1uLQeCVikiZFpcmsH1csweDy1OSD7EuY1S2XIeQZ9YdINDbp5oirBv12NU8ShbNYhdQtZuTfa
MNlkdUM5UdcRFeQ0TPAReOGTyOfr3AZSv/zlZWFOZcYRY1iq/eppzlTJoXKs5n68G21j2pVJlu5r
XbOgU6rKOFiygwePLxtl3exB3E3na+nPdGQ6mHZjl78pd679LTpq7m8BioNOvrg2naleqoBpZJy9
KBbVHiCBO9bHgAzvgxLu89zGWPAvkxjiIORWkfSNZWutxKmP+np1KVf/qzD7G4WZjaiWRuhfUxGv
X7vu9Wuium993/08r7z8yX/OK/3wHyFiKAuNCWgXijEmeH/OKy8uNg4UKsFYzb04VP7p825fppIo
etH8Llbz9Aj/pCS61j9sXG/CRX7rswsxAP03KInMRH8arGGFGODQ6SBz42K/DNZCB/u8XBqSIILi
LaHU3xuijhZOuP7+If3L/vuvrkQKtotumIEX7eTPXU+BNYW7lKsHYZOUBgvsRWJVs4L0q/5mJvpX
V+IaocOg2HZdsfz/P2jnUDoQDIpi59DrXK0jZd52AzImv5kff3jhd9+7zf9VqfKuJtmn+z//+y8u
BJCAB5vH5Uyu9fOFhqCgdWlneZhYz3mRv6GCfcv4z//kMh65eAFv/Jd31DN66xJvlPSkOtyGguEi
EgLcrcf0P3h0fKshU/rFH9Wy3rX6sTRLt064oyHCaH00FeVHbVMDVtnf3NTyT/qxf+fDEz7zAwhF
qMgvQQY/viQMgJihhVoeEo3Fn6+mhykeHy1jepQD3om/f4JLR/3LxRzf9wPE6iEZ6z+/KAMiFWuz
lgegRkA+jpJDJmCJ1kb6agrQqtRtHVifUf/vf4rCd+HYIt53/V9sW/22phsGvTwAPdQfVNs4Ky80
8kcj47/9/h6Xj+2XewQSYVcgBoJV/fM9zipTUwqqdDBU0x5K5qRbiH7Rh99f5a8+eZgS/+8qC8j2
w9paGBaDwVDvgCGKd7bb8XEo0T6jcPyPHt0PV3q3X2iM+GoG4nwghZo2/pi9zjU9wP/H8jJ/vSmI
3Uu4JDRv14Ya9PNN4QbkiRJ32wMc3HojzcFA8yM522e3nPCPN4n6C1sLDaPnHUyCg/EWwkLdITH8
BC/C95nPw0gSIzbeLYO4rxcYOchItCDLw9qpIH+bhOsc4cYN1zLoIrgJM+HLsLsaAE/+FqQz5ZY2
32Y87niHYGzK+6kN7c95YEOZJG/vZSgpUHQ5ege8AZlXTFW419jCbPJg9GMAV6QrK0A3EMyG2pJw
vWqr8oKoIqqkD72RuSeTxK6vTcQub/U+v923uErmEoQsuiFbJ4FIaux2CpTFkJrXKT7a60u8LZ7A
9SYn8HlXh7G8ZZBXb3oPtgi4RgQr2VIFCXuN04d7P6IybkymYVkDom600liXJnc3l2xcZYbnO+QE
GwIFm0sSp9XW9zkCKqCSXZ8QYbUeQss5ufAA9xkV9tky+xqiN+UO5FKCsQvT/hwng3ceYyt7iUVd
PPqa6W/TOfK5wWzxc8S9y1WgwUZk6aqZ3zRA8koCGfYoXSbW+ui79LMGvdxjp4UHN7kr7w0j7V8i
Hs05yRp566vszbR4pwqK5edSpG9jp6MPvT/XR71sjUnX1Uu8IXhJS7lJPHWIzuYug5r8kI0UiOzo
/RpqSLof4sJZUQbAFIRhXJ3SeCFZujiw3MSODG8zP67eUKmRLFxnPERS0ysmk5rC8PLZF13snghR
EFcJIdXbHIHR50glOFG6CUIBXDQ/itleWvQgzV/CmWzjkkjnTUTaAiP+HvnNup5bv9inTAnltQWu
FG78JBqekkgaIbz0oRPoW3Kio30QgyujTufPwqg8jHLz8g15Xn3iHqdtxdR1BWGoObgZHMIawdFH
B2FMtvao0PHohR6To+5MBvw+R0DFFvM1ooltXkEfjTk+ULaMUVbFuYHPGxamHdagJEGYs7HG/Zew
U9z9970jB0L1Ci2Tx74y4mGvRJW9hhr1E+EcwzWkZjg9aTgU+24ge16Ty/Q0t3O+J6G5L3baaO10
l0mCsLcz5B386VDsYoA15taXOZRLujRrC37qZG1g+nafhqCXz4Q9eeeA8LdDCRDm4W1vOCfIaClD
QJ0a5LnxJrwkzl+a2K5O6LorANTORmSQvdGAhPB2fOfED7F2VlxOG2Pq6EcS6As3MeJrXHeKcJ8Z
vCHlcPQph10tEXTgXhJGH8i9gRedQM3/VsnQO1S5D57mL+nNrqWeZDcNe4fgkhaSOx/CrEV1Quf1
1kFDWjVGzwzSKvZhG3/rVRtsko60w8aGXjB8UcmUki7oAxNF0j9zFAb3iWJRMmwet0AIw/XQt+E2
zlnn2HHgYy6D/LOw5Hw2w3FXzvTn8TzKfl3qHGsohoQpSToFHzW7Ii5IBaQSQuDDW4eikjEdqz5f
DH8HHAXBibNpO7fsbqXuh721nLvS5b7tMnsloUfcCp15ZBh04t4ZeuumhizzMUN0fxoVX1TOhvqi
lqhvs5jqzVBx+16HrdmKHN3wtq+U/toZLVagcceek7i5uLf8lmwIk+gij42ybdk/fEKl7+d0pDdu
22kToQmL0CgqcR/VeQv6R5Dn6lJpqbBt9oVZKqJuMjYxW9UbX3NpkibbQ9ph5Wdblv6K2youeEVF
sFGH9MWF6NSmxa0j+3qXaAd5A8PQWwLCqatJbTsXluRjovNEc15aqFOICVylUQiWgNXU9rLrQlJ7
7nNhfTMR9GDawjfimbN1k0d9ekN4XLwbJlTGgaaSgFLbezdZ7O06Bi0Yg7fovHGK2yMmJpN09utP
0InC2xk5DEGpQbt2yarA67pn5y7Mtj3EnAYfBxkTaexX1SmaVXnfKfYeI2b30CGLPh9KnjlSwJ2T
QZOOYaDfOJFtfgktPAqAWqhHa3UroNojIjGHfUam+74MY+O6b9NbJ3WGJyPLuttpTPrrKJs/p6aj
oa9AQ8NEPsV+xfIOc5hiTY3Q6FZiRX1X5M9B05YbBrBv6BPiNTlJn1jPj+1gxgebjMxtEpfNujcd
eetOcCA4FuM9m/sX7PQUkR8cevmSK2+kSfHYVOy8sJHDR7MUEJZMS9brmVeKZGCpLXy3kzucLKwd
vRfWRf4I90a4FapnQjoPJb717R6wG8Z3Ikl7vriuY/fAZpbR5BGJZ2dhuYadlx8rTHzDlYBMt6ou
Lu4YcuPoXkgnLRmEXpzeI43ruyztT11plyfdOOUJ9bmJOzyDLEZTGNSq72a10Xfr2knbI1mQgJst
+18Z6OihAc3WDAiyBLPrdCiTE+JSB52kXUaDOEGrqSt8vpWDBpdavFWkcIZt8NZNRFquBG5B36QH
0YbwzuA4gmFDNpzCdkFqPAz2upF9fRJBPqVrhAD9HVoSJKiZq0L8GkScbXuZtC6TU7WkMXZW9yJQ
pMEoGosPOnNG+IQWDuBLcQ3ZQQbTcKoKgn9SaX5xhToQNg2BYMKcwyWEZGfjdblh4xjusQswri2H
jMpNH5DhZbj2tGed2s6qzpgWK+S1B7tRPZh49JonXr4NNMlI9kICQ+lpPeGRN5K2RZLLCoTT3FSu
rVBwE4x1w3KNv8ZFAOMjtzoDCHoMKS0N44j3oSl2QVyyv7k+2zd5jgonkQCPFe2GBex/bpjwVQ1f
VEzesP99gX0ZQ/9Uxy9kW7EkuXmMXDGT+bkY7eY5dlVnFgeQKfYbWyN6jxX2DKKlTugpLW8mRIRQ
3mbqijxssV5ube/cOwhZmKX9XaP2S3rBd/IvDGkQCprdd01uENsoztlCD21pPWI/em5z9lQdkH5X
qAeETNbu90/gl84wNBFj2lwJVTQ4x7vxKEwTr4yBEg9DQxFWRYroiYrjuKqS+mxgrnr8/fWsX8r/
5YKBx6Bgcft1xLvOqWopcFw/L9hQGpRJ7BI1sWfVIDeQuV97A0103iXUg57Qd5djR9dYxewTW1s7
+H4GtpiF91rPzbAfO8713/8+569+n2fZsLAW3vsvTbkc09oQrsJTuyzdkxq68q12cJFZ6V53Zokf
JsU2AWYspCSz+pvFTGNFriokR4tCGxrlK6VMdULJRS4AisNVl0rowcWkvLNrQyKu2qwF0e/CLc4O
zAt6JuLkQrErOyON69bFcfWD45ruKwZn0GZC/m2Pu1VwD3eSAziaxuLRTNPs5XIqVpUZirWeF7PQ
3z8La3kX71aH5VFRwrP3Mft8L6CNFexUTq/80PsZ9baBRLMfs3itHfepSQMiqikbVwIWzc5rYbOi
AD/9/if80mfj8URoCIRXXgmf6bvPE2t3TeQvo62Qfnvv4apzlq7+u23gF8SCqwBU2D75kHZAMvHP
u4BK1RD5VZ0efJfi2Y/ZuCrpI22BxYLRZF47qymjeWACNjz9/gbtX58xJQrsCmEBuzvu+3Z4snJ3
aAudkN+g44gRHhwpA3XdS6kojbtae9NtaHjhktH6mBOD+2ZIT2/7acAQta8rgmrZb5HeN4USDpQW
STmJmcaB+pthMJSxP5oIW6ujEXU0rpdf/1+8+u/wasszgUh+g1enHXaFrGyZ/oRWf/9zf4rnxT8s
NPBoPMCswIR9/pH/RKtDCzv2BaS22Z/+CVMvW9WfSnlM3PFLs+jjcE7zA0/8O7C0L96fAkApIZ8f
aJbjoJf3+CE/Ak1pkDZejnbuiCfFfE1Y57xjXmkrJJUQIryeIV/fLKIO2+qX8oK5nrvC72iRMtTT
J7wnaWxIYIZvUuc+I9vQWoyd88hm1JUyVAomQz7PMm/xZOqyVM3nKA0mta06aTOW7WHeB1A2lpae
mLbEHfObC5seLp+j1k0Kl6ZNnLBbLfLOh8YgobrNGF4JrQGOlhH8hbQPJzY61R50epLNmMLyMyHC
4PMhX52wIgzehDpe0WMeJzVlFqbcrgFeWEwyVu0Hi1Ic2TOmS9ZqMkwR/DHETozoMgwM+9Ecojjd
lioeiYMDsPGeEzOkll7GnX1yrnsnZ3PWoAP6rrEDlayCWOiYvBsjEbs6R1/7oGPT38HsK/FiSjHF
EDu7G3pzYySm4x0td/k7Y2b6wdPY5rJC5WH6qxi2PUltE3rVdWR1QbyxvmvsoKJfJHelHzEG4CiN
v5TzFN8OATlRNeNscl9R7UoUqo14mtXYG9vK0hjkVg1Ua3/e9PwV0t+BOVvWDDeByEyiH83YORCl
atG4gdDpCNiiLe7x4yv2OGQv/FRRAA/tZDug5x4Kvzm3Jd4/biPvmoRgRq+XARxKkirWJB9F9yj9
xk+59PInExMRcsIrPFA8BXk1zb1vSxbHg4BBtGJc2WwIJg13CXQGIn5C5xmqKXk5SUKVEJBYgnC4
P7kR5YNlFQ8Jxe39MPZVtQqMmNRy3aD80KTu1biehRPubu1A6HoYdl+8ZXRfQsfZjIx2j3nsgwHq
vjwHZtGhUHHLdUL80Kd6gDPQGFayJzQn/OpDj0ayGLXZ3WD4zWs8WAQNwesyb8JJkEPbZ5ZxgvDC
n5rMykSuCedLQ+x/dOziY2ZIEiQhuhE17uZfU07bR1+wqIincvFgjtxjnOPP5Tcj/B2HwPioE68z
qMk2lIvp3ZDE/Ws7d9tsTtuDlWh3lUt9HtzEuy3o/3bOMFPPk75RH9rYzY815mzXsMat59FWEJ2D
ChK7rTEby3IIDO4UrpVbdx87rPtvESjjlu+Uzhm1yXhT4PVzKGPp3VN3W8RLyYys8SR75o0W+3FU
zlnVc3HAwRiu2OwWXyXdLGkKbRyc0taZ7xqvH67KntqnTOGXrCIpgocp60syRwxCcg1UTdcCUJCA
V0zOsWpg2RdjixmEFGl6qqDD3iqhuquhddLPWKUxwSYb17yW+ZBe417XfFT0Ax9SwotOTg4eZKDM
eq7dKaNR9ftz7xH3tR1VkJ1wwJntnVUm2Obhg32UIHX7fjbjjZkhFm6bwXsj1rDZcyxPn8cMCkQc
GscqlyVsreiaATZcM0VGjQ69cWtV8dEO5XnyzGkdhQ5Gda7C1wM3ESevioMZkw5ABjwAttVBi0yr
YGcn5oiQzW++QOJUZ7PRKSa59Hd+5er7rPYgnOdiOtStIudr0tOTAgr86kXWcM8DiW5x/lKf52Cy
FrSu3LBOkNWWYwYr3832OFD54Lx4NnySaVvsee2sFkM3uzDI5R8wkvv9DAkYS8HIdLajvyTal21/
hxiManUop0WDNSQQZjz7jbAjTAAxXFJ8yrSGIRRTCEDDNXj5nRz68Mau7fgJ7Wexh/Lf7OAuGsMK
2oJ57ae5eR32eXhj1KV9P40DAUVWN4VXdb1gZMV4WzQKtyGLhXpSKqaNhXlVriPdj8c0t2L8GKH2
xcIH1VROda2afsUwla0GuOds+F52shvX+uBPpWevTQaP667xp69JpseWmxYovVWXZYcODPBLTrAl
wvj8xFlCvAf+E0RYDemxwGJu32CF9NFqM2ydgj64sfuJlhfWI9w78k0/dZUKb0YP7fsAuPUqkXBz
oln6oUjrhoiouguuKq2nPyDzZRNh3A3QYeXpE0ZHwz7qrOEGbM85wfCrsMRtmkcNJHY3eoQQwIad
9046JvecbPLZD1X9RfRV8DalOTJon9gG4Nv4D52P2UIrCTFhlzsNSHGecAPdMPXu1wYGxkvoWmcc
hZVnemV2BbkQ4CyYxtka7zN/NrJTkbgNERJVv60DPB2FV6bR2vOznIA6i+DOcGg+i7jy/a1bx+UX
J47FvmrG6FpZkTgPoqJXH+eWcBNBAZ4D+MBj4TzBTaG46V0TJF2U3XVuTf1Wia4+NbUB3NQbPkb5
uXeji4CQAlKwPwumFwCcIc6kHfI8JI6OVvcy7sQVtljTN9NRhVpAVo5rxjTxmagO42OSeP4zLRFb
T27ULuaCRobcT/cSXGWOoi3cRGwkcmL1UhP3GVUxtMlFMVmrLPLEPujryzeBMeTaDgl6LcnxWI91
IF5zc5Y7M3Veaf9r3Dor74OICZQmjcQhZzV02QYn+25qZpNwrep6eYGnpnCsPW49QFRVukgd7Wtw
vewY23QIbVJhsRzbzqcAY/jtGBjFrmnwJzGw/JAEYjtbXDRJLc6JWCS5QR6n2ezuUVC5X+FTEUWC
LR15MHoIP1heJndYGNo7TEutj0ykEnddGtK9I/AMZo09jOF9ESOYArqs19p0rkTUal576ZrXjWld
9ygmTmFvi62VGs030E8bg5dJhwccOINDYGRy3RX4YVbR1N3JuZB3S+b3gV7OxhDUw9/AA3/Xeg7n
fQRZ7DO1gP1xdMIMNAjyxZsoDfVcovXdRbl88poi2BpZeI9lZ5dxfybxxtQpHaiRhiKc9RlgmWyN
o1/ZXbpmgItfbWA089dUtiVDdjQkJ1uNG6/meJsIMOTTdLtdmeXeXURturNSDmsFZS3baUHy1sYh
KS8j3cJVNw4U9Q2TjcfKRMc46AGvv2g23T3nXbUb6OcZy0AdMlIrONiwum4DKxg5FYL0mQLN79ZI
DSlApuigZBatY1o9exVYSCiPZDES/A1keQflaMCN3B2JvA7MmvJ16KYtkQ36AScffPhmkoB8c6pu
e1hRrBPHb/k4wuAPCt9kS1tm73PEedcisCmm8ZAbK3jApv4wYKX6yczr4pNrUwPi5TG7hPg2za3M
+/A85z7VSuxFR2RsGBHG+DEhrcX1hPZ7iI40sO28GWMnO2X94gGaDlaqKDHD+lA2dtx9c5gFdji3
5P1kCblCenEVDYgJRqjHJ8KDm3uMVJxr122nm7DBjSQka3ndY7txSir8tGMK/6fZF+cMG6zYBwVV
dnpTpZ7FXbqnEg+RFwTq9grLAYLQIh8tY1D6TxbePsfJCKrVoBNn0yhoadKZX3GT+wKCcC+kC30R
0tummC3ojQ3Exrqv9N50DMB6gO6RFuGcFla5xQT/E6/F2SFQd9dhh8eoU1DcGEUK1TLFadBznxFP
IfkZetRleV5s8lwQMFMWPBhyHCEeAz8LUpRWdcA8OU4IzamU2CVxNZ1Qvd8mk2s/Om1V5Gtslco1
NkntzsLvYD0b4wz2pIg2qicc491yHwjwpxlDm+fJsMd9ls4SbrnYh5EX3I4+TrvSr/JrlMz5q9EF
Wzvwoo8lAYkHyRzs5NmdeU1kfboZYhz2ZwyfzkaXpMdUBmI3df28lh3Sj8nF5YdZbXxTGQUne55N
t5gNFcTLF9t07kv6BEloki+hVv/Qtd59x3p+JN28R0Zgb9h4OMAYQQVF6u87ZCSJ3KlIlUiPWdnR
1hkjmuF2FuzSHkqAD65ZNV8ltRQRGAoK4O8v/h6KWy6OEQEGEoKcaCt8d/E5rVp/mmV6tEZU4nPW
woRMi4SxR5g//P5S73EmLoWygX8t3S9hvO8ulTZp5uPEwqVg7ldb1sgEKXKK62+/v84vgPNyITcg
x8iysQPw31tI5PVEwE4exEclo2nHJNI9+uqi2E57KL45suMhTMyUl16+ygUPZleBaGtEydJcRwm/
7vc/6ddXHNj4ylngXoKeNnjX+yuzF0lPl4Fwu5qvL2IzJ9N00G5BOtTGjJP2KyNB3jMWc9/hvf/i
R3+DHznARzznf40fPX7D37Xqf8SO/vln/nRmsf7hEpBH1QAySlC1w+Tif5iO6GhxV/FdfDy+w0p/
Mh3xcwHRtXHksS5r+n8gJdfGtSUkOcz1PLiJnhv8O5DSu/VkAygBTgX8QjYOF6z6Z0BJkH80p9QG
B0HDQkoy068s/lsW1vtPF/YcH66P9GOxpkHh9fNVIr5K22FUeSBiA8LwABC+EiM+AlWP9UfpB86x
wAwbm+4ZrsEP7+Mvdsblff0MjnNxD1sAKIL4g/Gwf744nMCC5GMRHmI3hJNCfoneDKPFddmbHzIL
xU0cljJcdVXqbLDySr+NBkjF1m99BzsHa0bACpG5H0SxdhqDvLscg5BOZJXBdIx9v59aRABxPF/j
9Qh2QR7t5j+4CU7lkOR2k6nH++3IbAG8y34ODw3exdvRreddaZTuMQ309KlxcLqIrBwTBKOEw09t
LJ91CM/Iq+PFriUNxzvKufEOzj0GUwNT8HARDgzYVgK/IBwQA6yCMlX9boK/zexxoen//h7enxLL
RyACyLniEkF5Adh/IMl1roNhTUBhmzqoZFpgL47/Fjv/+u+Gc+9R0suVBEgcLFfEme/HIR7+4/jW
cqWLvGy6cMJ90ZzaHi0RGqPyb/iM7xaRu1xvYR67eBvxkTnvdmbb6qqqNAquF6fYDdmoq2YFqP9v
Pz8cUqFNLjpdXIfeDeTClu0Cj0Cy4hhu4/WbvUknTA95Jz7+/kKXYc1P4ySfvYdhUsDCw93o/aaQ
xZYNocgXB3tGsTQH6IuSkG9mmnhxE2o1wIEE9UNd9/kD8w1xhS9HvoH4FD1gAzmfS8/DNxsSNfDu
gJbp/7J3Hj1yI12b/SuD2VNg0HMxm2R6U17lNkSpVKJ3QRv89XNYbdCtfr/u6Vm/QENoAarKTCZN
xL3PPacWCWOAg0BEEyEdPlY5oxcJ5+bXIWIKIzDZAUATTEeyAJ8zVFMNbkR4RrJvGdt4Gp052f/9
h/ylgfmnT8mwKZ0cwpTuEnK0lxbvH87HkORVH89y2tOQFxDyEeIClG0P2iLJrRZdLmSCH1MuEegu
Kl1O3nSPcLhn5HIR7dYod8FtY9/t8PA2Tqk/CSNLrmxfWa8ujfAnG28vnk/jXvjFUpscc+RITgj5
Vc8onbJuWvNAn76yqAXhuiiBs2gr0iF65XaW7Z1FGxz1hr0fFpUwT5d4X6Bs3lDrTvZa6Ssm/ZAP
x4Yldq1ZeQ9yUROnGumUUjQxraYofI958MDMzaIDfujhus7F2KxwU1hnAkL5joaavSHhCQPCwuHj
9E6VBx3WjX0mq+yxA+YCGYQ11iJUtv2aWopSLdALdMtEosydHVop5X4nZuWd1c5aWxTNdmzqD6gK
iyeXHdqPmu38tMoowwMNYf/N5Fqlk1go4+nZ9SDNuosMemkqHAgVTee58Z1rZ5FGd15SYvgukvEa
oXrzrUzpKet4prVFOB1jntYWBbVW5jhQoiTaaK48YjTlXTuigT3rH6ZBK6+qkDSRMYGDYa4PixUb
nZ1ep+fleK6rnE02mGMg1osgWyBtt2NnXFlTrC9V3+JsLUJt7dOtLUB+X4kemM9KDTGTdzxfAvYs
wKTwTh2AGZpvMnQQvXKcykMHqCdo3NZ8yKxtGaP3BmVBvq0xzbdqkX+Dd9HWZj0BQKFPI7+Wqu2D
KqMASnwvXbWLRHzEJh7H5q0RMuTMvW04dKC56H2wK6SeYXwHzlespSNq4rH5JSHfGGiLtpyAJWmZ
RWXOICoxXF0/1gYtYj2yrFXqT9F9mUYXxq9e40WKHnfo0UPw3xtG+54QELwZRVmuRyoF7LtJCFFs
9bamlOLsTv14BCzqryo0FGRZAWP1aaOtGMyiXkAvhVsU6nZRlGlgpRWWYI+EbdZOzGktsnetRvte
LwL4GGd2EH9a4Rm3Gzi5htFd8xjCG0OVEZkjw8vrftHKy7bVTvZcVWcCCDp0DFu9pbT7b/ukhcdV
KsCsK6QLNTrAxVovWoHAXgnrEJdTvhcm7i+34nJxNECM5DEbY876jYExgiBs3KxQoIUB5cjyXQ5W
9JyGov/uuK16BskxHgvPGw4ZtkbGtmrrLHU0ZA3UVCoAMEN69tDXmsqYLMyVisyVzlZeHErAEnOz
FoRwN4UeFStA8dNXa9DLrakb8YH4KHNpObCPVJHq8M0+2QmnwXA5VdC19KJb2RV/Tcs+q9ekaJuj
X7OHc6gtUrOCJPA5ABmmAKOoZo7Vla6ifB2S2A7mgRlLuUxA1kbhrZOIJ8cnkgMmDoy6geFYPrE8
flIWmP/L1tTBGXPt9PZp9kfr2uBCvaJs3PRrQnZMxep1BTtrGUP2c33eqzSV77FL8s6pEhccRlee
S9sVD5q+wOiqOr5mLJfVyTIBWi3EDifymWkO84lOZC9IBU66k93hYgBFsHBLKPiN60RjXajZNGjQ
yJoHmATMdS4T9xVeu0OT2O33mV7cPk8ZFk4lH5Ks73xx8grsGjmMvVJmfWXGEI7cZZpajUw6BGTI
QYlUC7BUMqQKziW+Rl0xru3eNDafI7sWeFYigTX4kcyaF2SRn7dPEbGLoJcm7ySDu7Ubho6PBMk5
WnUmDKegy1J7Y/q0esRC+ZrLFsldZ8D6SBlJ8V3YdqxVGK6l3rJiHSlJmXO+CgBmP1gDD48JwAJc
eCA4UpXDumFtY+yEXjQ7wBbEmCRQE8ULxGst58k7E9DkbavYfoVeJYEFO3F3R82J/8uinul7o1lL
9DfPoFlObQZYyR2aCoLeMmbEetE82ZPOpBw3BUER/2ogtr+t42Y6FMz40StM421lhvGmKvsHNAFG
MHZdsrKz0d7Azr2RYekPdFcJIMua0OWOw+9m79Lymvgs26IZOJvtjhhK2SsY7gTNJBXH8OwzVlBz
Z1WUz0uCVfHV9Et87/Px/t8N6z9sWA2amn+7Yb2Qdqh6+XPaYfmh39IO/hdSdj5TYn82wPn2F5gs
BjEfl6X9bxtV/QvZK7avLKIWgujye37LPjhfGGwzWEUKiIr/1hJAZfrP+zjm8Si2UvUh3kQsk7zh
n9drUjiMToAoP4JORz5FwNQZupX1CWiuHWt44d7qIoy2q7ukVuXVPNIja7xCZ5zW79ONWJjPaZfx
dJPGlF3Hn1BooM9QvQBFT35iHolLsxT8xEjb3kRMoIKIA2YhG12GUWBOD/lYnfWIjSZP6/xM6DG7
cXEn7wrdj3ch/oCd9QmxjgoN9Aq1t92cxPKQEYdgd0hfaWZsTQvMXnUSNgDkDHCT42sGNogiL+ID
fMI9OWHN6PYQosK76lNkl2g47Xr9W5bN1Zub5d5lzsyQZsbkddSrwW6PAwBuJOLO9RhOXgT9khs0
KyR4w0vKlOWcob2PVKJ/uIvJA4GLd2DGR35EEzZgQBWYPpK47hkxMOWd1VrjEUA7qzRFGRMIaGp8
gO/Xg9SGD8xIs0nCWkXOVaSX0amtZ+2dljDxJtLDxpU2N+VBJc3zQFIApozh7LLYG77Gddfd+34H
pgCoqPwGkjB6lhrVtKC3LSTuhGJ73FH+vGKu4cD4CElhQ09obaG2dgPDEPKtUdPY06UfnyhLGhzk
Mv+Gsbjbs0fptoKW4fus9/k50eW1Nkf2MZNdfZThPJ/AWw4Bz6d264KuNFgyJYpnmuoNyfcZZc9+
4gPG4Sj1/LZCa8l9mPlJCeSpsiocPijrzlUrwv4sElsDsKXHO6K2+UNVWvFT1iUUk4mxmGiLoW1u
YKGmYg0EXkdHZ5gZc/Sce4dGWv2lt/y5BdKgLzIlMbAQmtkw5ZEi2zG2ZUyl3eQJY2NQ+pGkBjrs
ejJLktN5i+gnjcubxLHxpMOkP0eymtdgP0h3S6+41Aw2nQ3NFDQ9kY8BlsdIpFhH1NEjc1KGQwsv
sr4102gxJE3Ueeeyz1mGror9XM8Q/gfXitYQPcTVXNj+LWz+OBg9bQNVDSoAqlFH2ldJjgoJjEl2
ADvaIPDRtHg9tKxLcNNPJ4QZTrtN/a7EH5iGz8AqI+0YNkYDuB+h3fdm1Nt+FYNhvBvmsQo3g8rE
S0e2qAyisulvBVKBVx7vRuDXqN8yaQK7wYyl7gDqok0HiMOCXXq0TxKDbYlfmDTOEReRtutDYT6a
gx6fGj22vsEgwzlLdEdFgSvJRtRR6b2mlOcu6AqVTh0k8x/mIau0QKXgvwFp8CRe0/usgDiWxZsd
xf5XUlLfNJj5awfeOQNDjvqwa6noiwlRlZvQC8vnNOpbEeQSRixfVilfOteSpE7ctD54YdWBGB1o
DrG9888xvMF13clbwjo+Pf+E65mBoYZ4ubQ2Xl7P5OcJDc0D4vfJqpO1FWPCm8cOllQl3KOtt2C+
zThlJ+CRNKj6njuaNElegXlkrQJs5A6piL2rEh0hpOZ3oUV2VeovRhYzVmRxMx2YfmJrVhYJCwUi
JAfc4s1VZoU9EbHK7O6kl7BjACOcPjHf0kDJFJ05cjML+0MYgaYD0DDWrySaakR8Gu1Egv4RIyS6
aq+tVmrvle0yntOyvaVZqzRuLjMzAxWtSIZ2LGvY4gRrXhk7GD+aPB5flFWKi0m3sdgQ6PUUSyIl
w8APzYbmjx9mazgRBcNaY3hgC8VMntDr+yhr6zV9h/EkF1N3kWfN2kHebS0W72HxefuL2ZtCTXhI
F9t3JaxmNyEAp7Pc7+A1M3RCLXNYsWxEFa4t1nB/8Yc3OibxmRmCYjOwPF9Xi2lc/5SO54t/fFpG
hfqTlVMJwNkp0So8zZ/KckUHK9OfPZXRVl7F0hRdB5xsEZ2HE3kaA3XltUjHcEu5Rd458G7vHOFG
N9wWJ3pX2Xyg7/RoW2V511DtuutFG7LNSdLwcQTBAs8OLcaqJEB0XJiGjx7TTNyksKvceWSab3QG
zm6YuSRJAA5vCXNZVz5Z/oCtm7FJWT9y2+ZpF0yFSq56w++3jec2NG7bAomUr/N2nUzbihZf1qrN
tZpLncTjSsjWQXbF25+Bk+AyLMMZf1YX3luedA4pPvUHQrpes4qHMP4wZ1zCDK2hFe4WwzDZlfAK
syjW4cU/HPHB3+vFSTwqae/gmELxWYzFdJKRF8+NRvlI5GqbWgrdluh61uzQUrNuUR/3iwXZ6GY8
xlhImcVKb0jaypVN6fk6/JQnk+EFJDGHh8pJjYtkZ12BnrGWcRasyyxgoXhzPB9khZMZLAoxLktz
d4DwNHYxi7zZMEb7Nvfn+HuIUXufTBrReNlMSOVskDdHRQDoFor/uPOV7x+GxRItwwrI0WKO5npC
Ik2QXq7MT7U0SWIMQPOncfpTPt0vHurRRFlD+hI7tUe2FJAiu9a0ya3rPsNiPbv+dGh5MDI4YoxX
UD/e9cV6LdpFgG23wLdBMMev+hhmQHfZopbmIs1OBm41nH4xD2krR7AD/9bFzJpmNyCVx1coJ+M6
64TzYlQ4uY3Fzt3Fy01z/JR2z+PIzKCkDFndl2i9E6OMuGPHXlwzNdcg/tZZ0MdklUb/JVnM4LQe
2ubGkYsw3HR9igOz42SgIlPR6GfDgWiyq3+xjaMrRD3Og58jXxmzupeoySffBH9kLr7y2nfcIC5L
MmxpNN7OVO1TdkV5W4CC0eJnuzbt5M1wuMQD2OW6vZEUEyNnGVcC3XsRYqLXvKsiZkT7I6esIbOj
O5Q009+acH5h2Ts9ZZlWvqfDZDz6Xe8+4MOpj02TPDSlqzaF2RQHt2nrwO2Z6XGr6c7J5xdugD/A
Fb6lnfPi9mP/zaxaVhAWnN9Va/cvVELSPXu9/AYQ+Ga0Cu3Ml2MscyuMQ2Vd88Oc7YF0Qd1kJMIa
00tA7SQMltC8vjXtMVMBIENKE7X0I+ZZnR4j3WzMtzGJD2qPBM8LbfXf3dP/k4lBuJ7/hzry+q17
+1WpdvVWfPyf/32h1/dWvv2x3Wf88jO/bp7IiX9hTMDx8GRTXqbf93u7j10SkgbmhkyafTrNHLZK
v+2i2HIx2qQjj6YKALaRvc2vuyjL+sL0CDpudle27dAq/FftvqXd+MdumE4njG4F/5mUwpjv/6kb
Vs9VBiBcATGqufSCXCsWD1cMaY1qdaaojmVmCdc1gt3Dk7C+AL/Xghznx/c29OaKsHRhgGPSl1pB
PDcFKOzWdd5nafgbmkaeBZ67VueKdl7+lMxWc67aWf+emtEE0rTPpn5Fh8tdOOvcUXeJxiCm23Wu
cWgbf8DpbCZyvEgCGZu4y8jdKCNXq0w5YH1JBQSiDymIKe2s9+BSQQZ4sI3TcjbWjZKvKGMkd+kY
fNUwkf5UKdOieLt7GzFqZG19j/480tySCqnlxMklH6j7k2lz95rs5WGoirRekQidbodG2xkpUtDK
8GFMTuYuRgVcBHQKlnel5vRpsrkdmD1Gll5N59gXJH/TmTCSWCM2CLt1T2mZTKdrSmohjB0RzK9y
2ZJRCbNZrPjmOcr63LP1MhL7yKAq8qt6TJ3TKFz7nSMCjY6ByhBxsFPPh05arWadXBlNGTVanA6I
had6J70au7IxGeMFrBNY5Xzvkq4T1BgdYqUD44tWHHfmPiXQWDUgwzPmyN0TWfNS+nNAnVSgfQVf
3Kc84v0It89wEEUm/IGIn8/wfscT1/G97BB5muvWFBQJ8QymIe7aVk03OSTu6Tur+jr94aei/aHA
1o7mlYFgqxD3jEqJLTd8l5JmzS75uR7zfom4+sMZ4nR2dMq+5kDJDOOnyvv0kFj4vzYyz25ZWMuN
nrB6DONsvG4pkLH4SRg+zqesWqs6i+AxCHH0cO2AydYxpCdJtlu6tNjlprvO6S34lVpurJOl/UBH
o4uOnseyPLBMjnZgoB3dEwofuk1uKvuAJUtuub+2b5VR5+9G1wiTPA+gN572S5bcCz1UOBDwsE61
vji2Zke/wIxy4ktJKvZW2b/GqYU6e64s+0bjCNpswuroNZKWfmKcvtgCrdB2WJhKjBO6vJDkrynO
ium2hIe/i8eMVSWKThdmgceEfkbX6EQcrWHkkmkEVrlOeRhgJl4ljCyzIOpy6+x46XxkFaavZqj4
66znySTNlIGKAuJGHl05MUWJdW85Z9112+d4ysJX1gT+toLzx64SKVTWZOWxF279NW3nK2jv9u1y
Zl8z06CvqQjQGW/EZU7ZUPLQ7gLPrG3SszV7aMus9R+VUPp1ZWfRc1Qn80k21niuBiYJ29yBsJY4
Ee7ZIduFCciPsFmQA2PW7mpH+veRpTFCQf/zDF73ccbJVpppE2BKc8447GyCRQ277rQd6a6B5Ful
dErOU2IaLygJiHX3aq6I4uS6eecYVk8WvDV/aCA8Coq0fbzN5rQ7AEJ4R3zpBzIhxb/WetX4q2xw
rPvaHNH/Ge5QvVueih7s1Ip0ZmWk/a0rmPwr/bbld9TagQi+EZhmTY2ph8Y36k51zACUBB6zu+gk
0mlrlpG3n2yHdhfMWW+F4yPddnaEHtvtu+Qk/Lh/oPyeBTnH56FFIMNpjX7MUMgsqBLZWejvNUBm
xCUAwR09qQHphNHsfZ+cMr7xcy8BSlSV36lt+etcZ+mzqgvGBDeqsgDF6wLIbXpH/dU7KPYu64yz
+x5FeF2sxKiMvd+bIaXd+aunU6dQkx25uHkbpulzFiXkqc3XKo/AZsS9hotWWCmz8o79wtCnvzZh
INxVFM4CtpPjUxa3xM3MtLoYeU2lY3CndyDow2YwzO5HlI0aOcEGtD1qyt1kGeazUc7F9SwoRw1Q
cW9UaVdbgan6xpCyPoEbQNImYFcEJEazZltVbbRpq0Z/8+perq0JVRtzj8BRFJnFIE57bWWRf/wx
zQwrlEPpvpjsCLT1zKm1mbnlBDHzeM4KIuK4LmlHHLyRsofrDc4FS2UUcEWahDqF8TVqGCDwEGof
K1/WLN4wBXeNzkZQ+bH6SJTs7u0halKGD0MEJ7rCzxkTPAjCqXFWAuzzYZZK9YFlNB8obcwN6Tha
mbZRXaa0pqFmNvI8l9V4m7vahpy4f2kGw05WrkriEGahll1iXdA5ol7ymrcDUMc2ry9u7al7fcSA
utLws9xZMPD3g0c4v5rChPB1aEH7g9N5LYc6eyqIaT9FXilvStwSj3UWJqd+avAZMJz0VUhLbWK9
SndKDmoTEpZgrgAd9Nri05LBJvXaHUpUaeBB3f4raQFmXRKrLdcaGfDAsS0AnHqs3zQMPJkbl/rG
sRw1NH5FNqqTTe0wY9h2sWZWlslx7MZna3LtlT3Ezg7pOUHdlBX4USTCeTf4/VpQhWVyE3XxGDip
7j+p2W73ujXzoPdwSS382jbZMsfgnKFE1w9oTeiAaLZE7hCFFCrW3jid+6aSW6aF+vK/s5S/WIP/
qbVgiiXZ8j9n4a4+xv91+ZiS9+pP6+Nffuz39bG5dAXwjQGiYzX7B1EZnL0vOvlRJi2ZI8Y8Rqzn
1/Wx6fJDJltEj9U2YbVl3P63LoP4grEVFDuRUFenQfCvJiztn6I8+Ml4eUJDhOtYzdg/h2waFk/z
GCEMlEafqDeLh/diOHI7dJ7M3CxZhFGOqSLEVLWFdqgMtAhyISGU+2pMdBrLrfouiblj09ZrxEGp
GubTBCDio5G5S//WdeTc7MsuclhPoF0alXVPmnj2etRSvWHwPMwZh4PDryJaMZtsntPYv9YTrXNv
h6onRrNh6Bnnwz1WJQhjzjh0+ksODTlB4GuhBAxkXOllcUwoygXgK6gxDTwe4WNFiJem+Mw+uam9
+xgbVzWmAe0bGrGisDoCOAxBFEydkTEWG48xzlx/Shq3g7lZ1rgZwVnoRamfGPamcz7rzXuM2XPr
NrW6AT1eUoxUY8qPOkqboRmS3P+Fcv/f3t4/XIBL5pPQ1/98AV7ekvLjj9ferz/x67XnOF98kxsy
oEmb64UW3+97U1d8ISBJ3NkGySn+1OBzvyCLA23n+rrx2eL7/dKzuJRxijN7wUaXTp//r5Kof4kH
0lw02QN/hkQdwqJ/bu8pos9mxymzpw2g/I2tLix//3A0/kMU9K8vQZJ7Sc2SeCVeK356iXDsc40p
j5klk7nKZkA+qlx5Dof092P+//Eqy7v4Q65Mhv40Aa2CeF6+ttprNX10/+Q3/KcP8lMK3k0qC7QY
L9HPt65+q5J1M3/7+0/xlwylZxBptB3f8khs/oX+50yMxA2M6u1HWvqrQfOjIKmr24JEgh0zUvH3
r/aXD/T5ahDsdI/7PhP1fz5m7mRPjIO6cq+qyGZIjj+SAnhgHtX5+t+/FIP8PEvQAZGi+KmNrLdO
PRmT4IPFXvQwpRbYpnQQF72DpvX3L/VTx3oh1PrCcMlqWpg2/uIzERndDybRgLTIsj9neUemTzKH
GE4zI0ww1XfVEKl/CKP+p0MJSJYCDwlx4y9eEjsJhQGlrt2rjKMIgpv9FI0h4F388fefj9LYH2tJ
n5/PoGTFI5kHOWWrP39rmanVc11rMOFUbMLODyl1ao2XIqrRJxr0srmplSD4l8/xpUf98A+vv5wV
f05wLqRUcutkEpZb009njYqsOiY91e4ZcZs2TskHdJrx699/yOVD/PwiIIfIyejLLfLnsYtJVJ3q
fOKJHUWAnTvGBD4j1wyvcoP806yMiac2pLhKFnL79y/9n84fkxSGQR4e6sjPixGWJ5OIDJOaElXg
DRXujvm8Bangajq7DTOKqWrFXbj5+5fFN//Xqx/IBEJZg/iGRennpyO7tHjSaICYij5bvleuo48b
JF5YMhcFpQ3Z544mRXjUc5JNJqYJ4N0mX0E6Cdb0w7hjVlA+GjEN7CCZmTOUrF0MuxjsdTywYfdp
vG8xtOlrs5uGLc3v8B5448JiKPr0ganCaYUOKz0hGnADr6pfCw/wEEMKm7wSA3MEKEvo1KMRYW24
ztgjX/K6pk7Y9NUK43x1ciRFpFjP3ZPuzc6LVrhMHsREpi56ozmnPMpVMOtMuUGIGE5dVPScqNRQ
1jNj6+feL+avZApyoIMkW1O3eXeMwj2GScF4qNYMuLnnYmcZ7Zlhwe7rVCrrdgx7sdN6N99UBDIP
VkHCMO+FtW0z7qHuVIuLp2dYi0xrAvc4DXemy1AYSL7u7M5wAKuZrf9qUK24hCFhaaCXURBVfXxL
um9897tC3UIR6NvACaGwuUPK6yXzx0hf5JnshkzXBXK2r8B4bHM9otCWclFE2K3V/dAa8qysR/Pu
0TcSL95OTmfdDgOWaHc5wLYlLpWyGT8tuqIOHGU7a+Kx3Tl3QrNjzxcVm5BqUB3w/hhqtjs36PNU
g7FnfXSUJVej6vrv6Uy4cTY+/NK3IRsAv0GSkzxTyk0POtqUjMAqF1I5Wh+Im6TPPhSxUEp7dZUi
3Zzw880dSC1+XzHxPtLJzY6Fb7ePyXLqkxt0T4XXx5e6GMONaUux67HX3o65wYAvZoY1+3W5HXEN
7SqDeOeKB05E31iFG48+P3DQ3IuONvODe3hVvIAxO0HTpN1uLEhdk28Z7rNq7u+7OuQfS5+NduYl
9P0iVa30PMyOBPQpczPcvRl837r2fA4nqTrEOIWsjTWVfPeqo2pKGNtwim2dN2AoYUaJkBRhKO6s
PoxuVbTkkQh1TljYkA4Z+aI/pHy5E5YMv4UueyjOEi28Mka/CgOIGG5PfaPsGZoOrWsVS2OtIsAA
lDusI4335txorrgTVPIOjl87N6FmajvMGCYYgSI6j5b9GBbNfAsvDdThZA/6vo8bxyCPwkh730/5
FBCKDL9109L4r8eqW5lar+0qZJs/rDTzfmgRO44WUuJJgr35FgOE2jDTizBoIYlttLZjEJ4gNMcj
RDW+FvP0PW9ajmQ7TDlgwlrfU21W+4IWyjmPIutBn7KZygOzSLyYLXZY1eXOHq3x2TPC4bUkzXxL
ElInBm/kztrqpwTHcjKAuLSE9y6ytjs2RV9c9eY0vkkTJEHJ+MX1JGbzIfc7SCZtS3RlaoR9GgG3
3ZgDIJqolh5UWlm+kewaGVegij2lcXc1QSs4iwkDA/V3+5TVZrkTjT0EZAic+1rBruxmNe/BonlD
wAQZL9CI5eaVG2F3K2edKVqotBnpD4Kja2RV1XYIR51GodOh18mr+L6RQ/rdnp12LwZuQplWtDtO
DXuNut3e1qpud7T2omLd1oyhs6C0Nr1uNRTjnRmiWdXEDzMww2gVDTQluGhiZvl9Ykpgjecj7zZ6
MEQ1HxUGKaowhgpyGxhqgMRZT1d2kfoHdnj2tkpTZ03Wxz/YrV9tO2eqNrUeaTsZZzAZS8fknPBM
/DpsELqNrqQ8aFLP+RgNzdkwDrWNC42Oroue+8EQdhyHqWKBY5TedAOirvk2Nl3HbWzI8MlZ3i6m
Mh103AVek8SnHDi47r4z0uHD1UH/4G8FoV2KcjdWSU7hkwn4t5aoy7fOLSEc5n4S/mCkOH9UUOWu
faFnx89/bpToaYrYkgc10aPCLuGO1+OcToxqwT1g1qlSG85hEESqg+sChlYyHc5LMg4MJsmBsRf0
ygBeZObdErXr2id36tr1YMf8U0ua2iZJEAAhxkkDA4vSnVVO4UtqxdXjkBSkGvy+3Nn2HDLti/sm
RaYRjARhAn3qaXFU/RuknO7AlJTHVrxP7bUXZvT2x6X1SwHuymdcIF6Vsa0xOOInFyebhovQusgn
IVZN+woGA73jmky0NMyBIL83FMe0FYBb3crpeoZw8CN2bOHlSp+wuPmUye4FeJbnrh3mWyp3fHUA
KJLArr2S9cwypDPXPS9LWgPryUygnEjwEECL1B7qxBlHxon56j1zpjdPK4t2mRl/9wX/OstT576Q
jn0KBWDTyGnbtdFgI+Pq17wdG1F5oESePY4E63Zl2Tj3fuNoG9uShBu6rtwB/wUjsjzsaKO0iISZ
9h8REm9MMfjIiVpzFYfOdGNKZb0Jxmg2Zc0J7oRWRhA0BFCgW90GmkL5kfIMR6moU7zInPmREym6
gWsbXXdp7zPoQHANlqm/SyTEJk+aznPHwGK3ArkQnnMscipoC/DhRqjhIycoejtr+vAxlKH2tSAS
HswdDKG1pzm/fk9ZN4U/lM6bnWgjbXWrFld2kmsPUZhxk8EmfEzhWqOlm5KXsofg61fDtNXoRj4R
ALWeBqlZTykx9yueVM42bmJtrVBsriFIxHs3xAg7R5q8q+ICEaYkkKFl5nT1edQ7G93mMs+Hl0nf
6mUJBoY5jZMtIXs2FRGYsp8RXHEibie70k9uA/q89Gl/FKqjhISOKpikbnERu7469obKr0NPRLT9
gD8Fn+fy7In51tcsKEEUJ06zl0xX+J3DTZG7tF2tbmhWpH6yax13zQF6lPPsg6HadaFu2aulJ7TW
Z4uvf26Qx7Qwy0TT+hhIfZORfZXF3AKFuIu15JvM4BpxU1AH9D/lNRG9eY3rlKKYamv1qANhsFfl
PKabmejUFn6Of2bwOV31IJCvTUBfW1L8YGT6wj4xSTbdCDjAm1DW0zXzNzy6XSxYOxdABKDzuXCZ
dWBQGnUtHK8Nz6bhAB+adHxotfVl7BB1gV8vq4eedu8WsCvgD0BB7QktWXfdRMiRZI8bNMKneFFQ
1Y/AFMYtDVGNdFxWag+trsNWo/vKitkyMXoN3Db0CM8C0b86Xc1tYqdrb2DctqmHctcB9HzUe06n
omZwgeE+8Y1BHbRiRdPCoRr1byDAjX4F+tKE/NqGx7jlwkyY5jtCTJpvGVh3j85ISd9jJvXgKYOy
vamGGvSQ74C/hXjOnY6W2HyrOxPXvGYySBSE/OXB0rDFr/wwHs5EatIA8LN1k5qihKo/N+Ge6J61
A088H2iWOpCzkt3yia7deGL0y7djZK+JQaA1Ke7JuMpNxYQsXRcQvOztSTubtjJeVak8/Ltlc28O
JrP7WaKdonC46WtFpNpqSJmm2ofXdC5JXqJtfQ64IlXhmY8BGwSMLQu6iIKj58mRVlJk7MIwGVZk
kbqTxSxET3dXdzesEONjPdu0/WJ1gxa6Cii3Fu9uqb23s309EezdGhNeY9ZtzcGLXTAic/IwIvoI
pKdFgIKaHQdiGaelRRsRlaYD7D0jGZVBl5pVtUpaRKig46JVZspurXsdTCq7tja5S6JzVdYYz1Y9
Q6PcscvLVIeXuoyjIBuAYTlJDpKuMod+t9R3X6N+sPfZJFArq34CS0PW4r62HGMmEaw3KPGMGAC/
U9+UYK+ewcSXK57qxUur1f17PbjO0iqzpnXuESzqBzUfYZhmOyuP+70WE3FFWdlYNwTz5hs0i/Ie
G3i2GYreVcE0gZN2CGdtJpeMZYgdc0fKLd0OTUY1Ts+TY5QKwsWia775GP9oXWqIVwG8+nI9VpE5
1luvn7Ls1JbfWN7DNGM7fhF+D3odDm9FmiKl02YwEnYTztBqOxUvvPe43XYeDWmjwH2DTkuL4ShL
vsX1FNrfrNhqll7WrGiEd+ltaQMPpy4vXxzJ+opEQmxcKc/vXrI8do9I0sonPMoMoIGrNR/15Qnp
iKJe6aTUECiX/SkmoQLLo+2eyg7oOiHD8Zjb0XAamdx6x+MOtScWfLlV34U3g1sX34vWBWDuCAv3
UVoZXCK1exSZwQBYxw7cQXNHSn4A1YQbgpaz0jrrq1m6YN5DG8xXMgzxVaWpj2xwvWejckEj/V/2
zmw3biRb169yXoANksEpgI1zkXNKclpDOmX5hpBLNmcyOA9Pfz7KXfvYqdwSqq830NVAFWyFSEas
WMM/yMlbBkGKzWKdxssYfa8FOd7EVRgyal20COGvHFCQ13GcxrtYQQlSOJzwebltr0aqilURCmy4
DeyXQd+v6ig7oq/ydcCIAMn1GLgJIsKI9OFonxjqERCAWCVOSvdCt1zoXDaZMc7ETnYskgw+3ZSa
+6rySaXW6PP7gVhaifJaHELrXst2lEuO9mNs0lYt+goNxNbxTqA48wV1p7eliumxMI38L6nQGpCd
bnpLqhg/44lZfIlLPAJVqwZ3qzQb1afILwFodIXt24skIaWxYNzfWcLo82VdRMO3pHJMvMQZtVx1
Zvsj6D2MAejs3gxomFwLMtu/cqU7y9F36xWT0sNUdFiO10jCb5sE3++eT3WTdAqIgCxVc6ARGBwA
pGIJaaVxvcYfsfwEQBBtsio27zn/L02uh4uWO00uWpdBuvCb6UoWdXub6DQZrCANT0NVCy4uUJlG
nvl3tRLFd9pg3+DA9t+scXiYWrO2Nq7DuFjLewPw6ERkV5oAF9mmDwA6+2YZhmV1byNnyLQYhDxO
H/pm6mZjB3b8Dq8paxuCerwxE2ckuFQtoNZMUpvGZvDdHueRFJGQWbsWbLxgcI+UOtwnyBh88zNX
B7MuH63B6q91ZZhbfgrgqKFsHqzIwqPVqz53NLW+B5PfbbqkB3FYizH+JPFB2XawxoB8e94WLWXk
2jTJSxG+++h2oXWMkNHfxG3Ega0kOko5OdUYOnJjgy9vRGjeUoOcCMjJ50FNDuhJyGpN3zhrleb+
cyGTCVx879EmFPHBGfwJxIBGFWOCud0hm1ZiZdvn9/lUB2S4Gv3mrEFfcszufJBit26JJqCD8ciB
ebz4aQTAPYu4x6y3jYIrPw/bz7nNfCu1E/vBQvAmD5bj5GvtE2INM3yo3maE23WnwGzhU6ff+X7r
7LDTgHPbJMV27ET60BBxFyCj4Ani6r6t0hYU84Rakas7VyLA0bvpq28hYKddHITcWCSCVwRSbZcJ
8Eykci7uE1lwqIMyIf8t8p9tE2OhmzbquyhjnBK9BqvmRYAK5/dCj2P92lCtD97Aj1d0S3o2W20e
W1MbRlD8jEuhWlSBuSzyksm9qAoQN2VOGxlj3Eoecli/xzxDyokpn9yGUR2sFC2so2PWP7CbB3I3
kapUpajQWsSJx6ZqsFNmeSRVFEllx+AQfbp9FkkDU21jp5lmfMX5t78iDnXKAnJjy4eJTFaYrmh3
/FWbUbtC99LHrIT7dez7XTs4zy4lyBBPN5ie3JFDIVro0ibSWs/4C5n4/toqbAF8SNBISfLqc+Ab
u05q/s8QbuatrWvmXT3In+VgaSc0seov+BJV4coG9IF+azXMbtZQr/BfKbaYb8Dcjcp85TQB8lpY
lh3eb4S+7YLOgjuAMnH+gg1ngOX8fZIjaoza3Yj+K1j49MrIui+OpO4PHKpb6dLIf3+5S517wbBF
t4Bleq/D9t+XC6pSNzBFZbm6sY+lWW6pAIZ16bv6B+OWt4LhTCYEQtpoO9hMXPRzLQmYOb+a2s40
+4O8NulHv30ZGpr0Wp0an+grMcz2Jv05hDiFaRz9uPcf91L3HlYg825LmGhonE8PXNEwatcroOEB
igFtQUsvoE/6/iqXXiqfcO5hozwDMvfPb2gNvtVaGTOY13FIF892GRIVSZBM6oPvd+mBLNzL0eCi
NSdnluTv3w9kK7KGKQ7mfV+mK5jT3xyv+Pb+43y0xtnjRHZjOpxWmAlm8wlY09bysrv3l7i4Odh/
aJqwFW1gzH8+h5QxqCizqXaKC+wTLgvmlVmg0jF1ffQ11Bi1lHmnfw4qeq0KA284TeKj0c7bowf7
wKaPyvlD9OZ8AGFhViSwGCghfICEaIoGNzEjKW9SnF32iZL56v2HfvteZ7YDBpIEUzAm5xIuJbmV
N8Jp3GX5QJRyxjvI0+4H8eTtXgRG4SEgTn8Ht8qZK/v7BpEB+tlVkpa7CO+KZa2KaIlQ4Y2LK9YH
W/HCSjyEh/8GUi7ijVi9rBHiHkevQCjfQ9FPq6/hgx1VFZ/ef20XPhMOGCZ4dnseE1vzBOu3Wbej
sgT3FLfAqFoHq/usIZEUJ/kyKv+tQPY/GmWab4eNs9nG/1/qLFxQqDo+SlHFrkVKYGXlVgB9FuA4
nuUdRKAun76MNoNpoEV+tSotWnx6VfpPcES1dTOZzTpmBLQ1a2rprBJ0wTJrSq5sL1ZXjRi0fdCH
0yc/JRm0ylwsWnDOa5IrEMFmEzeQRdLh0BctbayxhdRPrQ1w3ommj5wUzhD6TFUZZdLchxFgI09z
PvVL00lDA73lndZh8yjB2hyMzrsfHSd6zqYWTd4UAZEq9Z+qAb0YTGgonAZnPytPRjbjGaNUydJs
v2Q+2VHjhPiXZfeqhzLsU11mRVJiW93TdIiEu0AvG65q0BfdAk0E90qLtXaJvpS1Y8CFYXDjmchs
JPGKOt69SSywDHEi0cggXq9k0C8nNxhWFiNVydsyNZLHqda/u0DsP7i0Luw1Ezk+EBzcWdz7Z3vN
z7qSMezIe4m1+qYzpNjz1YddEFdxgWyy6Hfvb+63k18hTETRbESddLwqz45rWeAx3Kus2EmvsfY0
XbJ1CcP5xhGq2fpe0NyE9F+OViSD6/dXvnB8GWuDjzPB4rwFX1TB2Glh6yCUG43j187pjW8lTd8j
mLX4x/tLXXhIprxEIwoe/jmfoTMcIekc23yXdRWt0c6gk087GOXbOK/2Tp1E3rJmyjbOoHP5z8MU
eZVwGIgBkWDY/Gf4cJGqoPbM8x1u6Rhz9fkxGFCH9+Kx+sdpANpZM68EhBEurjO28PdARSFYB4UR
z2423uM44pJuejBRqlSIf7xNSTcATAGMAoahO2fPpOqiaIOuTRkuthBkHbovIv4Md87ZUH2+vP/1
3m4US0dYcMY9olFpn19bQZSqHMYpj2VnYqche1AwSKCxW6cz1/z9xd4eQBYjtSE1sJlqnV9fJQPi
0GkznkyzjqHQHpH1fYkHcQx654McZD7Lf4IuWAp8jsOjEfPts6OXiTAac41prFDpWtAwkYWd4kfQ
TYgDdFf0Kj7KRi+vKElFoVRy6M6vF0u5GKexYml0mKOp52I0jgLU+aJFQXARtuY/lXMDzEfijUMy
WQcrnu1Iu6buaHw32WltewWlZYfq8OfI0T9Y5m1iMy8DRgbtPbKPc2RV5+lDFPGjd51makfNza29
GrgR398ab6MIqxgwy4jMOiygs00/oKqbx7GR7CpBWUu5t0zj9qebO3dxiVRO601LMRYfREnz7U3J
qgQO14YpT7Q8W9XPpkaCf0l2EmwrnA/kcfADwqYe4qi2nnImWejap+YCTfIkXLqTVPS+dXfbDGWw
TxkmbXrSomm0y3tk0zEVUIrkYE4LkKG3r8HGOF+k2Tu7oKntD377ix/Gk3PxY8DsP/8wzCXDWfYd
HYKeuUw8yvhKG2h2vP9hLgUIG1yli2KoiXfR+UGySq6RoEjBG7vYABbdTk+Mo+f+Y/+neTdLh9yW
OORQw/4ZX203FblCJ25nDkowzfbD/eDow+b9p7kUgWBAgkfEsRrU1/xOf0s3oTSZuAlrCQiCOoZf
Mksi2Hjd1XX6vYutf55FUzMCE+XKsBALPK9QvSZyOlAXCbWj/zK/uypy7rLKf3z/qS4dHo/TjqgN
QDaUlP98qqFOcmMqODxpZHuou2O/Z/j2Cx3XYlMFtvdXn6p4D4ql/uCquhTzQMQiKczl+7booX+i
h8Lqkl0QmDiFas9THGxUfFLx9EC4/mC1Sxuessdks89iQOdvM+UZXQd9eIQ3VLJFGMW9681YW73/
Ml89wM6vDl6iC/0QnisYhj/fpmzNobXpu+28ttdPEdwWlCVA0vix6FIa9G7/JTa8At2Vpvtcjnly
sFMXbqcHsGsaMSywg1ih1oawQNp7DGXbNv6oujUuvnmXCpuTKWzynz9/ycqvdRuFSG6bwaJX2JTP
RiOLJdCSGklX77GFIbR0VUgnMxfRCQW1eg9J/xv2OlhzquZK9Yi/0kWS+A1pmBaEPMf7L/LCWWOw
RQoK3wKU5fmFmLr8DtFAut3n04uajGajoyZS+ChoFOPz+2tdeB0zI3rOK0CsknX/+TpMCIM61rqk
9r7xotNwWGW2/gzRM9+5Mo/XYIabDzKMC4cO+ivCVaym85Bn2wQrt3GogoLHi+2vYRRoS6hXmOjG
1bQQ5lh+Kau+XDGS7Xb//FkNAzgnHSkSxPNIac1U0AoPjh212qF0+gp4bnoHLDlYhElwGj2EA95f
8dKX5NXSBkAdTBLKzt6uw8ihtspip+kBujIGRkt5Lpq7vpTZLnMopN9f78KdwwOSQ6HUDnD13KUv
8ysLswte7dAFQLiRQlnpZVGuBLC4/2QpiUGlB5UI0N3ZhaBcC6+JnBLNkEV+a6cl8iMuTuVRaxgf
hK9LexR9fbYnUl1zP/jPt9iBi0ErpKRWydpjGxY/0Lg9pjXfLwrKOw/zln9cHBHAIF2YKLqBIz8/
gMZAw92sp3yH2ANAH7e/ryA9KvoAHyx0ITCDLYZ6Jeg8Q+OYv+dvt6qasOXRcZ/ZpYH9GAzD1pvK
4wdbQvAzzqLyH2ucHTdEMJLYgou3A9VrLJDoUlc1UiX3Zgs71k8RcYoCvV/YfaVWNSaWX4q+ckEM
MLBpPQiyPYqr6wpz62VhocCDspWx7tH+h4fVVFeTZYV3pgyGZT52/pOv9Hyb1SA0qG7HJVg4JIJs
D7S2PuAlYqBzuYiZ4d1PMgNxkRuYlhRZXW31rvQlBdQQfI5TneywQGQlT+A+h4MbbpG7GfepDU6r
E2H2qdOqbofW0DFCLXjJG042Gb2iWWvVVTsQSii69pNaY0xlgxhMYEFbIlr2ERLC77/eS3uTW9w1
2CeztsPZ3nSQX8GBk70JVvC5HJpnNFk+W0Lb4Im+hkZb/AfHjpybZI/2Pcj4s/XscMxLEYz5rinD
ued0wGJ43zf5B8nr25YfXDzoEzT+6BE48mwZDKFCUQ0y34EkvVP4ZgEc8v4qky9Moj4xlUYzzoRP
n39QMonL69Kl5Y1SXJ8nZFJlZaZ6m55IMU5Q5JHAQYxLuwPtrqdrBufUOKWdYWuUdOUqRdKeCVdO
IC8RTbCB+tr4MuyF3iKZ1GCU7YMOY8OpLcQPxlgy/m4bHYX6AB4oQT50JVHdoffiTqvA8B+Qw62X
3mSXmMDEVrJoJhWsY36fVZOqHwC/jVsMRZDOGWb7MNvgv2eTvQzrJl67mmueSmyBPvgUl2K6g+4V
ApC0GeBa/hkjIh0VB9zO853ePI/wXhZjr28To+k+2FmXYtFv65wnRp3qsrSQfb7zbNQLcetrl5gS
rN8/LpcuREe4VKt4e0MdPbs19NJUqCpW+Y6hk7ccMUmhGH8sEqzjw3r8gHR2cTH6ldQsM7n0PO11
KoJRnnJWtNDJqESnbWfhaBUAQRAoqr7/ZJcCgUPbn9sCyt6b5BfZYeHEQCl2VVzdmbXrLA1/fERy
5EcTQd4KnQ/e5FuXaG+uHij55zap6Z7PaaYa5XfPIk+LhzSE6mGiwjFV/d6kF78qhBbuLFU2y0FJ
cY/1V7gbA5DNQRHln7zASzYSYcIvLrwAMNp+gMXQ++/j0rblOwvaSPRv5Xlg7Ae/1hC5y3Z9qX4I
GZxCs3tIBcPk/2AdDABAu8Nee5Mc1J02hgpQzo5KVNHNQURo1PoVQqwfXKSX0laaU7DXsICR/O/P
cyiQ4rJ9AFi7BuB4iFWR1+d3VWFfoXPzOS3KY5bKDxoVlzbwb0ueJ6zxZKGRYyMMiQTpNmiLH+hP
gHB1rqqi+6DmONd4ZfYBYt9wGJKRPlILn9VFTe8hUj+4GWHGHL81ofrZR3KWIza8Je1bdF6Uhqof
EXkdlTPgWDNmeFYF8gfLukd04sJHv0R9sDWBLUNtgWwQNtVDMMlihT1huswQ/NgMbu+dPJuoif0s
ohUIfWL+mMytzcL8qfcmmPbCWw1K/xYX7QFOokIKrfgReR1SGKOI1m02mg8YXttc9qb9wW66dIrl
zNSlxcG+PR/Apqmq6xyQ8izFuZ8ahIIa3Xq0lX1Nz/SxicaPzNQvfeKZngFj0KXZev7aVWwEGOhx
TCJUfADHtJXaTFS/KxHgfIpoI8DU9w/MhUfkXp/ZxhIizpvqUjqjlzWmSHeJDKx1iFfEpzwkQxvj
on5E2GjagUP6/v6ar3iNsyQU7A1SbiZHlNL2bHcF2pgymU2znZNNchn2rfNghQaCsIiiXIdFmp5e
VdJjC8jWK07ZC5v0lLVTs27AEm01FBU/9G6/0MQElUDXZ47a+G2Yf57oYLAn5Xec6HrywbPNIlWg
0sSm9qt6i0yCWLBTgE/Z6RpZJsSRmMkAv7aM1ftvR1yIlTMvfHYjosxBhOHPX0QHGuFkTZTBW44F
o5EZ3ByJdLoDYJnb13wud4/gkX0Nz6JeBClNZEPLmKNGVdjd9qLXNyOiT19Di8Qb2RX9K2lxvg2R
YZ5pE8kGZI+9BZf7YwSRScju1pYThwguadaq0vJmFzolXqBh66684NosEvGAFtnwmWMLE2XkIDyG
XiuvUt19Qvwr+aAwv/T8TMDgoLvzhP68cUS7LU7rRvD8aTI8hPBzd4MzRI+RoYWb99/1paVAX4I1
gI3OtXGWgDB0KstsvpbQVg1XqvRmSs+gkisZpsHj+2u9frfzXT93f7FyocsIn/vP75prTtr2WURx
0OHesGgYGMP4mDBB8NHyX+VualwbuCXcNsiHHUxTC+7MRpMoY6Vqi35D9SuV/F/5hg/kG0xhOBz+
/5YSeCMuOOunPBVV8ruCw7//0r8VHJBpAD7CdHHOuugVzxCjv83E5L9g4ZoAwglh8NodMoO/1QVf
zcRm/rJDy5GKjZP9t7qg/q+Zmm6/Mu+ZE/AD/+9//YHJqM/+/XcTwjfb+tUzj/LAZhbgvYmvRgc0
SdeDYt95WKEvkzywP4uqV4fXu+S3V3P7a//+vtabK4u1gJyQBc2x6k13pKt1NMY9I9+7okejuhuN
Q9wKeRp5AzeYesv1++u9SbxsOkxoNqIHTYvkTduu0oAKKE9nvcxIEBjTVeYv4mEyDg3kn33e+PjG
isEzjmBCzA+yvje3pQ1Gj8DMHY1U6Kxx80eHptR0bGBqXNWnqmleiLkIx6SAQm5GYxruQdHKkw+J
/INHvvCKAaCAwHKwr3vb8WqoJ6vec7E7z3BLA2HfvHQoRGMDGlXDbaCj0vH+O36zIBXZLA7EipLx
7/mQPta1QZl1JXeh5hfX7uy+zngPWUlPaN+E3zlP76/3tg2PeAnNPPCzzJJIRM7iMDxmfQr8AT55
MVCB0Iuqzc/ThMzXwuutPFuOqAofvJShqYsy+X3Z2fkpV8rtl6GTgF0O3Nq9b0YTUk7V2W23wI69
hjsqh6+j+ZEvF9oqfOc/QrlLxmTOFRdf8+0wF4SvF8QY+exslzzhqJF6+td1kKLsHBSzlXsZGP2V
UYRjivpsYxtHzuB4r8m02pl66DhXEbo+8L+U/RyIunIWzLbZS8hJF9cZZK/DEME/uOp0M83WedUZ
h8xESGhZJvC0VkDbA6zhqsikR2ZO3kbZg3HQKler1i0+u9dKG4d7Aw7prR9J7Hemisrhu9cJNaIX
P0Fr8ZLSjK8rYQ+3DlHCgRzbJXIX6532GKeh9O/LyqzYcn5cCpxp61ELioU5hYZB/cZ1HCwMNPIG
fJNlZ91Bu+9vgO2n+LTTdFl01Knm4jUQVAiPYd3b1RjJ9M1wK5Oy8pboSaunNjbV01TpYs98rymX
Q9epJ+Y/3a2OeUa2lCXWMLMLkFzHRmU/e5U+3BdVaph4Q/jqSYTNcK+VGoCcBpO9aIrsZxu0bb5H
F3l4cooGCSbSLLQusYUd7lur4knhmFI8kGKUCK1H/smMExwPWzTmntOW9+hNeN7QOzeOreSjTV4p
T1Dj7WdHc4b7KKjluhS9LTZjETXeUg5aqBY1JlH3v/ZqGAeiXYYi6ttPUTKgIhUXcDsRCVFPJhyw
elv3XTotNdqf4RUouSjbJ9gZ4i9Ezuy16wZL48ew6+XJw9LFWKGXiARLNlrsE5SSrWfYhuoJBjeH
H+HOGzlW8qRwRMNpPY/YGUOitKUVDMV1BTAcExtVDLcIneMa1zlYoy053eppGGLc5IMimcpN11Z8
JBnCZ20RnIVaouZn7cGKI9JXoHwxv38LcRhkVj0KBQhuK4y6wnpZ5lI/vP6ZxscuIIPZT9yYwp3G
s96FbtOt+kDKTVvWbGAI0x448aRXlOjQ56+NutPVsqt7jI3KwZPoWbhGJRYNCWK7aFL0EA8N7AUF
jRFLnOEBQVp9NtpBZK/bpFCYF77Q+At5Ghn6vjcaF34drh95eFXXTaRtR72N+1VJ1eHfK5WDXwlB
24NACGEW3ZiTHJ9oefYv3YicBKy3eopue/yJ+8f61VEHU8FuW5u4OkMmT4oFZHOk8fQkQuqus3nP
9VHNDj3DbGHhQ/TZSPzkyxBd3v7VzceLxcHGhGsJjG3nA3pG5aIYjk7WFstQwXx0TG08WHbiLGvQ
rl9pgpXA/EZn0YyD8Rlxwea+D0uMehosqL81VoL8bggdSCwDGQ3XnauBWvFwpF8wsisQLCumg1e1
wUtZEzadLHKv8ih0DnTApL/AGW28MfI+44MPWl2gUBogqKmm5kVGIXZGtdYG0YrNLa8sH+OglbS6
Gs1g1/VPIq+bfGVo1pcmZFYXVeVzbrgxMpUgRGDiC0I2XWQ2XaV3bKkxwSIqNPiXBXF5uOeaYy+b
MESinaP53NLTbAtVN+rJZvR6QsGmjdE29rJZmbAb7qch9E9DSG6hLEM9jXUypAvIMs9D4QWn2HYI
mPhqHeF4xxSsEwdLjrbY+zrWTxF13t5TM3VGSj9fcY0WR8fO1nhQ56uax8DnT2SeDQljQuGQNprx
Las0jXI/tFpvL7IKi/KloWpURCsDrXKH/P77FHQ2BnJ5cpVK5d/0mgpu4fyGaPLKowur6JQ21fOY
DXP0j4xTnWG9Hbe8J1xLiPM2RowwmpT5Df86zNnwWdA/Kdm7D6j8JIjTdf3eFq3WrURfGkvOpQun
sqi8jczN/PMwz9Y3k2WeshA5lmKoadh1GVqa1miW0DJSy+4WmfDzQ+5q1vfUEPx5xY1VfUERy/S/
S6+PqkVZKr/YTB78/gWmKy3+4XWi3WCw3fLqMl9hw2YHX0cQWbvIyvGAD4W+inmkrWsopkGj6ddP
xeCRi6gG+0nRR2iLGh2ftZSyWkdpbREsrDSoDsxaR7RPY+8AmUaesPPFKm820XrR01jewEAjvMEX
Z9OUKGDc1wG0uWCY/f3YyriwBGFhHICNEUtLxySmx2j7nzqT38ZpQnlT93yaZZpK4iDiNfxOrkeH
JlIW/yFMEBVeDAI3UCdVUbYKzIR4X3UQEsKOONhBZqXOpzC/kQql7dhjxL6IuUzw3MG3/BaGGWfJ
hlKwdUfu8aJiYeFP1vM0UqcvX0OgG84KDC6sULZ+r6fhbdPnIL9b1Vs3fdvq+LvYExDfRqtfcsjS
amGIih1hTqX97Kbcj5CRidMZQ/BqNZZotMJWoky+ikbqmu2vX8vI7SrdltBQnStf07i+XFwUrsu0
qnYdtNXbBomOY4Y27NqY8Pi8MnuTBhuivJk1fDIcxIyWeiWLp94scYYz7Y7fOsoUz9p3E0vmVTS6
4K9VWnNbOI1VYBQUguZIF72nIxSxDAbLwYC3RhQ4Ku3xwdcK+8nB5BJl4QrTm15VQ4TiVBvXXBlG
cOyROMQoU0+dG2sCX7FRnms8pIWGFWIbaj+bqoQx1fYSTgin2MB7zpUnmMFsC4zauMlLxjNAAUuu
p6Aa8mRTuRY8tmCI5jdaFnzx1EY4ddnCl+LCrAhVD/78RTG04zO1GTsurfmMmlFSNeALp6N8hHa4
Fq1TD+/AE5xx+uu8J1LLB0dEWvvQIcGGOk3Uh0Ho3eOFKR2uKiUnobgayzHajHCnA+NL7JEtB9uh
b+wFnY3hHmqgjVqT5SdLP82iVdPTw+ud0dxmmiQHcfH4gytbhQcshenxaOG45p9yNaBDf5XGk/rE
5y/v4W+H+6QLta+DJqMrVCj8RVeHXD0073YBhCk8jlxtQ3vB5jlKZ5XT4WdSLa+tsfaXZSbu0GCI
VqIK2o2hB8aqmoxsUQ1DuS86xKyCJjXuc4sQgxI4g9O4q6KFkZCRNE6W/NQiC2HprvDxYiqwxGjK
rlhxAvslUeFnjpWVlo6f5WD1e/Y1iUFb6p9lo/TPNjbIqw71Dacesx2AoHJNbuw/DE6LfQiX6Cou
w349WNZnS2+sT4PZ5nd8be5lfCKvuPmQZcoSpIE1gcB15qwDmX5qGcwhUROOn/VRBV+U5rRPVWGK
Q9FlcbGECkMCOZRQp1NIad2tyIx7Mj+kG1Ay/okOtH0lRMfwGzK3jJkq5m5v+ZAh4+kH6vt8EKSS
gmRj26IPVxnDxhnNq3VqqXED1xDDURkhHs3OltxXRMMmLq7b0tT2jhhL9alOUjZpFhJtIqdiR07d
3L/1mc3Ut2PSx9GyI+3+oHM4V0l/VCXMIyg4bBoL4Gne4NemzowlN57aKfs16Ud431xgRTvcv1+u
val+6M7BSpqVG+lU/xIt+w2ngDJB08ZFo3Ypth34OzG9PZZ1paULdNIQ/LLm0uU1HL6/7pvSn3Vp
wgOwozJ9izqkJE8RtR7UDu0s57nRMgTvaqSSNr0bEr+KLB/vHSckFpfdnOW+v/o80Tl7uzQK58Gh
dPglztE0uATRPTEcgEq2TwEyeZV59Oaoi7ko0b4BTAc6RFWUJXPmDdOO4P76K/xvx+7Djp1jvN+x
47IN/8/yuSrS6MwVBBgGf/Xvvp2NiKrpAL0C1cgIYu5s/Ltv5+HvwbEBHWJYkLGAaf933044/4KS
QQfGZkICR8Phb/2teiz+xR8FXsUA20Z9FZuRsz7de307Zjxnm0wiWiKguABF9FArcGf4zm9Hy52F
6zHTidFDmLePIYG9ruBgk5Wb8EKGddMpCOfoI4bO3jdRXtyTEEpv6UzY7y2BSM9y99OQJesCz/ly
pyHTBzQKWZNMR31B1C8Z4Nab0Q/Bn2NvcADPb+0bq2VLj2ZcPqXKEfsOhTRu+jjlTCcpigLMaciL
MDF8yufaU+kTB66L67lSzA3vBv0H6/lXn0JSesGPxqp10Ramp7Zm6oYVTCdt/ivCJ9dK4giqckm6
34IfoomhdOJIU3vDPWMYioDIGO5RAyCLx/TZp35FDuNzYOZJcVWgq+NdOdKtX2pPN45pPrcXjDDX
lkYe0H9QsP9vx3QgDCTtHAeVnAtn0wyqnc6E+jgLTz+7JgikotDanehC8WXqyfByQaFbC53U0slq
4xCYJc+vMCM/4R7Lj8aDSGEZQAqPSwL0qpe4AkCFLHVhHiMGzk/Cn1tWg6j4Y6+xMKPSfB6DOWVp
A34B2+j5bfuU1XQRmEdULuhztMIJp4UjB57aSljTS4R6orbl2Zkzk90AoRUHx4qy6xx75INIyLC8
zjcWVR8Nn2KEV/YCUj8ex6TtXJbz+4TVP2fCQ0bPg33Nf/n1QVM9IGHEeI3sCiFeqqk5Y+ST1vVX
ZywwUOmVT9thSEzyJb1Ok+iODhePUIwxP0WRiaDWU0OQW9ppy3tBKYbfMUThkPxmxDkCYUyXmrJs
Mty2VJKF+mOFrJfYpNmkFYuun36GPt42C73LaRWn/X0z1fZmBGdiLVOfpsxk1vGd21lY8aE0qC2V
kZnHnATl6bUWLBBOw2VzQMBvQwrAT5p8k//nIuB3C+dN1OhiuA2dnn+nB8FuMKuaLytF44r1a4lI
c7+1PqWuywWNuyCbTzPJff0OLfGF26vmBbw21nR6o4wD6ogcQlcOfOCCBjTqXzIgcU9iRX6dx3Ju
tMuUdh2tNvabwbG8KbDLsoDa+WKvxbgv4I8g+L2jqSVXzTAJpdsR4MJOMc6OweO6fhnIooJ1Pml8
u27eJ3Sy6JTNnwicCj1Du6VHZtT8sKbUIyoW/H4wtqOI7jq5fi2SK4Uj3esWfs2hRwSfrov5sM++
BU++Q1ndi5ZX8irCNwA1vMXJqri2wpisekb8n37VWU2hKKlU6s0Nsrmx+OvGfz0SLWXUFttOXt5r
DlRC+94jRl4+TS5lSGkrdLGwsTeOFo6SJ21uLS4URXKxiMsgQ37C5XA6Bd3ryfTQMArtvlv0Ucbj
6JG1j2pYlYvytYEFKYANpgkOeZ10vJ/X9txr6TfqeJAt6NOKvRsW8qaHAIlvvcMnZEDPTyiUgVFq
ioSyt2zdGg3GuOww1tQAERJPQSSs9FS5OwephM2vUrQccILH96NCQC9h/wgQyv1mqsc2XEsOBQ72
FdqOC8qY4T4ziz68RwMPiyb0zdbRiCCTGDnL80h97+WJRufcSPk5lgNYHAM7bxU3hAxdp/+BAlXL
G6Quu1dsdFxWw6R8SnS/3KHDFmzx0DSPr7MVB4l6HwdMmhwPtUSUlnyaECkmHhjFH3YUChV8qNSk
Ierr06SugsKlEBJ5loZXmR9H21ifom1rmZRNXc9XSiMfNR1016o1ACX2lE/C1y1GZ+KzVnVqP+sg
XejB5gY5XgsVK7bHHj+bKqMrnOkF+8VAahJ7anZpD/bDWWROaRyiQhrHjBFNtYozNfvTyTlXdA1k
rrBXmnNiM/DrlyCBcBiFNrsbpPZRzHuvimwjvrZAP+xaw6Wn/rrnLdPiL+kNz7w0y3n/tyCODm3U
yRMQSbpKMHlZouuNskHmyE6GjR7VxDfqQG+VhmLej3KsvaUqPXnSxMSH/BXSUNogoafmYysxm63a
fezV2OSVndVXa2Voxq3lcLog/Mp42fa8XuQYN68nLus869TnzYCKW2lX4eY1shZFSLXeh155MiKR
5yfUqcbk0e4FcSK15ihlQOPfWmFjPyPIQYe7LbM7I2xNOgn5C7atcl8h6sxlUOrz5ewHRGBEZY1D
P9kEspT8ga5DAR91MYRhblDHj+G4I/wIrNSNoCWFWARFXmC4XkzyOqN1Fy5M16crhRWgTO+mOMVL
OEpdaGKNFpy4StHIRtCOT4Q65bRI5n44dgpZtQoJMfQ+e9OOl6KsnJciz05FYFRX0oe/0i9GzD7I
Q0R1JPXdF3K+iGonT48RULNr7hjv1siRhOLsdmKDBAptHMNoDkyGiusaS6Rlhx3Ml8gt6dCOuf+t
bMy1ZhblTY1N9rJCvkR3Y87Aos2MTPt/7J3JctxWtq5f5cadw4G+GdwJgER2zGQjiqI0QVCUiR4b
/Qbw9OcDXa5j075W1LwqoqocFikmM4GNtf5WkgO9HPt0bM5O7nVVfEe5rAjoNP5CYW2EgayNFNvx
7hpz8nGcP8S6aalfFtAfheeEqOz4SKFVxalK9RdMmB2uIM562MAohqhX1jrY8j8IrmrNPKBMuTpo
NBESz2g2bqCYhREVtU5GkZOtkTrO8mTlaVEEiiOXiWA1ANxosVG6HDwuSySz/UhJsO6k3nkwzPXW
nQfn1Ocej7lsJopgVhoSf6X22USTelEof7nN1sI9OXrM1aux8dqpS60WPnl2e7LTqVxyxnM3T+oF
Foroq558w5fSFPnnxak+m7nTljdEvpr3bYGzTRl66QYmObqs8sb01sMafE9d8mZ76bHPcJHtWsvJ
QrdbumhRcu+gTuQrL/NQwfw1ZBabpHb6o9HnF7dL8+XC+2X/yAe3jkgviXmOEz6QZPIzytomKjLK
vLGff4MZCawsd74n7bw8pNYCfly2emRsxn19sLr7XuVttb3a3llzNb/mo/5I/mRMM1LfX9wsXe8r
vIEEYY5VJBbF3Mfe5Nw0XmbukrZ/bL2R7rzOZjLa9VUrLsMac0QVFfOJTJtdwtxwGqtOO0FqKgeL
PJtj4Y3mjTBWNeBNq3dT0VqAEsSNzW3r7hSPuOKcE8vnCinuTCpY0aGdlLXQbnkI0B1qTnVEMIF9
LDtjuU+EERi1UR90BfW6uz0hjKWZwjnx4AgLPrA+W5SvPZVEYd50HqVd1j35fHo41LX6UHS5eyNQ
K37WyRm+QZZDqrji4jvyJbPr92HCUhnGhCifgOPbfZ4N4jlnfN+ATlrSub5BwPUOCMORhnJVqVgO
ePI6YeGa0ehYG9ZSVHRjOc6LUlTgSBuSpzkluGfX9ZHicNnQiyypqlqHcU+mWxpYcIQBh38SrlbJ
gyhJh+NUWz+aFKWYPmgbLK6W22mlHRfKzV6IEW/aMBb9/MxEvGO67pgEM7UOl0ItdkNr2o9xy4nC
yd+RkSA0KJRMdw6ANca+Sssl7PUFn4AsNXlD0RUOhcYYc2/kIGHVxgZkqQ+TLEqi0ayyo2faadc5
fyBqHw+5lldb3d7aT8kPDv8kSnN4FMjUhsq5qW5IiIypVSEkL96TxqBwMOEjxDgwyiel6HWXx16s
27R+amnYNQMbSNruHLsTF9xqWZhRLffUoFs7rjZMjwd9F5Hfs+7GdOMXcocuJL1UP8tkdrnEkfyb
yimztsGPg5REp1cUIMkNlN01nYb+i0J/9JlCMMJlazBSpoFP1airz57s7Y4QaC8eTkULwPiFqoRR
PVaF7Q0npdVWfTxwankRtraxlXCjCpNTwuIW38aDJ5lmJ2IkZisT7te4LTnU45xwroXje1FhgHBe
rMbeyXOBXF0vTUX1k54ybTLOLXU0vlLSxlNXH3MyrV1Skwm3kLFVnVvg0jYqBCNXqFoV5OfU6cD8
1sgMSnkd01YtewYRezJ5NmXAx8tJ3aQRiy41TM8eus9WMpaTL/gvcORPIpg/ClE+okOszsSsuJi5
UICwRn/QZoxpDOY2ZPmB1Gug80oIY/6ymuvYP5sLWoLIJLmtCwUEIOFzsuDh+88A0V8EXrwCrFYm
/4flilfxQcUgU5s4PH1IDhbheDCUdQ/mOnpaTEoaxUIJw2bc7DMjS5MzmeZrvWvsPr4mNbC2q47a
1YSL/ZmQ/2/eFlQyKIEY2/9GEV0bYyxSyvMOtcLo1848/WEqyS9mIovLYKDvsgrHamU4Uqak+Zmy
46OUhDeDH29v/2UEx3r0Z0CjXpyCNKaV92QpWYVyrV0anjitW+V8IOli0UVsSNd4LJxYOWobE0SQ
gpmfJ8gH/da0SRtdySgbkvQwbBt009IK9fZO58va4KD9jz9E5B7oDvFaEkSkbRqtPyIwk5dkhLW7
GLXjiYBY2FpS/hGZNAxNaAtajO1kANtz375UZrE8tANYRZuyy2di7h6quv0J7vgXtSzOCGYg0wD0
dFBjftSDKhZ92yNzA14ChbHxXYUwAEk99UA8Pbnc2/ordb3/gWDFODYT+0UtkUngk+KRHPR9s+1g
vLP//FYZH71k2wvbKnFt2wVv/gsi6kDc07XRpofGTphQE8HuNfqexDFGa0Rm9PUn2lBd87iIjc+Z
aeoqTpOpTwgxJtK93yUOqrqwLZvvc7E2sMYqGUsUDgTG93etRRmLbYbfsB6UBtzZShWDlhQwXuNl
ARj88dtSmlUShce6oQD10swPabxJIaacAOJtjqOyiaBi8gxdMr5J52ED+ue3Q/8Ii/N2kDZC0BO4
gbn19fz5ykk1pc0WuPi9kVqcgbpYkSC447bq1DOv/l2rgRppUj7V+sZTz1XKy1qycf00ezbvVmJo
bCfWSlNEXpr8I28W/zs75ZLs3uEhQ99QZkl5DcV6Epr+IBIQMGL4mynZJRNNIeuyScMsvQC8oUgY
usJlIfjx/sv+F4n+ORK9Hev/oB19R6LDl0IML3/WjyJ2/zcO7YEoc+9s94zBQ0vfbFz/wqHxetNO
Dcmg6pskmTiNf+PQ5ns7NZI8E3ZHRYjIFfa7ftSiUmwDjPm2LbaKuun/AIc23+0r/0t2IDsnpwTp
tb45lbmcP4rhEUA2vT07+s2KrCNZ9wRZLkMcCl3FdtFfCNYFaqrgq/3JtfLWByRfv4Ke2VqgZ9qh
nxrlJua175ZWqSJMDYJuk7W/iKQ+pJ0xntxWOqFZevZZjLXyqa0pcAY0Vs5D5m5typX9aWLngFT1
BuhzkSt7rWmFX22Es93TP8Dfp0U6kGzte/SIEfBKGhavm0JNKznQnnGxUW+cEGI3VCTE90Sf3869
CLcz1qcaWzu0fWNQO+YWgVPaJ82MQzBJL4Tm/jEC1IZj3vQBcUx50Bn1com7JNnJQQ3ZuOjas9lf
y55gc/JWIlCodW+JlrOHIGxiMesv3jLlu74psnAtSaKeu1uS1c0dp/Xw0ukDWKhTAUVYDcGLFTy+
VhG7zztlshO43mHpx+zBQfMQVhoujKbQvUCKBYC1aSZyUPLbbvHUoO3p7KhoNPGZwThHVVI/UizG
4LsU+MqtTGcSZX9iG7ukGrMfc+mDp1ZyR+bN3qvGQ2PKAuevTpW2R0w63clqqMcq53CuBThMn6xh
WoKJUuMdbbJDONBUG5bLmASdpdjwzeP3qqeDdp6rU1Nr2blBOxAYtFiL1YkUkpEiayUcdCxYp/Co
Olg27YMXe6dhEWrgFnrjZ0TDPmHnET4rpUW1LEW7xjjPEbVZnq+QynzUmWIenRwjTq+5U+g4eC77
WbMivVfYG2bVJGPZQlrjQsGPRH23YEk7T8u/NXNjnluF4t06rgLdMtpw7DvpGyw1kIXOlkuMe7RU
dkXePorefnLn9SbXpUOnh21GSs1ai0A13TtN9bJa+TeydMx9Tm0SyLfcQqRz5dTq3q8mqG1IbLEV
ck3gSZ99W3JJuF1CVkNOYnZSLBvsVQZFMgB3aGtADYRKmrd1RI6pfVvMVQuKrj/PSvF9XcwZF4bb
7PIsXw5WDWi6EqaDvIdrIavzNnSSxjykK1nXZrrMAehlGxZa96z0QxUWDjGtqD4mkpyXdq+5fILC
8MzIzolQj438c6fbyQXVZhUZ7vfE69UTqV8thRS28oixpSJD3k7N0Cmz7KGaCjeoe5s2jSJd9g0F
3o9qPbshAvniYUUpH/b9eumHrozo/5ZovFI7Wll8QouYvV1NhRaKC0W9gxFfdyourx1PuxTvcKGH
6WDkvnBy+6ixxgZZ4k4HGJvjYE36mdVkDBVA+c+jRYPLSMxlqANvBHbiyZD8jtZXLTIceytXPy8x
fcuDotncue0aYV1zAm/EukV9cf2pUIzlLmabOmnAIZbPbJPCX+BN3NmNK0OwDpsypbrYGSjNIl7q
eOOQNM8XKjc1Oqm9KOwr4M/3bCLQL6/ZBqfWSfyRx3rorLyfDUzGwUnL3M8M9W2OU/xrEmNgM61A
NvbwSXWzIzOxjUHTARPurAcbke0OhkfsUm9u/VVu7TqILX299V7pyH7IoLRgB+5K0g18Nc8o98qU
XwlIWqKyo9l7cG4yydf3BCsiMNnwibqOnETpAlQwTbhsqoWUoEriVrOXViTST1xQZKHPB2eT6ZUF
3aTSHYcAyn8hzVfoYVe3XFKJ3V0W3YnGSn/x2k3zkuVbhnZvfYp1QvQrx9uNi+KTHppTJt3+OvVA
dM66xFeLSMO9WlIIT0l7EVHBMe0ISUQ/MRRNKL3KPaAnuxWl/o1MnRvqq/Jjb81Pruwd5kd7CEps
tMdRzepHAqC/lDEJFoi+f7VTSRp9nA2BTMpHXRvPjjl018bVTxn1b74lRAmvY/soRe/KFOFfbKRu
ELftW9eNKuXzJkvwOoo9UQgU0ltLvmtJSb7ZUmP35ty5vmXQ+F3mOJKN9JuH8+pxMZeDoIzivNrk
BkxEk0SDW4LxuPzEel0fAYuzOxpPbnKNh9CsxNRVSY/7WUvKqBtpzVAr69PGhiGAbbPz0vZHsoYb
f5oMBQnOqCOx4vGSVq39FevTMzVm48FZnB9iJIM9JfY8GvVB7ud6ViJoI8CVavJuhxK9dEJaeGua
2wuXl4aep2BAb4zL8kHkq9jhhYjovUKYbZvlUUuVL6NH80WrzD+MrNE5C8fx6E5rx1mTdbsljm1i
pOfslIKA4+7klJMuvN7YuRVqLN3YZ6thRQlwU0TJuEFSZaPtEyf/IqfMOq6K+7gM/blH6+2Dt74Z
ClH9ZV3GG9S0+mZjaxE9k+5Oo5zt5DbQaYLSAKSoIo46IJeQUInVqL+jD6yHz6SLxD0x3RS+kUIw
w+mZDZXYrSvkE4qcytm6q+0+L/2Wq69ybxETehISL4Xp4CZDamj1xqHVBcGK5PnYevzZGNkfaape
lq53kx3R1pze5AmslIAVfq3H1oNhVsA/X+mKqdf6RMxu73hBTia7QwNKXiLYKimX6Nau+2+z7q/1
kA3Lz8ZrB9f2P43XD6n48ev/OfblS83G8tvfefzx//4vZqvtG3+XeWi/aDrBiHgH8Zj+NkP/bs/C
uYX3gNPod9/W7+Ys/ZctnXrLv95UILaONOP34Zq/Dm5gU3fQiP2fDNaAdiyB/ztYWxirN2cjwVvc
i3hrPsILLQq8rvI8MoCo7yGLIhWfPHoLM3B9D0hUt55lNU0Xeh9BdcfmmSgY5ahK50pjR1kE1ZoW
YdOb1b03VTXPA/UJ2WICKV+2eSRMrMLrqFBKBbaLPFBxIjZFCVnvXJuSXlUKV+9yJJUvnlFdbFle
DEVCMTZxOIBuwGwhuy6n0fURAL6N6phdOd9p5XMahvBa8KBV3BVkUUdXq65n4al3tkY1lNfJFzFL
SgPpm+GkJBd3yN6o1CjCioCSzcV9dYx5L1lU4drrN6+oL1KbHmLaNoihGSM4ycu4rHdmvpw5zZoA
tANeK3tZmkGEol1frQG59aS9kl723NI8JEoGqa5KDZzm5oEsJ1A9FXOG6OPVJ7Tyqg3GczGVLw54
JUEP8kHtisv2DgwVbhGzKN/g7mGUGaYjo1xECG8Gv7EdpZOcHhNDPrj1DATKmHTsSu9VxoW312iG
gMs7F6MujusmC1FkzxujqoFpZSd9Y/DmAnl/ujzIxnxOjeKUzOVL1+Yv4K1XNNQAHhRg7Ux+IWlm
b3RA3Jkln9ViDFHrURLEgHFiqqPpYEh5uOgAGbrgjdLTDhWh1VEPhI1olxXeEKASF8CJ2bJLlO29
TKuXUUP3rG414wMrQ7D9rMbkC5R2vZO9ejfocj+m61lzGSmVST03jlACIvbeDKrLd5aWXYpiPut8
OAeXahI/p2GHA3p5WuOBftnBLnmGGkpY9PygKXPzMPXM9aaz8hNJLU+d2cZsYfNjpdKjR8grASL0
8pAt+1JjayHIeX51xXqe9CQL8rTLrkXrPGez+t1tjVtPZjCWkqVKHw6rBQvcztPj2loHxDbsH51x
SDjxfUUl5LoYJorDxvWMkCDdScnnyaJsYKvhSphXYqlbvTLQHahPdaK9eoaEZJu7Gr0eTQLO9Nh2
46M5l28V9QmBimUIMHR+NGItpRJpaKJSFwgUbCUNNAxPwfv7rtU0j3nms2jrPAIhuzaW6UTD9n38
nshPGD0ktWYwYMthK9fwFW2+Njr9JHmMo9fJ0wWndTzdGwhuwnJO4oDFzwoWb5gOrbNM5F5a07Gv
bPc4T4pyy8hd7ng0Vbc14bIRRqvpVGEJCXSlNF4Hrf+2TB1liS44JVeNyFgjO9TleehVrRE6xSpf
YkfQ/JM0bOn7nACtp6KOn6oZ8Wy4Use2iWEh+tP4atbFN1itKcBqwQJikzhvZGEzLN2upboU9TAK
TcZbVBEnVwy5bzvttVTSu1qYjBqK+SQULQngO63dNFovmMO617rGm1crm8/cBi9wKAxrVs+Oqqwa
Q30R8R1b0OAnpFcyBeivQhO4qloc6umkBvasa5HhCD63hVtgXLkM21hjF4dsRjrsjPtZ56JbCufZ
UezrqLfyGE/dmyK7s2kXP8kG/4hquwj+SP1AJ4iYkLyA7c//INPLctvEU1SIgzkp9NOMJKvE7nzN
rJZsb83+CSb9URS4/TT6q3FimmjT3I9xCUjFx9penPqQcKuHtVacdIr/fJv2zJ/8pI9kAT8J0zC6
e7Dvvwm8kI4zGzlu9IM+FC9ezGm4Hce5Jlno8dCJI/+kRn94gN/99uz7I2/zV10tP3PL1ibPmNa0
jwGAiVF7qdvH9WEZrJQxbHrEUFIGimEepGKVwfb7IjU7dz2n2z//6L8g2O+/L2mp8J6Imf+SyAeW
Si/l4m5Zcp0R5qJy75bYTrfj4pyLvDjQbfIqe5qRSX6cTvnUc996rINdurymJKYl9XomZZqnLh1W
HtLHIB9p4HTlWdoc35AiTVCwbLQiv9R2h5Jlepir5EmlyTK0Z/M6unhNZkGEimWJ5muCGTdAObyE
//yb/s0lRGgUkCLW978JFtHLzMMlZQK+6X1kCvVO9VY0X91PWz4+cgLbOwpeuFniwfyQzf75zvCk
5s78Ideqh660R1m2aND0askhXNteHoK/X4ZEq+7LablzBrW6Z7HJ0CUkb+3EubyNKnnBAKHp8zlR
ehSQcnxUPPtqdNM+dTnuLfw7lHalNnSWPj8nlr7sq0RvNgdedh7Vrn+oi/lpxuTAwpSZJzDFihVo
QOFWZ29xBkxUFyWf4uyK/azkb7FYn1y8EevQ8/BujAPE1AFNTRYkFX1D6E/PLMglYf7rnbPQEwgV
r0X4H791FpCOozFj/fMH9jcnDHQPOCz7tgMS/IE3Wx2FZCwEb4dVoitinJg52axGt+FwjcM//ywG
5Q8zKckD9MbzaTlksn/kLTt9yeD/ScayiunB7LMT1QQ/OTDfyY8/z71EpGCZpgJDoyz+o8MbX2Ex
lKpaH4Q3NVGfUVVoxuvrdtKzSVLk1FFiqpsHT9GvMvbSnVOX5DDHX/o8/+7aU+3rILGsnrlxmHIe
4qnH6dQs1UXTkrfVlgbttxnRvYa94toi521E0HpTZvYOHPmzO/Cvbfa8o7mATmITkj4WhwFPUdtE
eqfTreW1+n6cEeGoevZm1VyCdKNdprk4FRa1S66dM6BqkulXa4IaA2MwqcODqPV0B/r9k7An82/u
WD4LWCRiUIiD/BjtV+vNMIulqg9ayaIwpRVdy8PIBI9+46KlvAMZ4xZArHutLPxJcd+pPq4eSla5
luMCwY9dj5GMV+kPENMhKoVnmTdGiHgc+myyrzECumCMrWuKqDHEUYbMFg4vpFHpSdXl69qrPv3O
nyDumKpafuFOmfdFqj4tDGJ+E6fN3ijlnn7qh8SyqcMGUGS35+DrbQKa6CulBz0uaXK11iev6abf
1uT/L+X/NzcJz4ztP+8BnR+ZUZm0MBCSMDyJ4IIRB9ZR8nJMjMNx87MuCKJT/3qfuDyFOdYQpW9m
gD+fba1pLJD+ZGd2el/vNBsywY3zU8yTytP4fFbBJbkuLEiTzjGV50yASYm8gwFwFLHti9rDSAYu
ufPslbwePOhwle73vtBulMm9LT0g19TbHNy1MEKj6V+rfH2Yy+VcOdvDmMssMYqXWG5TqtSDfFUv
7ViH+Sx0CsMpVx5yNxr4SN/Xy9WcjTCz+EJvc64qA9/RyClq4nHwy3UgGxyB8fsSFNczmAvNa6ca
eWNGAFjo0goRrC2rnrXKx25IEAeZHgLq6VEvtDu0qriomNY0ZwwhVxeQYGDain9DQgQXZDNOkWZ2
/W67jfrZugpHPtrJtkBYhcL9hEm9bJmW1Di/EPvghk7DV3eK9dzSxRsQ5dHeeNb8StZGKBHQQIpm
l8xgZ/HI0g+QCTzn6YSU2bQDQ1gHPA4nZcpPa9W2Pt0drD9DeWIp3hOFWxNsOnFhcnfYcriUmvUt
7WV9KjTrOvUYbak0CbbFaN4MybLtxJmUrms5mM86hMZPnsf239zezDpbXP6W1WKoH56TAJt5iyCR
tClneQWjf+hVnnsTa1ZscVtv89f7qi0GT4sGj0nv/Z6v0yFaZC/9NufbMPaFxUAuswdt5U6d4eAV
JVqYEESaGuZxOZRar7CgFUDkiZnRF1Umr5gavAsitDRcsVlTyYN3tuYsp0HGuOoKZ0w+LE+Twbil
dkYT2GpGE00yFH7pMlknLIY8D1MDxD1PGLOdfHwc0Mz7sFoPHXwdeHt5mcbxwbTwxonSnndZVxhh
K9czJmVMDxURGZoCSy2WV7tfm6hDbkUjbA5vZ18nHiIsmeOjQYDFNs0Pzu/P1/8S2D9D2LbQnD+M
B38JP7otyhc8J38mr3/7pn+ha575C5YnzSG0U9vWBY954t/ktfEL6UbbTrThb9io/k1eG872J8w0
8N6AaL9ja4bxC2EzpG/ZCLe273P/E3zNsj6c0RoR1CTZ8UDgFWDm+Th/drBUQDZaezIHZQ4Ns4QB
mgbydwf33krrVBwtL1FYI/t0tXa0m47KZyTY+Q/ogs1TPitdg/K3qmi33ytAad3juLTl2SVpIb8b
7Lr7BjTmfLVWuz6lIPvnQeZ66G0ebOwYWXXS57iI7MKbYALz+iZvWgXXVNqICxroZt1XC0C5JJot
WVO9iapJdt7XCXe3e3DVFJXR0C728yRnBNOLbjkoT7MUOlIM5s5gEKoDL2nc7GUalPR5xCxWYUUX
FFA1PRTrDRLJdEgipaxUMxhJqUhnVMWI+OSVmgtG88hty7W5ChJW4ITmvnMCp15yMz4MPeptfNOi
VZXqVFsMjADqekx8WkgESRVfXX0lrgC2mPez9bOlGhEbxhxykOXT5GiBlrKUv0pJHve6K1KePaqP
utFCd1kD7QNgjt1KL7c9opb1a1dXKnB86BhCOUi7JkzPyhtzDQqbbmYwQNAKeh98Nx/Fmv9A1rv0
FpXoVbJY4UR6qekThTolVKvOcXd1KoqfVVl3dyrV2P5KN7IvJxM/c5/WRxrzpn3CDA0LaI9ovnuV
JzVBGPdaKa3I9prlxWnyYicxNZFYvaT0nqMin8gduemUzNgLgNcjRppxX9RTC7RUCw6qqdyokzlw
xpTg6Yr+d+xcya2lezWVyeUckuxehOZgGdB/iSBf0Ivvu0pWX+JaGegMi0vXX3EX35a5/bkQVXJv
IGu+k+nk3EO5T1/Typ3DBCHhqWvS+Z7rQeA9ENkTFHN8B0K1fAHrUfSAhIEpiFGMh1LLHDCqIn5K
m9k4gOIot4zTG0fYKV40OZ1xE9txuadnLFt5dCNOeMIXgXU9Lu3Pra3Vn/DHFJqP2oo8b0Qexszs
grQrAOJbjzWznu17Q1/tRljJo+S5uZclyfmkzRhnb3U2/2JjyUcEk8g13IYoIUQAXfmmSZMmH8NZ
0cPjT6h3BVopfwF7v+uy1Tl20nrMWyfs89E0GHpm50bD5JUAQxJmQFPaON3iptPP2jwDwZjog4d8
4bMey767T0u7fur6ud5PsdN8l2TpaG03BUTJuCc+6WpHv6AZUGZPERs+wXuaf9NTDev3mGjG+jzi
C6kiT876ay469aysNTr1tjXohyhnL6Kv8tfJo4dds9R2l87IE4vYyYHx3fFZtfPyy1Ks2ReAxswK
rNYtvrRK7YUSGIDEk6HbozrUd54jhyhr7LMUOVS1C7Ocg7nd1kQ8nuTce5LJEG8ZFauecqtRmOyv
Fv3kPqqi7K6O8/mEYWDuApEUBlcxM2NquUSjZDjwQyrkl52QYxPIWNKlvA2ajkMwcKKoSE56eRIq
1Y3EbepPJtb620HpPmdr9ylvFOfHbIlCh9CdVJRykqy6QG9WxBddbp4r/Fg3OPUb3877OHSy5OiZ
vXNZZEeWgBj7T2vpliwTqni1R9X1G7mKO8jU9XuLJpFpUSln36tkc04gfD8nKbCn3W49UvD4S7iu
XnJBMDV+HSwlZCxJAjygaoDyHrUERcinMWuSF1jZ7NdSEgrRT+2NPsZyZ9lyDtNpNJ51pH8HgwBu
15+lXG6owtngfptw+wEFAnecmapXDZdX1AlCJX0iIsV9gasT5fSggU9vtpepz3DmYUZU4V4rmc8H
fYubEnIT5gEcGZ+mIXa/F7JCnjhmmy3J3Xw8cQzwbyoxin7U8i8jftWzZ8edDe29uWrHzZeYaDXp
KqOb9r4uTQwcm/lpQSV8dbAMLH4yGlh4DETuOAfSI8AUKv9mwWmraLq49hniBE9aIhjUmSB2t37Q
4P2PiRKTWJ72CLnzuD/iPPD2yO7nG0Z/sGu3cV9N0VlvQjF/ZE2r34CA9wPYM7Xn5KbsWkgXbnKl
uEiEJxfPKIqbVBWAvfn6mhJLhB+PLARznj8Ltfs0t/gnXI0wVJQ1McJ5O40yGjD2arZ6963WCZZQ
PaXBvJc96GV6LYspieDcY9QFnfaF5BCENIjOI+731xxxy0OrEyuRtqV4TMiYYertmpPMEYvQiW6V
F0uALFt9PV1ErSZbFDIhmnZlD3vCCcU9V25F+oUn7zKkoT/aGe2Irzdaydhjuk8EuponXuES6rLB
pUyUb4P2waruqlixwPoXIM6aNUntqXhfejW7UbrEIZy4FvthnMfQHOfhq97RhVy6oNGTU3wbeu17
vlU9rjwebyZylUagBpnemW4LedOLIkTpqRMpO/dvGqDtDn5m/JRTebR795eJLYCb/CZifiEFPkFR
91dbdYa99NAqLT21B1OSGxRCrx7JV6aObkzpUuUosf9kJk6NWn7vVLP81s5yjBLpFj8qQN7dspKO
xbH3LXXLX7si648kZW02Kiq2sKo5PLodz1/AHA9TNqhHFdVpiPdbj2AktZu1UfJXL3ctzs5U2Q8W
1d1mT/FMPpQGXpo8i5qBGlhi0prd2JbewTBFHzkzkxddB9a+0NPpnFUQdZh40VgNmqKE8FJbDrmY
dgYU6OtgySzgtT9mY6IFIyXmBzkZhMpYl9UkJawm/gO7k6dHQrNeW7W5H0cCdWigyAMzX/cc0Yq/
GMozMOPipylCh6xYmTBK1d4VqriyVN47KtE+fbtfEcShwigoQknrB1eBgMMDkUR1h+CsRVvp21mN
mzQlO2wtkyg2YUgrRXnw+lnuS3v0DuaSY4gxqnulqO8wkKTwPio5rgLXu10u8LKjFhZZUe7JtBLU
TTQ1JeICYUY6avt6MgisURzjViHl1edsdx6Je8vo0owxr1nar21Mni+CFOABvD0+tmuLB1mR8jww
RoqaNO81qxZ8KQqXn+gV+KWpvreBD3gYrzCX1qgFqteMx7kiwTFHU+kn2eqeqmG5p9jqmxk7n98X
hP/uUj/dpax/DpK97X5lfvmTTsF8/5Z/bVJU8vyCUhwtAmSLgdwWFOD3TUo3kQgbqAVoPXVR/EKb
/K5UsH/BfujxfWSgovT9wzZlar8Ahpk0RcFNIUVXvf9kmzL0DwAb2t4tTYb+R1UHy0d0/GfEq+hH
2lJGL7ujahbDUYB0Fn1alxT2rRc3pnlv2i3p2KJUaxSFMenHaE6nzA6KeBJyvqLB5Ax3iq1VYMiK
wXjgJGIA+GIhlyug9fARkydQ03y21qq8G8pW/VGpjVSRkPU1laedlrqc4KMmktQXyHncaS88M9nB
fuanKq+1N4NwMOFze7vflS32Bf4hOTmF2VKzl6Cyp3DvwaJcdZ+sYg0Nr1RvcUuLLW7cHkcWnI4T
Zi2bzsKKYiqfHVX5DolB8A/eLe46z7na6ZQds3XNMVqb2dHhJvsmsSnu0NtCj3e1nT50jlukYS/m
5W4a19gLG11W3c5o+I19F8bS3fVt2YSE0aXnlh0xmbIkGBJpf8/kNHzuERTmV0vHe06shnObcaLj
qs3QQASljf1xIFiOgEGPnmV6MjC3f3KsgTA+PonlOV44DhRmtpEsqDj5hL6bBh2En+xcCy//mNlx
egYixZuXZTyibXNWj0ltTGCRxIMHKvY5LXIwxuGOzYzmy9IxXSZJS36X60wga31N8ohiuQ1VIPHq
3rqFdEaUYyaXRL5mOrF9c9qv/8PeeTRHjqRJ9BehLAAE1DWRSEVNFsliXWAloQM6IH79PrBaza7t
zPS9T9M23SyymECIz92f73On77u9W3rL28Dd2b3nb2KJ0Cp0Ne+DMp33mRjtqBcciSoE4Z9ehzM1
TZje95lkZJ3Y7t5ps3E/1qn30DLFxFZNuAyZeOCc5uLqXmpENVG15oPhBFOkdAUITXr4ELvOcb9P
TUDeBHvPLVOCFQl5qasU/9hCTdahRUK/lgl6/41Qo/CaC0Uvk9+w/AI3wZJGjhDnnE5Vcy+LlpHB
qjJT7oRNkllxT8UVSga5B+jGmJ0MI9lr30eMMKUt9xV+M/th7BM+q9XU3hNUtQxwhDEHzQu8OY9W
mroXAHU5FO46sfE/8E57/d61kr5mP4o7GHVNkn6vcAI0DD29wmMXXyrjWjtEYjapmSOg4WfXWg3p
lRur6YtFpwgH237Ccg/GbTnPyQIhDIcnfThQ9gSNHxgw6VBmr6XHwOQwGk5rYgwn0VXeQSVZdp/N
cIw5fGkKWOournizY58cLtjYbNjT7gyqsIkJGF2vaza2e8uQdlinfJr7Rlc464QyqG3LubMk964i
fR92bGLezbxWjB96Rxw7Mss47PEE8cRJQ4e5x+Ec80t2a+Da1AcdxyW3HFO4ZPhKf/pkZT1nL3yx
yUWKHh4kAscDid9vxhoo3inDreeQEMLi3A613WP5bdNqOCTjUn+a41rInU9k9+PK6Qy/Z9x06sj/
CV0jAHU/nFiJlifZBnN9tmi34+BRlpZ7LEVqbaNNyB123XQ/cTU8OyMoOTtz+vVJF5ZuTlORmjWI
3GXe+41hXtl9LzAA5NaDJIDFTVUGeRXlCauZM4IZK5Y2P66z7V9yw1+KvT8Z83w9mxOQZdJS657v
VBx9P+6j0kxijuJ8VvUh4fa1t1ZpP+D9EPpgj2m5R0u1rmpXBZHt56T5jGzjbch0Nj82q8wgvpQW
n3Mhk/xr13r5l1wMxrPdlfqNs63uoq6WkndNzpqK6dUGUcHt9EzGAQILods+crlHdFf8B5JsLX0f
JaEit1kIxPukBS+SuLkFmVl6ToMpfCklXlhuAKGFSTzhntolSL6asILRdlib46GakmFXO9UoObw3
mMx8FZcfzSWxXyDCvBIHdFG1+g37EShhnVx/8h5cJzP3iAbLfrDS9kwNoSfAo8AGKA0nTsLNdfao
4l7elpU1Qr3sAIPfTF1d35DNdfOj39b2p3ZAJ55n0voDTfHm3swYuoQaAQ8oos7n8aZqKvDli9k/
gpDLuVezfyUP5gwZEdu2LJd1OVW2N3jwD7jdJfGFZP3k30q/MH85Iv45T/2H8xTxUJMTxv8frnqq
x/8H8/Xbl/7u//Q/UDoq8IS6QOrex82/Hat8+wMnGsTuPwfRv52qbOcDmSrSTvC3XMlclbPYb/5P
G2soOqyDXMOs2oI993dOVc57XdpftXDwXsIRnM98fg44ev/rVDVmVqG6PNt6GT1zioK0ADGrVAb+
UqFGuwqRMVRJ7j8EmU0g2MpUdju5CHS6TH1/T34KDkuc2a9Mrpb72rXUk+7d+DOAfkBO5GkbOACr
c2q6LSBLV5JzlW3WIa9QrJXTzBa6ZzyeM/9lmm5fc0JJbwuzxssEOda+jGtbtlEbZAk1jsuCA6Hg
xaaZh4H2z75iAgMEa5GHwujlXWrmQOnTWIZGjVctEq1hX1gTVbVDC1D53rBTKz3rucfpXi/ujWV0
cYPUxtI6VrZ9mVbfPqPo0SU0l61+E7xmwR5A5/CD72KC9pQKGz3FiBhN/abNUv7gcvnFcJpjbDWM
i4e6iDJjwiMoMFVEgB2qnxkf+AmuLIhz5QANMtcs/r66DupgAVritVkhDIQxP9mrZCj2qiZRPAaF
IGsBfv1uGmP1sen9+m7oO71cze2cOAwAcF7u4tSj1LqsSjNmH2trpPe08R/mgp+rRdhEQzPjuNrO
DMQAqEPyHtZsbT6bie/fxyUq+455qTD3MUk8jnDlVB88v+qRWr3z3FTNXWG2wb3Tp9vsXwbOqef3
d9B1G1yXbsZNNk03RALX4vkdX5s5qn6CT+I/GHhccNCkqKR0mJ4qE70U/RMkUF1AVWJOejFK+Erz
6NV3RdcSR11ltUSul5ss6iQrIAaMEt3Ycnoq5quBv7NpH2yVtV8ntNW3Dq7bayMWNv8AW6YbOgmQ
Z9Oo/AhM3wCudVqCh5kjDOZ6GTyhnyYPM1S6BFGS6XPoaPsz5tKeaCqLOBCM1Ji++MBO4A+bwXXT
2F5yGBfBjj/nKjvFXjus53FcMPpk8WhcWwAdpnCyvAroD7QF+Bp2kA+USxYO0ZapGR897iIMr+wZ
AoxvmPbOxLX4rMxF3qS/WAecXBkO+b8oCO47EiGZ3/kIxm+0hHd0wvKOUYB4CoDqHa6QNhtooXiH
LhB+3wgMBDn9Q0JbEmQGMM3GcBnekQ3lO77BanrADYhgDirIRnjw4sR4YmKKfbOIb7yqYkqyESFS
0BDxxogoUbuDb/kvdoT1iySRVMJTe28jTDi2YMqxAqEQG38i3kgUYmNSDLYoz+2aTC8ZA7+9EaT1
DcStlhzi8JhvXAvieJa783LL9HcFz9CL61I3dOL1Nj6qjYxRd+QZdgStqiYUPuyMbKNouBtPgyFi
D1pD8TOcFpGB3NCjNe6XYZ6vDDjt53rE77sE6rFe/euB+fA5Z5bF3LGeL1vbZuTNWYntmaNxW2MG
N6TxnWxg1JLsCdt4Pc4+IaIl4+CC69u7RYB4AgyXkHObjv6QOy9m1y27fOTati5jfQeL+NG0bQu7
OjYto0fTTiSJO10yXfWJpR+AMIR97qgroZr+B2Wjt2K14re2KyZyJG35pFyMF7muexQfKNqy7PW9
OdL71G6x8ykj6ybd9TZr/eVYSjGEadqXh8VEGZkNvsrEqwYGvasbYCvrWx0zLgf6c7c23c0wFTGs
/RQnLWjBYxtzS85dQ9wwy5zu3B7dh8Pt14DV9sgVw4+yeIkPJIxzBqpOH9am1dKEhtBeam1ccriI
V0sJXWj0ks91ZvXUVHI7LDyQOlYw1ojmdfc65e10ElUyPONFpC3anYxj0s0/x84tjwvcnmjooHFo
04o/24VjVDtCavLs5rKiVAIHzHl0cbKQSpV0TIEuPIDyBjzQoLcdG9i7Fz/GCzcbhvcwNmlAFIit
Ka/grQ+OZMCm3dW7XfpWMR9FCskjv80GRmht/BJQ1xnZW2Une296C1Wy/arqouYCPmfFpwYizcEc
MXrFmeUfKshix3rVzVszxeKV4acRDRrOZU0X9i3qYU2IaoICa1f+g82/uCG0bNxh83rxSNuL0AxA
QSX96t52FoyYHcPbwrw4c55cB0VFaXeinBb2VTZ6YWHhaIAsjhomJ+bhDtDrUCMy39qM9HcceWdu
Ulzmjh63oqPXeMWF4XAJKoaBb4tW/DI0okfU61W7z0YUDmF3W7avfsCILm7tvFB7f+A3PZY8BnI6
iNnqw3kLFFikHne6lwa3CS//YSM0/oBYhEcUbBmstiGeHPZBF9IgFj47zJfW2W9H4+c6HfVjivj0
ffbHJGqCltqd2PpsBOPPLFPJJ9dy552xKBH20nlW0jHgI/VFaNkFTH4TKsy6tPFz0skj5t/PsTt+
863WOa61HKAqIlRz7/206CWg9pRYoOd1X9qqLHbaFucC/SvqTKv5kcSeBoZoAIaGTXPSgJzr0CLD
ink+Nu9pN+kirqfFgzLdW5UM6hr76RhVg8WM2mIWQpgv7aYm6s1qvd3S5gTM++9jnn7EIs9RivMF
TkFzN1Eff/Jg+u1JvqBIBNviWjjtdphp/XDAcbSb2eWiVMXZF6soPhqWiyY7teJzankQEzLf+wHL
/3HU5s8YZ4zfZYCODO9NwVRjMA7XfS6EdwmWeL1uxIjIbLdvzJIo4wvGy6SKmLWzaSKtWi5xibZp
3Vyqs62bs7MwRM5d8zmbluK65JlnVE3YjcpibHD5kIaNyI+dpp2yHuYnuab9wVxThYxMui7N1+8D
589wsMf6iXs+VHAG0eSzK3vB66c0Mlc9gEfrq8M8AmXvDP9bnFifIJPFb6J17DvmVVB2fAf9ZeC5
cr5VVmUyvBoJgaRZc9Uo8iJja/3wqinkXPAdR26bot+XDQTVfjr5TZzvetlIqh0ZBGjfTY+cWLxH
4OjJPi2n/MBVcr6zlBffd3F96fjQqTYF4ydu06WXIXgNHlHSJUw5ZoKkZm7e2k3+PBeNS+InHY9k
7JwR7V7Vj2NKDUaOTcnT8L8QyAmxz+hcbe/ue3d9GcAWbofN1lR3tTckoZwCHEj1T2YhJPoqnAOG
uIun/m4tsy1BydCB/GjeVJ/J7BAp7OePUz/eN+aAzKluOK0RFXZXXKBDPIfLMoJn18TZF2CsOywP
qd473PKJUXjSuVa571+7VauAwHQ7a/Ho3MOCud5bnSp+mT7/ufj9h4sfgxXr35qS7n8o1S+l/qKy
fzUm/frC36998gNFLb7p4WKhoYt/+mOc7osPjomGGjA5d99zfH+O0y3G6YELQvR3P9OfFz+63Ljw
uZ7pYzDdqNB/5+JnvQc1/nrx8z0pbRtLN72XzP7/twkaD3y/VhycqY3a/JIMtZltOOWE7S6eiRlh
wzVtvEdZVx2mwW2DndV33Rlp0BSHte2mPExLwQG67YfSIXPlgFQAPj4SSvjWsEncTa6LV3RhGSNT
N5vsWr6DhcPoeyhhi9yvbgluwbCpPonIaOPiRSzHjgDqbD1u0jLOiYXxKlT+Wzg3AplpXZ9jy4DW
KOE4R10gmjxiaNk+QRGe6aHGQQ0EYBbelzW3XUXcGVLDriabSQatCQgAjnAIxlSdMm/Nfhj4tb9N
q5HdzHzNJ2ep8xH7VCCv06pk4TG9HvsueKYeqdxJwMhxq7uHp1Veac74d1mdDjd66uGBxPkaxgKN
blcPeo4Y8RMy95JcIxAXSTgjhlKS5W73tIpWiaCJBSdDx372O37NpuHBwBu3DgblJmOkPPhUltUm
kRXwm5eZNLmaBtX9YNjuAf949SDWsr7PR58aejipnDpFoS4Y0RjS+mscFlPqHTC/c0gkJn2jPDMR
0eK5ODC6ghleqBzxSovOcD3W8lPvJMOTScGsf/S7OCiZpuYJpQGjXxxVN9ovc1lYByq0/CMA1XwO
9RrHNyDCsv1iC5xUtVpvHEf3j55LQ0TEQZ5ag63ggJGoimRlPnr6vtoqEPpJtkcm3vdyHLN6Gwrb
G5FsfNtsNc9dZc93mkNyGNCvYPT+EDrvlQsp5Qv0fpYXeGoxrSi5enCwftwU0nqlGsrdQ4Ir9otL
lYPaSh2WkXoH18DUOtH4IGpzCIsizx/jkTqIcSuGiLeKiMStj0Vu+1EluWymo6j38XutRLA1TORB
7BzGrXUCkNQ3Mw4MYq1wn3dUwJqPPORU6my9Ff1qVqg2gR2ZvjPtC5zZe675DzVPW0j494omzXRX
bW0YtFR9WsGec8akJSO16MtwtuaMqWdCnowE5syRPp5S07CBtpacm611wymb5mYBf3Xhqg+20aCd
o2MeGJZya+zQLc/Ne43HvDV6NEtKLI1QwD5/L/xoXDgm/tYCskz0gegkk3SDuFy0E/PZj8s5O/SB
OcFTcMxVEsHLp/d+EcY8W9vIYlAE9mTRUTM9OcxTHblzoHiaL6bkWYiEk2dXbie8Bxivcfo6y5Wu
jtHMS/uggq1tjCHBwvfX2W3gL9ZrgClL7EpavHTYAUPoIlrRMFrPga3y81RvxOsSix3pBhDBUh07
4I36SWeZnJ6GIhvxSSSJQZFVYQudvxXF0K2KgVChCBOkDrGZpXGDda97a2ZlG7MkeatM7O/kO030
j8KoKx5P4qgimpfVZDZgZvOGk5gWL9lDWkB5wc88FAlBMF++jbWahm9eEZiFSzUUBy+9K8ehvmSD
orVup2LkRP7HjYtzTtEKnk6EiCH+qJhVIS60qJ2hNXDu58Uy5+gfyfu/CujbpBD/3Yj29of+8v1f
9+hfX/KH5C0/EKGQNp4qFzjghrf6Q/JmEPq7xs3IVXi2h+lWkrZgWPPnpkyLKqZ59muWWGIYhC//
BurK3A4af00/CZcVl2+DLZotHkv+poH/JcuZDigg+D/sGy/uvZdlkg4tVSbsb2ctN5mOMMEeu8rF
5TJp7mqz1cBrkp48mV8eR6tvqa6CG/zJSdeCiEPZoe7OGoeh1bSzsx87ubzYWupPQwFGeUgW3pdm
seYw0L5Odjhohj1qMx1z47SYj6PdYxfWsb6D1Mv51DcU21ixdrxnLQCUQwZ28IQXj9qArkDu9Zpl
OAKHa+pdk+ZzgWZbk7sxsBvdy4Xt55DO/pScGA6vI1D/XHzNMQRiDFqK4nvrGe1dlji62k1TNd/F
4FuhrsMoEnskETIUORdz71wvnVwPq0lA6tgvDKH2do+V9jL6yXLfpk67mc8UyYWqWmbj4vMDkraL
GR/u6raigMjym/ohQHd7XPNC37VAYpqc+M5+wt2Kya+v9TGHHHjadqw2zCW+HKDIw3zf+SMXZ0N2
89Dc2IX1PDQMh1YIMrGoh/YUmw59ZVVsJbZ39B2FFdrroBMQDgZ0xL23UGRzsZtWygyHRRtn2Zs1
MYcmaVM35CbuK4A/GbNInAl9A3nPfmRhg2Hwbl/wnYwZ8W0B3yWIafzOumDX1AlntAZDHegf8h0u
pjQjzeGvmouBhlmbuNicfrAtfpmjZsunJ1cznYKS79Un0U9mfGV1aRnvW9nr7cHx1hMsW2c9MJgn
61NU4Bn0ZRjGscGsuFT5YHdwu3uksmpXTNbUm5+SOCWJ+MZUbVHd92Fqhwr6TbGuZfzwz4L33yx4
m7CEEvSfNKn/C/z77Qt/W/YA/gH8gJdJPNZxsNn/xemzAf94xmyOEtL71Unz+yoI1U/StOCzNJGm
9f6MTUjrg/S3m4lrg53cRK6/swha9iY5/eVmQokt9xwhuJRwRUIG29iWf1kEA9GTtopb40pKUz/g
SaIiUXbOuSrXIvKasd+LVVuPdunqo1/LNTKZB5190+eRLurp44KkhPyNHgx83yfFI7Szg4ynQvDz
eei5Ko1guD4mjX2SMBuQxjsAJRIu/ljcT6D9eaQTbI1YBncmJTYsCFvWrFLAYmWBntzK0noaVEs4
u7E8iARJdSsn3X/EoMP43xvkfiEN8V0YOGB8+xkR96fdkFLw4vFhCRbm37XrHNvJkWpn52P1mOXr
eIE0114tHhmR3dxWxRF/Hke4Us3Xy+R65yqZEfDzdbhIzuiHoR8ZbBT16tIfKMRt5xrWDKN7ifd6
RrbBAdOSzF+EWk4rsORINJIJsNM616LzTzgLHhthejubVNdNVZhXKp4r0ns42BMfSbtIiwWruR8f
BtFUIQ9MHfnKpKkxKSCuELbA7d2FfFjV1UoP6MFzDA8XFBbyuEZuGqXXHGYr4V42K9vEf94juhTl
+tQ6DCWnJX1BUbOewby451l6+k2ZtbVL+5YSjMWu49umWywRlXXKKhe2RmqKK61ie31SHWbgMcqm
2je+0Qlksh+BezVWDut9jmKg6n4N4bCB2zdoaqA6Dk/GY2sr/zZIQOADkCJCgJ6oWwJ5XGxPbMbz
0asUc2L8Nd7dXKnh0SATzoArM6p02Plrb2tQHZlz7RWdYKbEZhQZxYrABmeP2Q8RgeLWWDAsGWQP
5xlWJSaKjchU/wZoKn7xmviDeuhNzS+WkxerwYXstFGeupVpVMEcsc42AFTHDD2fHmK266Nqa99L
7tg7qG49UHwmxvUo16bbxtmoUe7zJMZePBl6wXQGNj4vqwDCH1de6yDIW7My02lZO2K+mTKwtO0B
NJcaQ7MU5ivVDfPDhIm62i25gogPOpP6usJIsEiZdLiFxtiDMYEqa7ykhZMVuEA8RtOU8s03hckJ
CQdpi4SStHhHSOo8Koy6DX2VTtvA6WvSl5j9sLo18sUywwr3yN2qJ5feXFoK4nDE3KSgDyrFjd9M
T7UCgkgCw05CWHDLU4fMmVC0182vRVYGpAFa1/7cptLal0mV3LWUFd65beYzlW8ICqaEaY78AJhg
RO9EFbtdNKtyPWULXiqX4vQXfDzoRl5rblrLQh/NjrFNd7byPD6nPp0MfuMZ2GX6gdhPMnCAonxj
gABNdwQfOdTALd09LLRnpFaUin5gjOup+9ZvkqPXyl1qaucuyHXyMS6JKTboXQ7T+WR9+2dD/K82
RDa2f3sD+Phj/tL/1fNq//qK33dC+4Mjtro0M3A5eG9mij8uAML94NqW5aErsukxwPvjPkAFG4V/
/Cso5kBQsMv+cR+wnA/gzSFrUd32GzD379wH2F//dS8k2+1IoGEExzCZ2Xyvf90LmW0buq1ruqSx
hr5qQ3q7vly++bNV3q5AnqPUMJEYgCQ8epN/A15bf3J13j41NSBb0fWXEcflrvW9lXHNaJyX2Hbj
o67z9H5UrfFl9Dz8qm4t2pP0Y4+hs4P17155zmI/SJkVVkXspzS982p2vnULWknUzz2dGVQjs/jV
9hEQK9MJMlVUooSCI+EMbDDQQyV3cVzkkmKCRCDINFPXtc+lT6kL4Xh6gMwLiEnX2rFYBEPkpUL2
h7SUVnMZZJKVaBeq4Oq1myliYOUhfm5evHohJrQkPTbeFS4PVlQZz4ytLG9xzkyUHIEgAkQi/xgv
hsFF3fQK3e6p2a6/5Cr2vyduTuMSnV5g06MurYWGqkWngnjCBZE3GAA4dB8LUuxXVPCtG3c0SK/i
3ER9mrBc9Qct8lxHaw2tZe/X+alKoKXMKhvopVX2cMqN2Y8m4Ttvi2ZYQmdBesr67CkpS4CT85jf
tIgNp9yaXvKaKF9ObHNnVgGk4CkBJ95WSfqazRk2kQWvL4W/N7XsrlISda99UimgoP29Xc24Y5UO
cLIk7rdhjqddN05vtHkg5bcBwCT7nMzFy6yBFi8QMS++L78mQCkjOy7Gp9Ufe1iRRnXEy0ADkap3
aCXTkdpvcpmWOpJsfdRr9sKY9iddh8PV2teAFIrkdk1bj/Tk8FZX/aXStToVQ9YQwLL3uCutXc/8
5arhdEG1znqfJlW9K6zipaF7hjuoUUdFpX+QbnBvKneN76eA6CJGQGMXjBuvAaZvgRJylFoibK/6
zmKYu9eaXGNCagnRRafX8Vh2N/4wWZHnSHEmmJod1Lw6u9FI0nDdHNjkoPSxwqf61U9bMmrYh6Km
dQxOfoskA5r8iO24vnOM4QmdbX7CqloeOetkyGRNdlIFocIxE+7OrrduAOWMh4Hj6Jl1IT10nRUc
kspBYUqN4Kjd6Uft0GuC6YQZImvHjll4pkLsO19rsiihdlQV0RqAoVBU/b6u7WrH4YmKkdUAFSx0
GTEHpczOmj+ajhK7rixeaLE7w9ml9LCHZeAMxquzMDm2izm/pC2UPAOY2k+bYNfncfU4k4B6KCaJ
xV23cIfxrRTX0HLHK5da6vsRZGa7t0ED/6yJD5PVo2rSgXXriwRLrUaHoifcOFmFGB9xO03eUykL
dkthVWq78Wcb19Q9IE77UezFHpYDSpU/9m41kP4y1+SY5bUFtoEbKRmjge/Gg0UqEUrEt7FsaXqO
tb7nTmlieOSxSAKNA9if5+V727CoRoknl8s4ZOpkDdMyERnj0ZpDY3HFHLb8tAVBk2n4adKAl+Gu
ifGozeOY/mT/pp/Pn4KWzVy0zXTLvKZ/6x2eFk6VMl0Ppq7EVaqCCvQfFuu0NawjHfX8zQrstUvu
HmltY5WYgVTUAn3fQcfHcLxuXaqtHREcpOg6ielF89dPM20TL17WzLdlbnzhlXq11kzsVFnUQLBx
3RitvM2FVey70sqvlJF9j3u/22dWk71UXU52zW2c7AbWg0YWGVd7zxgZlkUVP5NBLMjQBDYGJFnW
FzMgNu7Z+lrjd3tkoGU8UTvs4bR2Mi49AaW+VdDl8AJTXmPiolYU04J2wKAhblz8+BC2BxwawzBg
fU5rUGiZOlB3vRy77a0lD+o+0CJnH+KWkjajLVPKwTW8WkAN2dKfJhMP8i7eQj2tv9JOE7vqYbKX
NzUCu5C6Cr51Vv/gzZJwUF/Y+mT7Aw2OW3RIcN62bH3GP+yT3cYjg+W7GQAd0ceeG4NxxbA+Pfhb
WEmJFZh7TVv3Qks0mSeT9cBfbrPJL+5WQ+ibJQsIQiwjxfRqtnZzzylVe9YYEV2CoR3IeScmyw+D
PB93jdkdFyOB1WMPN8HIqgXfZ9kR2udJpL7ojCfZ2bkTcYvEnB5HHyxy4WPfq7ekF3+34NTO89FY
2uDcCR3jgpkFjr+g+rZsqTFhgO0ZtyRZA14W38kWLwMs1n8koQ+H3EdZ47IY7PuhPSMskag3mp9z
6z1XmVdHa0BETvQN1OclWOnx4oqVqhm0Lty/i1G03/Gs3CANj8SLyxIY8+YQsTx1Z3EyIUvKB6vE
kh+mLTG3btk5wyFF1zYMjEjnZ6GfoCvh7152YwGR1qoK1rvW/bxuaTy15fLSYvhs1UVx5TQx4sPC
JTe2p4WAZ25e8wz0R4IQaTgVxc/RLYPD3KyfqRfmKvEeAMTqHt8wYopRoGh+YuNPvsKzn+B/D919
XFhxmG4Zwkn6ms0dwQ9D9hvxuZ+4Q37IISsPpcOBQc/yterGNKyKvn0pff6otSMt32CT+dmNElpM
D8BTsoiSxiHQSFds/hBYdXMW71HHAnDmRAJyrGKxZzEF3w5g99Wn7yOUg/2UZeiBOuHAn8/QOUc3
K79aW7yy2oKWI5D/Q669JSQGpw6QWapry7Qg0y+rDLW9fO3TeIGl43q7KeBnmKhXiwRy40svrPW+
YFLKL3RFBYVtPc6KX1jDj6+HIn/jtS8GDFjK/9h6Dl9rC+4zY3x2qbMNIaAkDyOo4HtniPM3uONP
jutOIXHjW2nV/clmrgnUOM0biHQxv2h8mPIZR+EUzjjbifL6kVxj10KK9RI+aU0p4rrFaDNXY1ZN
aguj3Kyww/E576zGrO+0uRK2QIM6ebPjf56KXryNxHfzJh7uVmEbeaR1qk95M9h3TuVqDKv5rFhZ
GwYmkPiBT2pmHQBieCJE9UiLofMIkK8XIaumwRHDaqzQASn/s+9sX24vasJn6gmCO4vXucemMR1e
GYVd9oQhZR1DYsvuHgf+EwDRMeTufe3j5PvU00LxVSXtpZwozYKMB+m7Tezv4JgdLHOZ9Y3EOewG
pCuuhVS2zOdm2uLdWZGi587OMn8TWxC8eY+Eb+HweIuJI7GVR4re7sFnXMXYOTza4a16PkGDyXmc
Xe19jxOvClOr96iQd7JXChLkjTlmzh5mQhk5XPXBVDUrxqsW/2c92PVjZ8suw8oh+tu5sHx8kXHt
UPvajGQ1Ox8YPiZfwvVbzJ7KwvwQb/F7ZAcravi5jgODnGPuAKY5gpTKXlnNile2uPFTOc3iqciH
+CRyLzsLZ+LEG7fupVWadFgGoA6ENKPal8SC0n+ljaXaBWvaXSCZ8UKkYiqihsvzxdogBGk1m8Vu
lqrZQ7gQEffk7mEg0/Iq/HX87jSTPvl9jXqZ58OdTNLuubadruD9q9EJbNTMonIQ6zhdgdTqhqrO
uT70E+wCVtiQe9IY7NegsQFxlc2ioyznfbhivFhVEbojE4vYX91PCb2mqHX+zM7qjzLgRWS+vqOL
h4GRLKR769pF+qa9CYsBxXtP5aoWcw9Hw7hhOpa9xZWjDjTOVVvkaS5x5yqxz/088XeSDmN/12+E
CxHP8YPmPz3NFcsr6OOnqeJsjEVu/Ko2VoaRejBUhzW56t5pGu9gjaHS1UeAR1DZhGcdp43AkW8s
jqUa0j291mXYGGuJXbprnMO0MTwwrnfd3lmZguUAjyinNsfrSq0jeelcnUZvTu6txo6XR9/Lu/pu
TmgJ3gfJLFq3IOHmWhwWKuyMFIQClLWspv/OcTPDVLcrvHaST9TtkZRjGVsYCnU9SnVaBXQqL3q9
KmdphMzBzAi2iuoQR1LW0dmHdUChhH0aUtd5peUW1uk6JbTNYghozK/YUuK9MPI4uc60zlr80qLL
4UcmE3GwUQOPZFDD6jN09TXAl+Y0oho/zi1lmJXZGsfVIaeoh4X+ialrzh3P5H4c7Oy6yZ0sjK3R
+1kR9Pkm1GZu7TKspce5aj72RRBnb6ZJ0KCSwYQj0N3Qi+uKq5AM3A9GU8nJHSuO4Cbu7LDNOu8F
eVhEmcvqHOHOKA691a9fBAfrq2lp4EZzP669Rhxr/tjLarXDQ9Nkzad0ltXjNJnOZW2yKbRI1+2d
1ET7NdPKjpICOAViPaeDtuhx3pEj61CPbqVsqz0gIvncc4qMcBkH4arMPPof9s5sOW4kzdKvMi+A
NMcOXE5sDEZwF0WRuoFRooQdcLhjczx9f1BWT0nMLmXXXNdFpZWlkgoGAuFwP/8530l51rE5B3Ex
O6rfD1V4iS9z3LUc3B8QC+ODKoXz6pNcOtJoKjcJNnfG22S8Q+wjF3nqjjvVUoPu5nXAx6uz6UsV
Q4cBQ3Hrzln8Rp71duQ3QQ0UzlY6jjl2dkW5xjCkV3BzoxndyluN30F3kPHs7zvsw/BtmRlSRJhn
+ympKQuueIwnlHl8RsSmPzsO66OVJy7xeJ4kzRTQ5hFVONYo7DbE2V330CYe0IA4tG57dzEPcsqO
A7GC65keNYz2DUOgdLKqfWWy7JuUgXedJHnOQtulWM8tvruahX+QBS7krNouikZqheLOQ2cy9/QL
xDfjnJZ7fPXBsQxyf88wjwVTt4zWhX0XRTXxUq3ndjusoI2QBEfT0tjAxq6LbkrCXBRXUedoV4m3
KTBgvECmQdKeND1UdZ7VL5bUL+BSyk02RheeP9uCEubxTcw8WCMGc5eGjnuuHy4B4ur9AO0On4DB
wrHBvhPsgqV69WM32498WhunmZ/p2z5nabQzS/cGeP9ZF4wXKgfryH7oaYWnct3dMzKmQSGPkxO4
av+1hI2zqVMRbNkz2/R8NnNR7RXIkCElsnoF1aLhbtHhhS3KcOsoL7+q0rS8Q38QYjd4AJj2oxTj
je7Zb1Nf7ey6Vf6ZIy0v466r9ss0LkdyOuLb1HBEK/piPNZeP+wmq3OgJKA3l1J97bO5P4V1XmxE
VNL52pKAzIxE6gw6HsAWPN+wHu+XMkspD+6+cF5jK2YaqHPeUtSXzSBHxrqjNp/weOkNes+1S7Ln
ia3UY2513TakAeScBcSIunlh49hmlwl9R1hiB0vtmnH4HNsdvHXjbrLCeWoslrxiJP8nA1qxJ9+N
PhEcrDdupwijiGiEdJr4j0tb+ozBS+fcmOwqt5qXXoaaaqLsgwoIXrOSHibD7qhJZfMha50XN7Mr
fLCN96Zhl+xEClZXWvXTTGPidylrxgVpExHzQ/Vg8z3LAWd1UD9EpmfG06aFvetllHwexYA7eR5H
iNWxmR466C/Y26ME5zUCxHTwNSBPNv9YW71qBjUxuPFDw4IFl9L1W8a60H8GrL1Zb/FNqPeBKCmD
QkSeljydOeokOz4qGV6XhS9vx8BDJLBxqWycpaRNif7filrYCIDefhCZvKFtILrk//BHzJO/O6nz
4BUtiwf9tKdYivJkfB6utjt9TUo5dBelVdK0GKzu4ZAqNr+aT0se0g8s7CfFI2lb2cCfBmfVAmWD
/TSmiii0A0zZPj3NyRrSdnx2wql2WBKCWY3TkQguhS3dZ9pbTuTcxZbOS1zYqXWdxOQklgoHFiiV
k7SBntGpF+7DMqhO0kf+g2+htw1bfXgh4FcTr7tS6XgfF/pN1Dl3fGJ8AjrNfefBrECYCS8bDxBQ
aPXZBWcXBMSltm4Z1n1iXKPPfWIxg1cBkNzKbS4yIdN93tb2caancKf8QV82QCNRLvqWBkeKYwG7
3g+WQIZLgH5krflcpuRDnN64B+Y7NB707pfEH+0PU+SXu2AmI7MF/TV983U4fmDtA9AR+Gobim44
qQ4xitj61k4s77pSkYXOkueYGUVZHuOgufb6irT04noQxvMpJn8CeBhrsMjKU8fz0Y6Xlp5iI18x
BLQvK9GY2iQcj18ZQ+K9sE1pvbbkzW9DUVnHggeeglsVzseoLBQjKY5IOFGLbDfnKTZosARubcwX
9ll8tVLaonJc0Lft5CaEUbPhq5UH34kJGYq8M0ufOmTo+2VmROjn4dRsZS6mj9HsD3eOk3nLjYJP
LDdTWLcXqKA1oKLelSsiKTis1tGQWE4+7yT5QLUlDiQBSjE+9URi3di58vFB8jA44l54NKn/kR2C
/6FLUgLFnemPfA8IfSmNoz6OnqaIKhSZNc6HVGAE15l7G9k6ea1niPr0GUd46hwiRRWHdOs8kfF1
ryoiNZuuH7Mze4h+PlAV1FLbkAcD9eGsP5uAKWZxkSaAWRGJiHVPaGHsaWoceA2HG7Z3UyupsQla
9aSk152ZfUbgltowFpsBp+uFkQVsfNaFF2LesXuDb1w8kva3g13UDcunoaTAmq9xgmiEQE3heUM/
nTvI4Srk7qEwXk6AdLomB2cjpdrxwCIErIaUHRPWvI3t9FjnVL/uhFhlXmjZDT/j8MPYUQ5Ff5QR
cAl6cjo2rRFOkU1qVeOWcf78wR9kj/gkcLVvOIZFfBJW/FT9CEll0K12TZowykNTMw+mHLHmuHzR
9gs12Dkbeg7es8Mjmi1oLXejK79jSGz2jAjujcW2fsH3d5JEG3e+HCjhyZPufk5H51Oxzqd3JGAx
QCrfvtPd2qRMdDJ60L7iecpa1t5VIOU+WdiATy6ojGFTE7a5VsbqP5XSEjdUwJkLR8LX5fCq3XsN
Fv4hthKOLwrX5dmyMucL9aHlqdfRiBVxRb3OzsC3tG1YVje1H4HKiXRGqMxnArwNJzomdpiYyJW6
CortDQr/yqeIlVsBkXeMj4128vmk64I4uEoL7Ej6DjOVR4eAkc4el+L8KJYwPRUeSyXTTPO9Ipj9
ktiajdoS9IBDEZggFhNO3aRF3n0aAr89TBZPXXxPPMy4pXYcdvK9SHVxIS0yYhuk0bNK5vBynES/
p9qwvJI2lnN29ra4agH3fuyLpqevbaYNlzSitw0UfYBu3lv3suzkDcDo6FgDfNzrcZEXkyaP4sqS
u8RSU38d4e1+Rr2lWr6d5KNgf3el2m46DD27f+TMEJXGyh6IX43bKE6JyjPL2KZS19dDH3+1RptO
a7sGEZf5Peatxb6OR74abgFeOu/cyzazozvQlvPlZPzxFFjhMm0A+AEW5NQxsGPcojerk6ZV+hrK
U3mF/+4Lzid7PyZA+4vIvKamJp7vwUhJogJZ0U5qtDJlnoAbJpim7GwvHVAAFjf6RTbSfjhiB7gs
dYtm05aNcRDall3mzvYuIH/NiL9lLysW9ZIDEN9yVFiOcENgbYc2kYsobNGB7biqdo3vjNXD7GOQ
NRkPm8JfQ1/UHZdXVogzwWd8g8aKI8K02cEmSreJ2+UGLxP/XiT32p3N7UQ/7MYZy6dYO89uymKN
7XOfg0XeoZS8xg1EkThl4DFhpt1pC5daAyfp4NglZQJejQe6eFgiitlbz8fuPACATNPlFpicizm2
+yR1V9xhBj8mlgO2oOsvxsUbP1szYxAHxpQrMOKLhR3yDP74AjdytiF29VrHRXc/Dd09ydjKbEQb
8Wi314NgVlm3kRsbjOqEoDuwBld0Rrx5Vjhc/2BzKNb/Tc4YDKGHSpF+IheT1vMVA/WZ0pnu03/G
1v+rsXXgrIzlf+3j+vRN9//nKVcpYfpf/Kvunz/5j/F1GP7BHCmg0BqOHSgA959Grsj5I/CZW3t4
qFZjq8OY/L+NXILBNvdGGNGWBJtprX36b7hA+Ae1FwFu17XYdcU6/TtOriDiRX52cvHgWeMqVKGT
MCF9/L6aJDXeVDFmyyiPCYdzGzVgRxvEjLNrkGoqr4f6ymbZftA23LQ6rTYkeXmuC3s6lplChEyS
ITyoPlYfoOWw/Xar+CmP+gqhn+XNzYe4Pbez360u/b6knCDzL6lcCtVhKIZkwQjpTXwPI7/yN17p
M0WMYZ34sp6PHfi9JiqZECvDhCDF+fmRzBm1pKNP7WMcFM+4/p9sXSXoV4k2Hxc8HwwfK3PIR0vs
eq8Y7tOptU992+R8+QisMWdZH8mLlWDaN11+xY+QW2Y0Pl4wkr/PE1noXYar8qjcDizIZBqkUVd8
wiY0nguU4UcQSu7BKJ3dObGmnyZm0L/BiFrqvVMHOXacojoEoU8PQTaZ+kOaIcI67kzyQ/PH7Eft
c2znH4myMtaI+vE68gzjlarfWh0Bh5T4OMGF3Os/lNhe71Dv3fsELjj6EE8a+9CaYVXsImvZxQPk
JpBL3t6RKBAB+GFEIy6hq3tv67UxVDgrDDfJ7LL9KeXRhhHACM+5sIfslpPB2O8cA+ZnF+KR2Xr+
hDBRpYt31ePpZ7aD/EszydKTKuyP8bT262lT0MeTL/beGh1KYAvDpFTpxufz8IerJXKOfSFeyILj
aOa97Mukf0oaI07xpD7CyvWgDYjmMxElc7IzGW5qgzeQcgyear2Pvz9NH7QH9Hc3hpQzRkVNZVCD
uZqrXGfhRtZtcJsOOkDWt5JVFRxfEpU491QHF3s/DTDkLfJb70AOYhS1BPuky9O7ZSr0aY7pBy8C
d0vDzAwegXhmZQdkjhorubfd/hmuEtoJjqLLLFBJep56UY33c5y23SvAG/1ZTB1pWcLq90Et/TNY
c/dDGawuar8ZruBZdcG2H2su2SRrdT044vMEFufGYse3dybxzWvqz3QPkAdH6+wux8IbkCJccUsU
3Na7WpnoJUqz4XGx1rTjmFT7oEsq+Po1c6ej8AYfUTrAgLWtmmn6nMEqEzswkTmBWKKQuDsKRZyL
T3nvhz1NcTDjxf3YLlRgiUxcyQ7C3Ha2DXKrdO4m335ZdPwi1ABjyo33KmSTyaEol/HWC7NOXSAn
MIpNneCTn0SPaSK/CQ79pOvDSu4VgdujT+o8usWaIRGkorWpK3DodWHt4G+AEobIeaMpsmSjMV3O
dgO+omVMPyOw6Mm51rFmOB0l1ERhVZcvdW7J4UH1JuRX0ofCGhJIacxOVVeStBkR5WCgzYdBsO33
3OyyZHvQ3TuLQ1ZnSDBrbDGlFWcSKECacy0Zm80kP641ZZ370EX0yOrE3neyZ2cUcga1ZRB98lRt
/E2/nBsRWscU8PdFGVXphuGNdfAT0vSxMNOh8Qpm22SunmefrG1NiP4c5eHBw2tJ1YWxERMQ8Tal
Kvx78m+o+gESBeGuehuNpUcBZd2dipK9SDsM8mKkSGU72nV6PY3AR7ZDsVARWgn/0u8jdT1jM3qa
iNMOFY01sM3qCuc5HQVttJ8ttz4U8hyY+ZlgYLBrlXYuZ7LYe5//6lz5or22K7fLN75nkUrv8P6J
nQ+0IbyEnB2xUqnu3mXf/Rj5VOwGdNvuMh9BfWvkYi4Si9HLNq7KEusK3lNvDqcz5wncRWr8XJUR
MOFxyGbMKbE6kN78YQm5qZbUfKc3jgPaGIYHaraJ3jGNp3sr0V8ZZ8OJCImib7Kgsdeu8OGSDWYF
SilRV3k1fObBEhBsrMZjs3QT31IEy4XT2zSBQK7z/qvT8LTZh16or7wav+2Y2h/SMIiOroWNIBdr
LWATFRdVSK4gW9QRiDN6Kw9Y4nstG9DGojcYz/+lMCvaJS6zy2CiRjnAbnEOemjkPLGjg5bswwZS
J+e5CXNk5OohWRPBoU7DC+BxjAAwXnwfmImtkzNGabVk7Z3ssdrFrtNddjEp9U2RMoAWs3un7Hal
3zirscQz15lM85ucFPO2rCi5oIgv3vmYO0+m75ID+8Qz05COGMms3/xWYbGp5bQvsCpd9a7LOWfw
sku1xF8oU6gvUx+QbUxCcSinL3VN2bOwDVv+gccN7N3LSOn0OEyVS9dKdDPayUOvG6gFtYOkP4z+
Peey+qAsTaq+eBiEtu6nrLijpC460fDn8G2sbpi5LYcZbD2PRuIgYhNAFKK4G5Kfx3y52fgj5cDK
m81Hr2S0PQ1c14eOnFdwWoreDNfQctN27/DkJCb9I9rVC9eQ8/J+hL6Quhexz5JYLh9Qm2LrefoR
FcvDkCMFJ0igu3+myYCOVwABw962zRG3xgef0WVB1mxhK6Ph+N6MpY17vPWhumAcLVCXbFV/MxgF
6Ngd6Hl3WsfKdrJQyyeXafanuhXzKeSgRPC90RedsSb6t+twDlaNZzyJoJxY+quGazBm/dHUAot7
zYoZlVbwaphrQXYcitMo4sGFgxYiWS4DTUmrrYiOhD1UhonCwih9w6VnwX4ltKpN1B1wPdNcx9yl
2dQNy2vZuVwgoCHzIRNpiq8uwcVVrBqELEnBx7W7llly7MByz1lgagemHTzdOO61nnTPSg5MFnpH
SVyIjhliICLFKFBEebbBusuiYqtDpPWlrLKT0XaDLhjpcUC9NMO5ykrrkqMNBHZBbgm2ruvFtzZV
7v227ZcuP8BSoEQzihdOL+7AwBEbL54ecnwEakRxH2WqeyjiApx2HJgcf0bsY1hI5oMCeHVc7Gwe
sffMo9gIo0K9CZXpP1WAS3cJ06uruojWllGcFM/0ClJHrv0LF78Fw+MFYCRUuMnl5/OEoCqmFors
JyzluUZcmy1M/wYz4boDYghY0/56SVJXfALRsR6nyXyS6MQDcsBu1jDIKHsBnaXvn1m8F8gjOqC0
1P6CusDYNvQFiCb2W0yHylXgpCaHyU0/FAZfn+9se2K/cusFGb2LnY6opSwzXC9+dg3YHi4Ks8yr
aQj9yyCLJD4GF+yCrtRQ7rXfVBcebKp9zId2wvfXjbuq8czbnEQ0SrPn/oh/PDwnXtYEWyzeIREh
tma7JLXT+JrmTHfrmPC5JzT+CYon2L3U9zBuL+nWmX1xqRyzEAXA+//iSg8cksYOesyxLPEsceLr
qjDmmwOpbkvZtP3Kepqf8smCCt159EuMpTZUzdchlcwgtaJdDxgHxzXV8Kbp3QfC6S44hgnIsAnL
PdjT+CKe62Hvo8qfl3CcQLyk04NGuMU0Os1bjvS0OGM6fwXKAhPUaVvvYOe43hgdSbojKUUitYzP
yE36DjI4/fDOKMI3p3HmK6nz5Sai4vKDnOge2bKeFzjmbGw9jaieU1tU6Q4uckzDKPA9GsvEScik
Qzj2u7Po0uDeXXqgUEJCclxA81vLOr0MPbk3RLHZ+wOE9v1k2GI7yEqW5ro5TAF45aKymstZsBeX
gLgeW0WK1hJq38uOvHmK1lUU9XhThKFzZpEY6V7K+LKEDIQ0nR5k0jAfZFYn8VgWAfW3do2LfzTd
Bq8m33XlFWeJwrKnk6NjA9VXX7My8JcjRP4JcWcIvo99O73h6s+irazi+Xp0nNk9TMpr/8MW/F81
S7vBD9zCb87/uf7aNjD9f7Gu//lT/zj7R8EfLGAOkEAHMfSXWunY+QPbJlRm8lrRj46bf579wz9E
5Dqkv/gTJ8Tx/v/O/muKi74agUPJQ55AOvi3zv6/nPypk479EPKXQ9qQggT4Cr/61h3sgiWmvuDM
uUYdVQ0L0LcbdVwMhRTbXjET/UkgufszHvZzc+f6F/4zNPbnCyKGCJKjPmlemzf2c2is5F1LR9b+
2fUdEBDjlF8Q04a2V0Xc5jx5bn7/er9KG/94PS/geuHCJB7wjpsYFwFHGif0zmGbBa9FzAu4RWE/
an/ML37/Uqg4798aHzWfNf49INtrSOHnt6awnqRDaXvnsp78V5zt6uj3S46Tzkntm54RzFNYQrWh
k2B++P1L/w/v8s+gIEYrm/7Hdx/j1LFyCEt5Z+0U3mUTSduButwgfFOJU29//2K2/dc3yh2IN4hN
fEQs8d0bndsKnWjOPXpIAl4IWL4Y8bQIKjnHPuRB27iFzE4kq2i9MCob9TPkgIqJV5VbW8GG/er3
v9Ff3z5aWAS4c+W4hN6aAfn5yhNDwmWeJt45mjhUg6To8gthlfzj/++11iIrF6+GzY3z7oaiU0Ew
YTDe2dWTfTN4ln7jbD0/DIUj/4wL/cuqwvU6/vpdIaVJRsX3Q3Jf4n2dI03SClDx4J3HJPvOHDHe
Dw5tsf/+tWMRohKRF2OVevdhAmbwwt6pvPOCZH8uonE1ikGj3NoLdq+/aShd0ax/eUuug0eOkAyX
8H3VVpS49rhAVjwXDgVzO/J17ZlRLA6pSmn5EnWl/wqxjC9pHoPByHqyESPQz9+/5//hDg4EQhmp
Vb6qKxHg1xsmcWwnSYLSO88kKE8uRG4L23wcXUlLc4d2Mca3snQYDZiF/k4aGfjy+mw3LlhB1PH3
v83/dPeucAOkej5pjJW//jJlFQdzjQv1rMdkfhAC8vOEpfnsSRXv//2XChCTCevyaHHe31GzjFSr
ws495z6XN47XFl0C7Cz1Ec2Uf1NH+utSz/KNtzkWYezxZOGo/P7FJAELWJbSOjFKKqgzpyXtpXEr
+bJMNEiOzFyjv7mX15T1T7fX+pJ4Qug3QGtfP+D3XAZZLhTGAXI5CY7iF0xewTFqpeeHAGr2Q64T
PlfXX+Y7DjzYYFK+UvVMxW9oNXLaAWkHndjx+PuxgvTYrzQ3gJOTi8gsCNA5E/+/uUj+j0fsP7/l
Pg9+4HsrJjgWLnOD903dTNsKb+YAd9KVqBkUEYBo88A64HIoB0xusBHSbVXhP8TWXkgT7OnGC+6V
oq5tD5+d35EiHT7IBDjQ20LL2tvslOtUK2MavHGobsx2OARt/MD2xJmAo4L32mXR/FAFncKjyo8p
Um1EK/g5GrQc93Jyiu6lR3Y9R6kHmrfgAm7oljJ3BL4stSeSFz+RMrCgS8VJZx9tOtYQq0NwfLs6
zvAKVQrTGqVEuQsZvel4jYgr/YM+3HVrXIzYEM4D1Er7hqgDd4j0bPli2GmDlUowLJwm6bZn3acw
MIyym+zE6bR/wyDfvYSSAcUJWox5AMQ131lOb42bhXbu/LNtYj6ycHEDDmwTiKcnqoG49/oyeC0B
KTMcQJN+NXas37SN3RDhYvRfAVc4X+WSOMexC7sHFYAy8qcQp1SeElBm/cVANgH8J7BubPvRYjBw
9mZQb15CN6k7e1zRJE+eDOUsF4nrYgbVDJ+t1rEf+8VZEeVTEj5onS5Pzgj+VsYenxPQhvjJnpV+
K2mkxq1C0nu/6ATeVGRU/DRIHLYbpuwQjxNIFZu6MPbj0nPdPJQZ7ArrUw6HVESdX0BFNRNbVRxT
b8bmYEJcUyDeA4puajTw8IR3Vh2tIqRQqqvjK1E480MJY3negwmzaFEgRXjT5URLACQJ/zXEMELT
WoHFfDu2kcGdL5IwOMl1vbToJiB54I1ddeHMgE22rh+uxUs0ir0FLc5t7uDUUL2xRPZNZtUYvIxP
sSLZ86ij4sB4PG/6EoD/xm4oryWdgB9Ci4S/NuqHaIewCZ/ajngW9ajxa1aG5/KmZzjsbqWbLtdL
iMi4tfPaf4V17L8GGYhjJhYKPpZvbPUhdRfnuOChDXdOGnifm3FsHiOsLNf4H6odSnlrU0BA7IWj
p1CnvGrHy7Qi9E6Ic563gEOx3wmdBI+UyucgyoKI4AZUd3MTCUTC2svw3NRlHG8RpZDUGWdtTbOY
x5Iu1z2VFFKeEAsIrHFP4l7j0H7fS40zpEiGmkCa6r9H3kLRpBMON5TP49s0c4GdCIyJnLYLNLI9
p1SMFL1l5HNQlUoftG+Cr/MSYrEmjn1FQ4RKDwKHHem/QeY7guEU2rVDexMzpsA7uujsc+pauNxb
sCgEToOLrjHJmWKHsLuI9BS8UJNOW2xDeCRgZHZyPWoTaUTzls9N1ZWchZ1lq5E0FTXGmIXKcmo+
F0ynehyDmd6VQoUX62YUBWfutLNTqraoCMtwqLF5OdSR068LE4RL7LsPA+rVZYNX4rJQQC2NP5hv
mI0m4rK5BYGhrZ/zcqRcAHlhA0YVskxH9A754BV4A9+PfLF2CT0W22FU9qHmGF/g6brx5kyw/JMa
JNGoMBgiMld4yrblOvKAioq2m7brJy+nK3a60RHOH/WQTT5OzBApBWeuFic7j6DWJX4qDfdR033b
GkY3dTt8xGKDKWls9GFYy9ybTHytsNs/x1XubPLYng/awrI7VPweMS0G9zyVFpKwLO9XgdfBsUkF
n2iYOsUVxqXmTvSDBHjKrGprBezIXk3S2zeWU/CV0JoTw76VPfG0YE5WJcudaZ1gte3fUiVYkNol
th+NWLhlRT/GT4psS7qPBkSf/VrnSXkpDZ00HdDUuGwdn3rRxPbmuwpPwjY0lTr2jF4ihiU+5n4s
zYxrVbX+bfYsSdnmpB0wSbYrk7NltZ05R2mCPsBmGZw+jtLjqz+A9DlioKb2zrdL+SIlt+2qeazj
46qpXpy2S9nPZQNF6m7rtHznMw1zE50wkt+NHD3ykCEU1yrs9b4pvOlbHU0dnJzS8j/RfUK6K4v1
sULOyTbNnOZMzOwi+6LH/rWQPuKTB0RsCxG508+YmQbrQ77I1j1GTobMjc9sG2BP2mfT1BH/DZaD
iRr5kf5ALH5Q1aePzJTrhyCV352K6CBx79uyd/oj6yqEVCeGPusN0nlL+yx9W/J8+pAOIZ8c33ia
8MYyBQKYwtGnfD1fsRyVDk8gd2n9nidMSTBEWcch46OCHeknEWeva811B/TnIYBmTBVNTfJuE/Ap
UBmBnvBkNdAn9rPdY+dWyrsFCV/ddrjlH+o86raUETJGGTF3I8S6X9o4GM99IJHl/MTJietGbr5l
Ro+PblimeFN3FcsFvDx8sJF3MtP4JcHv9GHq0/LeHgY400j5n8spgIaoqozJH31JMI6NmxIqN/m1
YtZ1suIpJkE1pvoVl6Skapx5YZP7BOACYSUbj45PhUna5AeLzSzWJdtxaPujSAwNm/T1Y0CY4Tg2
UEJknlEPaYblvqc3cBOP6fQyVH3HzEJrLz/N+Tz726gVxG+jhIDhTTCLSV7E2aDJ0TXWVREu7UeR
E70ABjMQgUXpFeVx4Oa5AXkkv9tjp68HKceLmQfhuSl0jfs9zjBGE4lzLzMWtwvClXa+lewsLIzT
4XifOiOqclMkgOw0S95LOfcuLoTKv5pzh2UUFwDN1R1lVNPOIRWXMIhtnes+NOSbDeivaB9VoceC
aJM6doIhOcRWh51Zpt4lUQXMa1WwHPUQ5g+abMbHwTb6KaoAII/zQjkgHC3sZgSEPQqg1oFaEe5c
OYXYUJMlw4KLkX3TC0OBqzVi6Pe4VHfjwjkFgkaotn6b5LeOCOePQk3WtZ/3TIpyt3MPkeWqcNPI
xj+QRvOJsTl5rC8G7t3vlOnMnyRRzK+Tn4RvU0D/yUFAJwSLTgc6eL62CsFtR277HZZ8l+9UBlr9
SHbqu5+RmdFFDdFmyXV/cimFbCnVgiSTzXlnNl6o6F7g6XxrQQXeOyJIeiI17NnTxRAwpNxopRsM
Xh+dy4H0IyyF8TkLTEvULF2KW0GeWWwSJrm3DS6xHqfKbN1nlsunViEgkd+QlK4OTzNhcuIGP05Q
/8Ht/g1u1xar0vGvpdD/W73q8hcP1J8/8Q8ZFDbHH9AxmOpHoSt+ZllhAf6DgyIl3BxHiZvhZfpv
B1Ro/+HykBZeCLfKRULlhPkPB5TPH/mIiJHrumgwmKr+HRXUfadooWHZjs2wGj2L94kd6tcjOMYZ
U9eD8L5lYpHF96peElfgCHSsrt/1feGYp6JK8/6gjVuximvj+19nYDHNFWgLJukHaTEsYVAXWVgU
mxjEbEZKB9T5RyUoLDOMQWWwBBtGXulokVQdOw9KejUY8uTUHGjnFuag5GuVCtZj+sWHRO2rYkg5
QXgcaKCWL1QlRBeuJu/hM3Et/FhtyRpaoJ+asVjjyaQs6If+u1P1O9GGgynzaaIK/M8HffL+6hBG
s9teL/43qacR30ydhhl8ceW5bnkdp37MS8523tTfu0Dl5hFiGf7drZMNivfT2FM6f/zp3rr783T8
s4rs/OVXYjZq+yFt4j5yRvxe8Aw5tNStVukbUCS/vAaukJanxRvYHQITCnJgeHWYUzOzQtcjWIjF
LGlEK4Rsy9eWXCd9LuHAQ/tUiVGLbL8kKaTDpZr5KPY9J9vlKVNBYmEDWMouuFkoE+Y/q2NP+90G
m/BAfvv3b+qd3Idssd6DMc2NYKcZCzi/3oRJVrIBYJ/0TUxgFD74TW61D/CN2+Xu9y+0wmj+qTh4
vBDTZSquA9+OuHjRenF/AreRbOnihY3kG1ZFx3b3skpKj8JEwTd8dsPCu510669MssCvrH4r7TQc
H0rqYorvv/9N3klf62+ylicBkkO2QbN5Jz7aGLNEPBfB2whxIbjxCbP3DLVri4nkKQW4Tkz796/4
l4uMAIP8hasFZyVX4d17t2yKVHl6uV+roVMtTmYjrZEQPixmM/3Na/0qgK3XmYXLs2OXGx6/7mrg
/Pk6E7GoSkklzttsp9j4vjkYuzJSVnLgvsNHtl7iygTD8Hcy31/fJPcQgN9AwM5g0X0nb1LYplVc
lPrrzKAaVzT2rGh8gMidc3V/fz3tv36EMUoi6jvSMYv3e/WyaFu7hNxRv2nStHV4JEvXfKzoAu7W
9knCDPJ2jpdE1FdtrppA7P0xK5enQodSuhvImKR9N4IUdXzPWJpJGByCxqmuKH1WkcGj4nn13ymu
f/lgfAAkgBMZXdjir1Mvm+YLxArRfG1Mr/gt6Bcqi+8jGE7/uW3rAIN6Ai6nT/7uYv31g+G8j8bH
lMZBFX2/bCUWXahS+dYXxsw2J+k4BEOqt2EkM0h1tksOpMJw55Xhq8mqlIqUTikV0yxpzc74mNfL
hOcb6W7pv6TEWmMalgLHnP3aeDra/f6jfe8L/sGbD/0fXxNYGBFsuF9vYD+dpKoH1X7Jopxh0IY8
QL/caWJl3FQLXUtmpCIZ0enGcpOcb5NuwDNa2yYgk0ySlSJB85UbsC6+B+Qj+RvyxCsxpYy2x6T+
zwWYekVWF38e0uBZpzGn5dVlU3Kn4oTVfDqNAmuPvsDogE8Eu966RFtkSHhBx8xVdJ9ksp9fFrNu
ITakGQE57DD5uCzyYkHULQ6O15HG2HTZlKMm4dKsvwUTAG8brGKilzu+/rH/TEE0t6YiZcHvaMsi
bmgxbAb7mdEIJPP9AGh7eVp6NxwfR9UF44Mu+DfTf7F3HstxK1u6fpWOnuMEgIQd9KRQniwa0WyJ
EwQpAw8kvHn6+yWpfY9Y2k3FmfdECqqoApBIs8xvcPNM2UGUk3TFOzNjXILqFTEwOWCQIjPIQg+h
6PMwFZpUUDZnABylvWrH1OQ3HawF+ZXEcdvC2dnDFHe3HRQuDrO5hhnXBS14gGjGFtLn0hq8NH59
gbXC1bQIFacr4WdJ/aX2EnvYh5TjklNuldgPjUY7lRdxrc39ES/yibk0eaHa+RJMu+cLb4DIDKAn
7NSZiYokecwefcsObFWF5ACsuJ8PYGNEwqNipQjkeq1DGGNAbb1k+iEYqTaxvMAGt9igVujwV+JK
BGiDVoJC/fs7allTPMbfzE7igClXwfIS8aLc1XocY7j0JKkpH5GV5Jmit1G1KDIxcspEll8YR4AY
xxLADH5CRoxIJCV9zSVqm2XoMCxydsmp12z0arpUfsepJbKqZNKkoZMWn9A1Qzl3C3FaTRdpp4D/
UGHxqX+g0Ima00wtFxLaDyppRuhuu6ijbX3UrCmZv9YFhpAywLWOgmFgszEa4Z2Hb7hCm7m9l48H
JHcG6DK4E6vYLTUmwWcztBv1EKkvnelUi3AoI2wKlK76yjUHdoFNsyDIgTgFrSnupBG1xU+RR7Y2
HP12sPiWCg9blkKfwhcAaBx1LmdXY1Ydt4TUj7rQ2KfqXiw/FpYTOEjTz1/BlKGTthaLg13B4HiC
20spH6i4LcSQILlq6aTbn5Pe4ofAF7PLbWEhp8a4HgpGsJ9GhNJXC/QcviknBLT2aQcN0d1Cl1ZT
VIXWw730Sv4k881ZwG7asTcQOi5EGdaYsM7nZl7U5hFD5XlOa0BuLGnLV1+Kd7HBm8C/rucvytti
uHcRtmMUyAllO++HSSe1PA1UgPnCumnpgQRQwXo1q6FxNt1aZoAJ7T0qCvbUoKt/78d24g9r6A+u
2pniHL+cLTWKrQ1EUYptl82RBUkgXih4R4Mulxt7niemv9eioYVsAQoieGXVM93uK8e2B7BLsa5c
pwN8mkRyXeGnRSGBWF29YUqIM4JqJmsZ1eikpStOAbWp4VAEU9622niRIRrOPdL25N3UlocY3nMJ
5o6HKcN0jqo7+k+hVV5VqHoACHX0BDbDho2Y7WZDCo+TE7g1VI/g4RG3A50LTXTD9iEatXYUrbyM
bdb5igyRZuHubiCauWx9dL4X6A9NPMUxggSYQBnuVTfhhcTkQQZJzUR4h7hJZnOo5qXeTy1zKBRJ
nUUXMN4WPgOR1Te4ntqCrRK/LkZpjSqtIQCB6prR11eUkU22XNRJe95SaQBjiTfVXOD+EPgQGxgk
iqY+M1dPkLEZcAYCviVQ32hrPusa9LAvvEwfiunW79A06ZghfcT2JK3JYfw65EKdq4FRZC0YZtcy
oYa6EegD8fbr2b7wZur8ey9vF248nrSeS1sGxU65ZbvkOBpm6XLKF5R2WHmelatDFt3smuk4UbCr
qIp6zcz+ACVBs64nUImS0slc2NZe1l3JI3kVzVTcUkwVYin23vwV6wiykZ95CLu+GpyxqkXl79CU
8MBIRnE6Cu2gkN2ITHhoDq7rcCxDCGtACu/CeuLhkTDI2e2Hme6T3LopTMVhixu1y8JO+4Vweu9B
qWEEf07rIhnVZ7NVoaccLFDDuHOnUv7RQat5HFqGxqwUG+E2fjMCAc0jFHNdDaBkBzE1tF0ovbHh
wllP2HapEGa0cOihGbPzhJp83tzpxZTf+6bpQ8FtGhpER6dEY2DrVEMvv2IkjBJ0ExXQqlGxgFeA
XW9SPyXsucs2c8sq/2al+dJ8grRRNM/jYuTj9eLDt1shTUFnEAr+KEEfp6Vvy6C2hNXi6z3itXzV
1DCrkWEDOWtcipxjdRN6HZofNe8IAGs1AQIEf14OgI3hxmYgFVfD0oxzTr1pBtm4Akoxd1980+it
OyfvZisCfG9lSsswN2esQqTP84fM0zDqEAfkJMsDd8nHBXJNkiPMvA3NBdPlicXRr5wuO426bmCv
6buRWNsEaMt9BPGy4uBzOhQbMInyVsLqTCOYYV0hO+VAJPBVO1DpbwIMxCrdzqO9a4pujR3ouFyE
4Bb1nTEasbkNJfQIFJHpboEUDIWt3cisKqwHYKFInex06aINvPGBKU/3aN6jnKbRB9I+WZrVYoFV
MqvRunGc5gHkZQRnIu/A+MsdZPFoodA2uNJZ+xNWYbsw6dJpi3ubh9afn1XCjAO3eRVnNIDelt9i
zLOGaQ2xeK6/+6kteiQxXFm5tCJau9N3XVjWtrfuM93OnV1YaJlzhcSHliGP7UjC2vh77CG6ic5V
BZnLrNaGjWaXQye5E1p0BTIV5OTNz+hbnyFzGZ9GFCnpHYwIhHEsSSz7pP0AlVVKay3DsQkH4ik9
IkYBCmsTjYWQcuS2wZGT+Y+veEoE1YhpUMcKXp9qcdeeCh8bDnCWQ2w5aocrbF1FmIk2h0a4Ted8
hOLGg8nRu1jqSCMkteMa3bSTHRcppwzdx8hcdjRX+U5aQJWK/pwW1WYBLhvkDKUYxPZyf9fXReJ8
xiQeGOHOkPgH+btI66g1yL622SYhChHZK8i4NHd4DBMFjzqxmwY5apTsZamXqEMj1MYQlrIocETf
DEbpLAJ7BjMnJCpN8mztgGu6zoMSl3jUm2wbAhEbIrhezugRKXlCE+TrOgZIlq46OWnATtxpE8Uu
1+7dxa2Wu8GyQQwEVYjtakliVoWspRbGAfff+qnaJzPLxfYgwHjK547KULZG8+w3vopX/XBgtzG7
vnFeaLKU1dYxU7e8jCrw5sa2k/CfxbGUrgpZYqgKjBG0PKczfuD2M0N6GHNj6IFt0A7WDcBlqMbC
69Ubm+FnD59ViPRa7nHaQp1SP08wEGaMY1YhutAFkIvU3Rsi1BhIqu2pX+ERivDVD+THGVhl4aru
oG81BOL2f4/EUrOEVr0UCxGpW8Z8Y1V0DiTIzChnD+snWIMMWQKwiJylmEL7c94Y1J7eXiMHpmE8
kv713b1XhxNPLGif8I56Gltw0MsoGxDFg4Kmh/6XIaOHnO1jTEeL8QBi0hnuF9CTPJWxSFV8app+
SOKDRBye79LxtSMEH81ZJfKeA4D5c0G9zpiCZKTziutuZhKlRGaoovkBVfPG3qOx0Q7eDWISZpVc
OlTPuR8EmdQ6EKLRedQBhsFwn7eWWiJwklTBq0xrfiEccI96Tg08dz8ntaEmmAj7pDZ3tenSh1tH
b6drPAwRhya6GwSqgRCgy+8d0ah4s3PUfAzzNCWy1hmB9AfMT8zMAv5d/TZRSbPcjLnnclwaaMFx
hsUx+jQUVJ0+UsE8ToDczNvyyDp44fd5P1a8VMA9oisuxSSG6GnAsyQBdYmUsMuqrpkLOTB5YoJ0
azWWmrt5afrlqRiNCMZjlIPPR+ugw2yEoBbOCe+214aCa5VLwyPockhUscJQoTVeU6R8tCqS5nlo
ALYgDJuh58DmggWMuLRGo8tKtPZM5lmhmyoJpCtJxkYXVb0Q7AkIL0k8ec/dbC/zhRhN8icQQvNE
b8oUdfY8xMbEoIRvkU8b6QOxRlt5DU+bTMj6zpufGbG3lD6BwRRFOtkXynuCnyJylmaDpLI2fUUW
FV1fXRt0PRAxgCxvPcRN1Gp7EH6iv0c0SfRaoI0YGd9osLBUzO54KgprJmSkAdH4jQrkI3qow33Y
hhFvrSso6NLQhHcK3qFBL5cYxber5ZFRVzvuYtTkvIeaTtrYqvyB6eTYXJ7SHt6gfK1kT3b2Ei3/
LoaFNTH198B4YlKVDC3Or29LrxxyFVrlWqGUHCF1Yo257oahVROjHFX9iCb7rKYk8uBjea1b01TW
DMiiMm7b1zoGEmaAWuJky5E8OYD+CF7nMY12IRKe/a0zuUt7oFNu5HuvNckpONhQ+IxIAjv0gLZg
LSq+xrc6rCF3aV2qSBT6Abs4yJDXrHHKIprshxqUBZsUAX/vBC2VKzPf+NGgssC3xCIPF3XT1TKN
M9qINUwYwC/eQsZrDV7KRCdJ0pn9Y1yWvNIEci633pcTJ+EGD8yw6zbahMLOyZUUR/hFFFyWG3Bb
asPqeI0aAiFZi4nryoH+stAZiEWZPYsKZUJ/M7/tHD6S2oxhYWRqVn5cNTqvB1LU8nQB2JqGjmvD
aX9fM/KmCsAVlIiXKexUnqnUG2N7rVlQkv1V2zc87x8ueV5VU5ckPbVUOc/0CJzeX3KWZenpndO9
2M6oujdvUwNetKrsfvx0v18KojwxLqxgk+K5kgd4V9KNI7kMVCde6GSr/QnuqsAadWKzZu/6+Fqv
1cBf6/RwEClTA4R3gef/3pVqdTjtY56Jl0kUPYlMHxcmM9HurJhlGIPW5yxcnIpNo8ejt6WIMuS1
h85hh9bOFVUI1dnwSXnV3vO2M//sfZRNpFIE5ONxsLhEkG7kp49v/7ehwkMb+LJvQAZDH19Xn//S
ZZgamOLR6NrPXYIYLxQpvVFpIYcrKdTHl/ptzqFfgNuN7dAJgjRxXu8mjEpM9Mnksx97op/34eyl
KAIsoEhMkvRo/OOUO2+hGLwYZQAG0pIK+28A4qZuhRdRv3+WVqz2qG5isd30CTv7p8iETDGvQ594
n2Bi5ufviAHrzTW7XWH/Act8Psx0TW1b9TJok+J6dj4jYeJPw+hH4omaBKkjCn9UqbwSzGn8hxd6
PsomRBGeFvVMrkZx7KxJigJz7QlseZ/gX7vZqZO5Ss2TlExtj2iAiho/fq3KQOjX+W/atME8EPDC
psNH+ej9DOowyGQzmZunpqRPhI+oCNU2x6Y4817DpsZRBpHdaAalAqMr5mT8+AZeKRvv7sBhEoPL
BZYNeccW5zsLYqq5Id0S/xJ9jsoNvSy8jah6xH66ewtbhiZWobFjoeyGnO9bUVyD+EF6UTiIz8SH
8W1wCizlGSNK/zOruILlQ7aw4LPAkdBmY+W1a090modpj5F17NbuaKvDErpYNVTrONRZ+CvB7kQs
0rk9xSNjbCbk1YeMEt3GI5g3u0NCaxl2bJVpKrZqB1Bac6A1pksW0wLr5J05MiG2cVuhjngEriS3
5b4V6FtCe3ZNwO8qaEq97jXiMw0VLIdpoVzGdMBLjL8XpQ2VSXOYgD0h144P0fHj4f9twkHlQBPF
BuYE/O63qd2TWWDTvMxfqrgWxKyRxNK8WvtLpyKAnyXrjy/5HkBOn46t1n/t0cBN8n4z9qNRBt26
9cYvfuSoGmOf+E52gtllZtqV3urcgUIG9iRRE8AhXgQobHU3H9/G+ZMDBAc7j5WIz2PTeD87REun
LkfeZfwlg5RcHJMC0d4HMxvN5tJsuz9QpM53EEFw5goqRQ5kM9gmZ5McUaYoiWXbPg21TJdHO3XV
tADvqyKrj5/LPFvSfDvqpuhAwNLhXBD62YNFKCPneTmYD2XbIX4WUr7sELCkjEqmm6Qjp8OKhnfB
Xy4FG+blZAv/kWTNbrxXcVxKMKQ8qn8vR5ETh2KFqgL1JCJDidGYmL8CJo9VWWvSVBnA65yKRTh4
jioTZwXdkfsBCgoPp2U2ZxEepapThF6s2q9JCDKsYpEyS+Z8C0o1sk4fD8LZeDMGOEoLnXVqueL3
jqkNTB/T3H566ItUncxhRasCQeyxInP++FJKWejXLVS9UzYvtINQBaauf06IQCmPmqphhfeeVb1e
C1NW5yobahXq92z1bEFvvfcckA6jgP64qpL+/KkZ0JGFIjLqDK5tuaqeSS4o2enMog2pKGhZip/X
ZctSxb8mkUU27mbRkzBtkLwlPU4WNrVh+7PxR7dINZG0PDVZO4uno9WzHSpY82K12ClXQe+DcNh9
K02Am1M1Xs2O1ZtMDaKWceUCNue9d02iCss/W2isSOZuSs+Dcy+EK8wXzgZ6ddUfzlvv/etzXdei
k6/DjPRtzkJbP5vCNU8weLCIv+aDcD+nDUB0TLhMe+9knrSo8cfdFuy9fzGjHB6uMXMr94WZ5Y/4
+YLALb2+pGkaiZWvzV67cuKufgjJX1vAuO0QB7E3mHvME24LWm1fFbIWfkKDk3BAL8e5Huywuoj1
pD1xIsXKhCYesrXWpuKvhT7ycMTvM7VXMIJ1a03VEG+SRetIDvIJKY/Wb24sTqVsa+WaOLlzMyCe
OtcbeuL5Y0wP/4jhHF2CVHaU86pspIXXGfkTqAn7AiYKMHzEEnQDGGLj3pucz88yxiYA7QsnpoQR
te0OodLyfnRF/5gIEYOD0jULM07qdl+yHs5FrsnmzrHalrAo7Pfp1Kdb2gSzDEr6RVMwjT5I2N4q
hiN4yk03+qCyvThN/+ohAVI1D/ts3Y1Ndb8g9Lkm/NRAA2uaFeiOfmt1s/5izl37BOTaeoh7uw/i
ySkuMrdNNsgNJn+i8LxbY0wI2spsZjahguLqnsNpKso/bo3K8jfe13Tjm3A0Nk5edegTNrrz8PGK
fr+g3y7mApRTxzwx3HlEEuKzTE7ul9+goBZghCb93iipr66KIjsNllACkVFV3NIiRAzx42v/NvNf
HxOsDi0bNvFzHFhvt36VWU3xrcayQq6gckHHKAQKhH84Jl6/6d9x1+tTwsoDn+OjigYz7myNTfhf
mANYmW/GiO8TMQ/Hxaoi4UnWU5y7n0qzCBWdS5MrPbd9CZEQvfzdkKAcNuUdsC/Aes514zT+sdSw
8eC8hTdAXbF7LAqCF7MrC7kyO8O6hQFZ/ijQf7gsKc/eDqayvk7JU1dGZegS98ToWkBpileaWzhU
bzJ6cQY8oL3e+PM39Hw7Wgl9szUiW3/WgQgHC+/vD7HQGXOSIVFhAGEQ4wJ10jwPCQzNbSfLm5dv
Vq8GP05EvBP4Fe6nZXou0Uv8IjR/WvdmRNOjhji6t8rZLtcfTwFbjfy7N+MqsKYFHgRWBMf4WRJg
ZGFB+yB2v0U9jQPKafgMTB6aP+uWLkm3Hiwk29yiw78D6aaCbk9V7CvqVqdBOhhm5m6kXWPlbe1R
KqdwhkPmEyo+pR00mXbC88+9nMW8K0Uh7qmB5teVxktDtBIB1GDpJtouadWGgSt99xNh44COJ85K
s5Mm2PXKZAcDxd4jiSSv0XXGKrgK2/4FWfP+AYZidquVHgeEMxnjVuBchAIsePf7MfeRAolrnQdA
1NrHDySiBeCmdUojhDPxzrI17zKJZ+svg6p2uKLpgDzyx4P7HpbEK2ZsLaoLLocUONlzKm5PSZj3
7obf6sSyr7RapI9IQMzzOkMD8soYlXjdx1c03gNfXy9JbECKY5gCCJ6ltptfknRDN/Om4Oj8DofH
OlI2QyMp7GftgkIlOt06a2kt7Kj5JqE9PyKC3V0mia/faoMvth/fyyvR8f3UUvqfCK7jAQcS9xwM
2GAw2npRWX6PJhoM5O1V+FQ1Szys8UjBjxGLJiocRQVVrEOXal6jLWbvY+Cwa+okvh/Q8CxiRPod
93OCYJQq/VJCL7U2PiFa3+5rIaYrp4/hoNhuZK0g3pi4IMHzQgJY6gWyZ4ZXBV6x2HKnMSzbNOu0
k+/gG4mAvqtdvrIXZ+hQJWKkidxGI6c3YjZJdlnQ5iWiFDDukdXN8Scd0LXbDDQ9H+2B1JRYpL3r
TMyM4iIX2DK7wGWYibSLAoeq343wk5KWK4g6BP4m+kqdk+cRgjauPI3oS8FVSNBeDxi/yjgomlez
053I/Aujh+RzX+K2ZSXQquEqpBiMfPx2ft9/UNDyAc0BXcPx/Le6njDphGbTmH1HqVKHLDP66Qso
j5muIa+MnMr9trTKK6fUXuYhRQNmdgbcbf9wG/8wYZGIIGwWIFctagPvJyxIqbZoYfx9Dwtn7tev
L8RZ+jhHLMzpoM8O/j2C9P0Wdlu4kbihf4m9ZpDME3hKf7iZf1iwyHtTW2brAGt5jthFh28cKtzR
v0eu7tzVjtF+MnM05FwKuxeci/0VXmrdUSJKcMgnYZy60uUgw8F8uknc2AOQXI4DIvm9+AFyvrZX
Xp1kd3+4y99CBtcB72qzxMFMk1SeDdlQoM/s11b/nap3HT0QWdhIDpoQQvsWpwLTGfAJHtvFwSWx
sasf8aK7UNUwBhp3wq3aR9vPo0vdHbMHs7F6OiScAtsmbXKGO0rdwKpp97696P/jWdzP8vv//Pfz
tyIp1xBgmuRr96t6DGBajtz/nWfx9//5r+rHf2Et1Rcv75Vn3/7/38Kzzr/A7jNzqIkKKmkmdYYR
zdr/+W+0Pv+FigWOpWThVBkos/x/2oXw/oUkDTh0VBkpqbsOH/2kXfCRp8gAfEhZxjT56D/xTTXf
BRNg3cF8QtNXqhPAsikHvF/Ms1Fm7OOTvgedFhTRj5zYYJrDQ+p563IkbUr0I1TgjR/2n/FZWKWi
/UM8479fHG+3gFwAZnY8s+m/Kgr8cgBWWHhJz4v0fdXM+lVofZ59edkO2aYstlFmEl9CRFv7EjU7
Kw9PUkbpjpO73IzmF2sAaxOvCRujk75oq6Tytp0PTMmFQB07VIpsbE0lNaIBuqIuv8Lz55fgvJcE
k9lT2pqIcAOztyB4JfNDu9DhQxCz1Taz7e+tqlPa9JlzCXOznCGPdlWP2mIrxFrP+mAW5ePsgf9j
TuwnxwNwGq0sU1xE/ehSl11IhcgdvRyxNw/yl52CR+lEu2mzS0vrb/O47LFaVrpofnfr+F8MoW0Q
M3xeQKltitRYoUscWA62QbUPLyuGyJyvh6kIECv7NGnhfVqPzSZri83QySdI1/oOxcabqHVRbi9f
lqgPujQLapyudrQavdXYwUgXZfm1mCx9lwEnXs36+LW0onUEu+wSYV5E3oi5pYODRrVsk0xcR0Ua
vSUy/7e5/GFzQbLHEx/tLpdVj8Htc/meyPX2v/4WtGILIAL4t2gVi/rnnuJb/6IJwWHoUjx93W/+
vaeIf6m4js3II3og4KQw+HNPMflCFVZQVSEOpXVo/Cd7ilLG+iVBoQNiCOY4DWPVfCRTVp//sqCT
uRl7fC6ag12GLtWqVDM+6XG9nLyBgK2qKWmvbOnqL63mhvdIjzZYC5XhUUOu4tg25hC4yO9eVrpT
wgjFS9gcjLwAqZdp954s2rUboy+5qfTOB36cTtfgNvvvaWMalxj95o+WWeMWUCB9GwFVP1U64rbr
0nRxjwLtGhgRTMxdh6nNvqoL564v++kP9dz3UYkaActy2FEZBsb0t5ofbscNastSHqYGYQwH/cRd
hOQjOW+nnov7/mWK3LxF6L+Ssd4Xq9+uR7sXV25K1dBqzuILU5EaSIfkYdQasZqi/IUq3RAkIWPw
8ZXeV49fr+TCSEK7xqMjRBT4/t0uvWMgYeDkhxF+t0L4YxGK4+8Oon9yNyBitMMrIfz08UX/4fFU
yY+wl8mELon6/JcJhTNsOxZli1udE8+UaXv8W1ud3vcadn0zv8U9/6vm0z9dTRERaWVTvIWh8v5q
ke+NEOnS/GDoI1DSsnmVWG2M8brP/fuPn+wspn8dTxgmXITu4T8E08AW8rjI9ORQx1OOFDZ8aOQw
6qIiEDSgM8zxdN03vXE5ttmwX2DlSzSUnfY/fmaqqPTtLcSC+PO8poBdkjtTgEkPdZ+RwMHOa9dO
FIb3viMr/Q8X+30OEQkTccCMIrgBe/x+gJvazwViBulBGstyC6ymXWPe3n+XsUT4d24TO127JQyh
P1z39xcLk4aeEZ1Mx3dRJ3p/3SxKR3RvZXoox3rAC5y3OYp+hFCR4ND+8Ys9u5bl23w/pTOdTZWa
3bkSnYX6KSmrnxwSowZfPCHGuZJ6M19E8ygePr7W2X77ei0b2AWVC1e37POuMCK0jtZozKFlXkYU
nEO3OKJiPhjrj6/zvuNOoMYzKe6ej7yimq7m+/HD07ZtYNckh1C3B0xgxpSHsmbsZMJB2HdxgnAJ
OPuuQsS2wQBoo+PO/ofOzdncUfdA1YuNzqCjQsJ3NneGGcBMbXfcw4BxFn5ZNeqnC9EfKKTiWEWe
vW4dMf9hP38dwn8XRl4fnZoQD06JhjP0tSPxyw6EbTya7SFOojH6aX+hxVQckVebr6AkxcBbJZ40
HUrSJYZCU+QG4djPwwGfwOmb4eR181UOfnHMwjLcR7BljkgU8ceSarcfv6F/uk+bF+NTmCZ/oNb+
/hVlSKqPCxrqe4iRzgv4Z6sJ6NUgxoOH6OjsSy2VLkpCJCcbrRqzk06xVQWEYXjoAVld+J0fHqbE
E1e+5rRArwZaeesq9nFl+Phef5+1gJQUfgdMJT2D81vV/RI+Rj4mh8LXZ3RdI5rnQdm23ebj6/y+
EoEt8MoAJaEERKXg/ZAkGqAKoEHJoRqr5RZZKvoneA/aF2At7buPr3W+nTM9PWDjVGY92yZ7O29E
0E2yW2tK2c6rJltHXogcdC77IGepgF6XUSABnl0Y/eR+0Yoy2k2V3f1hYA1KHzzT++kKKx+QiE97
THA7Z8+cAycwWRnh3u3HZj64rx7piJ0IeYh6udxqgJ1e7DgERpvA6FrNMibCT5KMDi8Qf/uiRfLv
iNPjfNMNvtmvMNiRTQBygdqDmRU4bcdteIwBoX4CwBj+GKY+f/TmHCmoHDzEyq8b586tJzwSC8++
GBqdDbctRvOT3WfOnRNLfd8BN7yM0VZG2Ekm2j2WqcstIsECRZkyHq6LRu+ec5TrXhaNMK7V5AwK
eSrDH4Wn2fJYFjVi7uUgw/2C5gTWBG6ML6FwGxUj0CZBNb42rWfU0YyveAyKhxFQLG5Y+DRqATaT
1o986CzE0kDu08XEEO4UCVY2OK5obTRD8tLHbN5VG9k/QNZ6ZlAWhI0whHQvCsYEcfetHjvWbqRv
264BUbbfPLc3kc2p3S8AmhvvU2WkzDdWf5Rts8rn8oA9tFvPRIAZGEfvflkslGAmmFAnV/1fcN7c
xmwLa1MnY0uvNcm1e78S84lzJn+sYUFdvw5v6IzdxkT36FaKGuRHRU0OarMROeJo6gUV18hH+Lle
lB22+7pbIW5y0WDa6wYItmlPJbLPUQB7AZ/NPDeWPUpwjN1sg3cPGl2P7y00Rv/qUZrXAjPSyxuR
mS6FV4vvGfHWPjmdxLGpdpOXRseShBYkDjE7f/HzhdSbQyGNhHjwYIWghmoytoUwk5c8KsytgcHt
c6qQ7mDbUd/GOrFYbm1UArugy5rpRh/q6TqZrSFeA2VInigusjVBWnk0ZmxSNkLNw2KsQmS6U6wa
5tjrkvWCIWa8Rsp5QZEBbO2KTshyiuChhJTVk3ZedViB3WKRCyJ3KYhzegSQ4IjyALTw0nFBwJwJ
hvJNLJ/jUdUlJo/Za2fWdNOE8VTt+5iMAf8y7d4BBsh7jHAPwGAuPWJRsfEXLVtP0GBonOT1tktR
sY7GpVKsTDvAI665RbsIU2qvKS/GCNOyBA42xsGtfoLDtRz7Gj129ArD+6hzQdr32XPtlJlSC8sC
GvrudbEg8YWsUkAfZNrpSSq+eB7LTmKWpeP6Smmjp0IBISYwyfkCwymbrT9VRWA1MOKpylvmo58M
yGSX8xESwTYG37Md+7g6Uvalt6X1coWIrk9zm8fCW6IJwMHm63no+pXZWiENAOsLMvHiFBXJNSbU
3moYxLQeZg+xMNpCW7tOHpzQQSGxlSbuF3mAbr0NMrIcd5lf6EGG5jx2EDoUGInNceLHn9p4fvGl
+QwCAa6oVghYmxZiQstgHjTd+1w7bUhZX0iMZyePU62X5pNSblyAi64GM7mKnWRcY4R9PwzhRVW6
0ecOczRoJvN0jCFNBhKM+LrCyv7KoTeOhXJb3xpJ3h61AfPKZXEu6SXPnlxZRepCwlKbSNR+r/EL
3M9GhSVfGQ5Iz8+RSI9GZSFcF2qRe9nbOTdU5ZbQwYuZywOeEmI7jXmI9Pxg+hcYI9TXBEpWvB4d
9ovM1fOHRs7RQ2/q491c2cQPVSsxp5PDMp8y5BM31NgxM8k67xts0eYw5c50iBFH5aJE0acm0j95
9jh+cnEr3Iil7zfq/EGbpJIAGRJZFzdt5y6By0rLD/CSCAXMDB3LZiYWybyJs7B0WgiObsJWVI6r
yAo5EVxoznuZkvr0zD88V+dy6y+6taPebmHnIc3iutW7R6hR9doYk+HKqhcsDKK8wnShA+MNryY1
iwtchbNtmWb2jeIyYnHSR391aTReiB6PxSQcj0COIMKZWE0+iXRqw5VdmsqEhX3yUPpNfBQ1cfvK
HL12v0AMkCtY4R0pQq7d5jgVbIq5+VxWnr1FjGn40kO6/tFZE9pf+JmY92Zhu39N4+IvO91G/Hju
YTyHVU88Bs5mL9GVvZq0GjnPHGl9UVUyAKzh7smg/b0/GajlSaNvvkvT8zaShtKx7oBtFJZ+8gF6
5AH420sARyUhTOnC4cn92zysEZ8JRShI/tPYokzRGJDGNaoPHabyvFT/DsPQZc0hrPSTAAoiI6i3
ty5u4QdcKwEiommzpqi8gTFdyhWkOHtHAww/K3h3m9FLrIdsbqsbGG2IOIRGegjT2jwxggkUpQHQ
f2jsBttmYkO3oJujByg8mEhO5vberl1x6eOhtGrkYt+Fdm2skeqqdjnqO9t8ab3nvuOR2GjqYGjH
BKG/rkL7MAvRv3mVh1iVI04WEYSExxIzlate96prfQkJ+4FVwupuNfj6WLFWGOWlQ77Ls9L9YmcO
RRxE6C4mzfaqdRha+WGGD/S9Ix3HR2XsbzvccaiTSn/AYTsrOdPxOm+CshrsKzJ2ucsK1yUBMKpj
jm4iqwspxTEtcmQF7O7aa6dpL2ocFYMEWcECk77DCNEaFm7oXVQoUp3SvvRwFRyKl6ysXWeTSb/+
y4owR4O4nf3w7QIbC2TIqoPWl9SS0rx5dFv5VPDVm6aurDzw7cXMAwzUhmddWunIJoCQIpRgYll0
HNAki0t7baULemwhdhs6fli88QSzAfPrqAGYSHpJjxDHbJguUTSfXL+vXlyjHI4LggNrz+cMrGMB
x82e0UH0su7GQCnnJW0y9uw659RgE2gywA+D5SLb/NDpPd2trw7y3NZKt8op/hFrEJW7BPIfC7sr
SZM67UftxOVpsqV5lYx2/6BF4fBiNYn3Jep9MHllCSd0PemLZ3PszUXuFgEVkXKPLOJ8NM3UR0zU
Gf6aOyO50rOiXmtYpqHfWePpAp3BCIiioiuYDu4akjZVDbMOD3ZF/4276iZgEal+gmeRr/Ns5Myo
zHkugrzvHYfoElY0Xuz1tDfCsTsaTSF7DOTMiu1sXqI7D2/NOZhssz+goMwxYlAdYl7mPrtPu2j3
CbirLQxK3huHwk6AGD3KJem/wldcyDBibC21glFovOQphEaSq4qSflIUvBIlgGbaO7pAQ9Y2xbNm
Su2H6fTjZQij+d4uF4yLK752Al/2YEA1X5m93TyF6B8RTup+gP7R/2PvTHYjR9I8/yr9AkxwX4DB
HEjf3eWhPaS4EFJEiPtmNG729P2jMqMnM3uqawroywB9KWSUJHeJTprZ91+fOBjH9Nu5epgW3b1r
PVNXCRurWF7jMuamqp51p6ZoxdfuPRpmiYepVQQzv7MVEXuiltTKF7SczBxONh4yHEIwaLr2mbEJ
MLWbKJiz96I00zrSmJPDgaRntsrkQBCbScPf9JMowmDPLG9HnTCDXYHUdm3wPZl95ZDUSkNd5Qw7
PwmIdvRNCNOY21nPZ+NMOOx+UMabannhtBn8vbl0hDnRCbW3ZTbDsuJNxXKd3OT1+KG1Or0visg/
dxzNUwawizw7nU+ZWEhSIZ0iNOdx4XkWwx4Hkv5eSOQdzPjsOhyETvbQ2Ns+yLpdNcn+oss5vxTG
vC9cKBuLA1fEUO2iNpu/TC5+xNSe3YODITnSq9FnNGk3mJRonOcoeDsbvY7QLm93vux/SqE121Zr
1N5wsyaERPlGlS6tSkvrnukJMUOV6Md86u8GS3vLXHvXxKj88HJdqUU7VVr3OlXqy1DEFBe6T62I
6UtqAIzKTJ5doT5gc5/Jdb/3zHpPrhXyubx8C/Rs2isaxzDzB++UMPSREgkUlmY4T02Zia3emO9z
YHCw0hIW+dQ8li6eVuibXT605zklP5Ywlu/VGCCRol8kCR2NiSCZhuGrstT3ecyObj6Yu84rM+rB
giX5qrekGuML94uTLdoxXOh7yprM2htqSxrJyzzO/WGQ6cXpnnR/HB47Hzd82mcPnpWkB28Kikh0
4/CimYI2s2mUpDBP4jIMQjuIOV8fc5oDHSvzXvDs1hBlHYQ14SXimMEwfRmmfB0nvCCd981kcITO
RGGHynAV5Y6OJnYpKf3w+MEPZE2LdtLaEkCHit3e1/fmaE7WWfoVoaakxIwko5oY/klF7Ir8jVg1
dwK4MGJ5TCrJHQ0Z3ooQVNPOJSbZ0tgZfULQYcF56IDy0dOucpAeyhRambtQCwBNXQoDLmkR4Lgd
zJhqvyL+ICqFB5B3hWKgUo9BBIMTQRREozAWJdz2AyLMuARnWjkNQhDj1yFhQIjXHEnCJvEHZ2q+
Yj1jBO7i5UazKSk3M0/bYtV29Sua2mzcymBh7Bg8lqUJqWhUUwXHQpfN489cmdOX3F2Mi24UChWb
KE5pMcWvePkBuRNigu4NPN5b10FHAd416u9NM7nOjVwL30IrkLSopU7bf+3qkaNDqbn6nvQOceRs
z0trSEJI8GBAJ445UTucNcxXkyu/uWVlbjLB8S8kBvrWESoqjLE+1rCsiL0acTSLno20t2IKqR1A
gZ4h3x88MIKVqfl8PxSy8KU0YhK8QqU8c8K41z27evn8lsCvzHuqutyHxsuDPTns6mBaBe3tlWQG
m4UJSuBb05dJcezRGDbhelTtPgQFFzMTKe1gaHx2n0BxW87QKDjc8LmDG5dV1uphlqXBXgv4FSsU
1idXyXrvImX62hCaezSznFdkHVF3PcDLrZOVxgtRg3zqNVK1Y4xR+SjQcd4WM+dd/Hv6QRWDupnb
ZZHRrPN3kSwYP7YOY19HO0MT0WjU7TmqrVrcgSTOzVjEU0ETFqgI4CWLwWAwnSBPpLN4dLpjQfxW
xf0PSX0JmqR9A/yjHKPIQRR9dQ4EXYGhUQYSSKaL6SeuqZIkGWWa7AsCFv3qGJNzJhUJhkw5gFex
Kk6f952WUX9GhYTG8V+Wz6Uo1V2KiJcxadbW3y9t4w80d/y5GmPWXTms16QcYNkM/slnNV8JCOay
AVJGttGqG7M26n2zQnH9UCskyjE5EeWEGLnJSG6xuQOkrfPawbi+YJm7DzisNHxuI23qZQOe71Fd
SEmf/lLp/EhR2+Lo1etXG8nVMtx5rf2zvAXBrM69o0TgbLpJ019Sw6HAs5CY9LOe+z7VOF4bHjjr
5hN4MjQz/lCGDaiUczdZihfNZ615A0qsrQ3b+fiExMu4BMYUn8Y0bt7iFFHwEqc8OlrKI4xEF25y
kvEpbo3mrUAQdAy6WUOuTsasTsttGRv3DAf8hbXpAn/FSVJwAiYlZB/UmXlhbhFfZbBe3kovi9PQ
cJko0jDvpwLR8ecDa/ZF+qPCR/FGJBRvPeM/PxF7ER8lkGsVDr7WvylMqAmBN3ey4+cCkRVnFt93
dL5jlBoZo4dsv9d0EEUBZN6+H0V8wmRW73GJ87DPPIFoBQMQixoTvxjlNmnc5cYCAr9pqzF+FZOz
OJFylXEuE9P4Qvp5fHJKi998bdQgb5vlcI+0GvADWtTfOOtdMLVAc07rACmQYkjGuE/BGMH7A3eJ
p/T3RM/bN6hIrYngYnmmG+HEm4bplBpQ1sfA5kolbqI9KgaCDy8mhjoM5HoPijUq13NausASJMSc
AxZ1oFbb3+D/Yuzz3XRE4MacHDFgzC+YI+dv80j2cNhzICduk01mm3KsYGds8+5i9GN9TSc5PGb6
5P9oRzv+yJo5OI1OSql3MrEz2dnU7RbHW5IwqLkDxqCLX3OShOqwF5aIN14DwL0pWxLUfoef/0fo
8E+EDkiaVuvRP5ZRfV0aBFjJn5VXf/zMr8BaHTEDhj+YOhcbKym1/yFzgGDnSx5EECpd5H9g/r8q
u53fCLJFSUtCu+0yaQJ9/6FysHVEVTQzcSTA9QSDbf4rKoe/0Rer4BARthVAvCEZDqyVdvgTIxQP
k5E5cTddh+pHAmeblu9/uhr/F06fi/VnDP8/vcHfmHYxE3PbzryBn3MM91kwgjdgliyI0urHf/1W
f+cL4GB8rJXQ+RYMhv2fDDWL0Rvgc7ZxkzslTTEUKWhEhrpw+z6KX+cboVeJj6mLyB99r7dmrymU
cc6S1SfdosSv+tF0je8lVEHbKYzoPgaY2hPsPvzMIGWy6jIIu9fss04u+rEkxCQWj36uk7tga038
uHRyRx2Rc+op+7zN6Y7OOOvFXS0jFnTmHks4QEQj0VNk0YycdzYOEapp8dAFZjKKCJCQphQifHwo
yMxdcGPUg3kSVIs8kU9If2bcDV6EcbycdhU53VZ19iQ8szO79BcahTN90xCchIUGnIlhjWQg3SOK
94tNsJ06k1SSag94sDJ0Z+RcxIFGWFWRyznee9Ss9L9zOP+zavyTVcM0yA/40827eZNv//Z7U+D1
rUK1eZMhZe4b+Rd51B8/9UseFfy2hlJzjuSxRMO+6ip/yaO831ga4EV9Jng8Qy7v9WvhCH7De4lT
D2eHRRC296eFw/oNKp8tEGEoqpd1uflXJJeGybv85dEmdQmNPfsZJhQWq08W8U9rh8WWW0m71um2
1jDWDpFhuxr5/NDDmaTtgdpOS9JgjKVG7DiX4ORzW2n9nGcaLsJKES0BztTfINQk1SrEpaC+EiJl
28yipVVsCNx/T3wzeapmbno0D87X0bblTacnkuCbQIt3WZM7SUg7jAc3whej0SWpbK/laXFYW2/P
Xj4rsDPnrhTSetcmO17Oet8BzKF8kpcxD+z6ySrohr70qlN6NEAwDxWouTX8yNVC6rTZzxHl6HoY
MI6rpZ82FJwtG0voVpQyob3ikpvSmciESrsprMzBSicqj/A7PtuHJC4rYmxMSKot8cjZEzrVLkxS
qmAiAaDoHm2XAh9PNB1OtsE89p5MacDJf5RdsBABlmVRr3dZDi9hmnuWl8elsIpbN/fi/MC3WDeL
R+jtBvYvO0iCsTAEwFltpaG9zZA9mOZyMoFE72kRMS+kHUK8z9HoY4dQKX6zrbK1/h5SzrkZA+pB
DDl4xnEIAkqJpAriZ1X53kO7EjnUp1N5K8jj0DZ53zrlyj7T1+GJOH8ZJ5FuNTbCqCAskmvA8N4N
c31yg6YEplgTvIcKk7kJ+6GH9DgTwDfIxI+0pE23XuaqezJR7EzfxxQ1HQrDpZJAELGEveawQGnV
HK4W+AA7xlHuEy2IsrUyX1qFaCJUrOaPAeUadrimRWQHG6YFp4nAJvmUwKsD6BBuAbK0pQQcE8Te
pGlX749pQhETlFnpUFQL9Eb1TeGBAzpOSalXb0dm19rEFMbTdtbjeuty9jpmo7r309hlWABFLYpm
yqPMAduyEeNFqRuQUDNImrzpDrGysHfMaVuqeIzEDCdTa95jMTubyjFhssWNQ8xEqCj78LJmZSBo
QHGKPSLf+OQV9a52i/4JH/Edyn/q63mbHblrMqzG5RV1F4Owl8W7eFwe9DLvj5TkEENOWO0FOb1+
bB272Mm4M0+BRgxc0RsId7U0DytoUWCrEuOT32RnrVzUUe94NE23NJ+CxfxWS1iwjtDuME+lFtky
Jz2w9qQEPkFl1WfTO8mF5UlkdnLuIEUgnip9Cxu0bzSO83Y7AAXilS60bpNVWh0lnRZoMBG4oZI0
/emo7sWbcdkFMb1HbqdDjdui8CPd9qdNQOTFpV75pD5b2n2XqweZaT12umxlyZwYHpCNlt8+P+fO
okG+zrI9ItFGhVW2C5CUxcXhYTtQrQFT1ZKqmSiJYLJDPeU8dFZ5X/jZRRnxnkYWPcpN9Zi5ct/o
fXDyEgqG0T7VJDNufH3ZYlEIReISODvaT31H0dEy3+SmRnUzM/VOkKSzHWMFnRDbz3RmZ+EE/gaL
W/4sbR1Epp7cTY6D7CHT6huquY0okOA5nXRYBDP/xm6ZT3LqLoFUAwMEx7Tv9CGttxUhZJGHe5V7
qyXQjM/D3YOBwiykwXDwRfldebRCdQhnTy7L5Wkg4wKNgJVfyUbLDwNmtQ1PhXGXpN0dAZlbhAAb
YjHq6wz09Fauq1kxxB4y77zXzm1r2veZ2bkn2oJSgttzsWvnNnj1uvRF1/pxrdD+SGUFKez1w2ce
BOnDPnFxWhychiWztj3L+h1UyAr1uMGxyD167sUdiJyOZc6DxMi1yYsIu5NfWVeGjTl6BPG1lsyv
uclk38lC7nU+qJ3edMPVSZz03ppxAIpZv1dCI6Usr177BGo4D4Yvy1zt6g6l+7yqg0Bh7oEPWF2A
neNBJ4PCYvqlsAgthZ1dCytld+hiUo4MhvRcPpZ1QSc0jQ0PODNvWq0T0WzI/MnT8icnCWgz0sa3
XgUvWKWOwOWQQ8bQ7qqynMPUnHY9CGLj5vvAzBkI886+mkbS7SdffK8ZX7egUv1Bl+ZjG3sFN3AB
/FOl5Xh2ukm/poZ1T67ApezTZ5fQjJDeIBBWzDWstFtXC75BH/WRZTtRsa6lrebf+r2177N8vp/5
6Cr41qSLWEb9bwU93i+l47uk/3o8ahpMN8phMJARELU4IbaROwdtzRkBox+iI8y6KA4gJ4ql9PeU
nqhj2siDbGmdz+JiL0sdHTLHxTAbNeDCgviROPBCelKDimr4wf5uU3HBgo3C5LpAsd6lla2FdMd0
N+WwEpY4nKCgnPS9nV07msyB7puOPWEqnwx7PNRxcxNAGG+sPAi2ppAP49JTH+dV3+ktOgT+8oL6
qNzi5o2AOpsish0vO5OhdIRcMXZ2GiNtSYDlrrNjl3QUxkDqg0qNs5M5BGVr1kJqVGK9wpq29xYY
JS47Iet2iyKbLrrKqm/JT+gL/MGpG0n2tTbDOwKjnW8Y5dpdPbTDxUzqOMpMsz0Eg57BjmpPqTat
2/OEyMYNQs13rpPumRQulSSJJS1xlzZdcwnDADbz+zrX/GPQF+o0j9aTPevtuyZGLTnEVT0UO8eb
rB5LtDGJ0LabZTywz5oYI4LvlTbeGimdPch95D0l77cTZvWoK7S7akmHL9Q+fF2BgN0wu82pU+5X
v7fLxzkDmdQMuV2TrIGWyu4by6t9mIwlfsuVIba084ijBeeyzZsx3buly/Dgt0VUUWUEajqSYpLA
70H03CTjVDy3gUQdRd7Dhzs4yYYsCGqiUqt8Y3xaHrwJ9qcY/FerIIC18ivv2fNUttGgklBypPlj
nUAbzZPe7wMPTAU7JTFw9voQ8YHlISEGxQ68iQU54NdLBM6QKv/RiuKddmLsukE9frX6EY52SK+l
XjgoOtiyvbw1KrrchJ1GqhX2qlUtz6RGN4d8GMDw+zq5MczyQE9gEWmO124JM2vugXY7qHk/He4w
y/oH5bndV00Fh0Yu8yMSTarkgwy8PSCQ81JL+aMr/O+szuWuwzW1GUQ8PGW5cXZr6Ko2EMsGBVC2
jVsiunOSXzYSgzHQNlUBETi+ea0t2rQA3btLbvQk08l+uVQ2VP3UGDPOgO476iIjGig6Nm7bdjQe
WCD7eWsNFvYXV04pLFad9Du7sgs2r16rXzts/ufEXZwdFGX2rE8EGZORWqKOIDTNeqhSy3ivS8d9
tzPMQp2SlIzFKaSCUXJgGLjm5upOV+idOQCPJ29QeJEGncR880vMoEKnwlTTTnVKaUSsOHmQMZFh
SYog7qspPQv8QrsC4+pDoHEQxaZYBlFVj88iUEfXnH40sUtTYOsp1GrtvB3ixD3GkA+hmp0gZJPc
86mdnNym2w+0cVM2TR7O9vANhRtDtGqRrbQxKbllExMB2K3MenNIiZdHWdCCM/pGebCkaYcUV46n
Wp+2sbCueZpbT5ntin3Zuv45SysKionQigoEDItKdyWpz/d0C9p73Xina48DUx4327yKn6AxKny4
5ibWbGuD5K/d9I4IfayxJ+Eu9dbryoMimjOqxNyHJBARTEsLbJTZIxTG3LGcZE6IsW6E5BvhBIr0
2xTIC4raYKeT2RdWQfs0NwRUIIWEqs6q8+RmuJINv0JzzdGwlBoRvInXsieWzbFp7Ptgquy9m1A/
Ug9PDfGuXyihu5MVc4opnQXFTm2jbyHH3F6gVlpH3GhiHncE+5nP5SRQ+tKp9zRTrxbBhbPVLZq9
BqNoodVQzJU6ODFNLMQX9GlPWJjnXdNzpssoAvtRCGNjEHd4pzLucvBS3Fd2hQXZj588o7x06WBf
hU2l2dDVHxx+qe1L+62RqyZKtcLkIx2/zGmf7hTGxCcqCbJNSTL3rrPrYGuj7uLQ7dN8puUl+j8W
l2Uqql2gO93V9eN3vRfJJihmdw9RMt91i6ftAsqFInpROPUYbfCF2P1rPS/D1dRxBDYd1Zc9CQOp
rS9XqP+TRso8gHJjRd44jiF+gumCr/1Hw7xRGtqr6au3pHX3ntEPF8bchYtR7KZSHWO/GLdK0/Zl
+qH5HeQXlRTgt3l76Apx22XWGckCy2Pa+bRJZvqubRlvR1NYe0uOe7NxKIvI87MPc8A5QT/phf/k
eKkVWpl6m73hezwkMGMF909j3Q3yxmvip2ZUBO3gsvumoYqNBgQnMlMqSizvogL/xW8Jvg+I9izY
HEMz8dtrHJt5qNU6wh67vcsnTmfEu+iRHBQZFgVmxWsRwwOjPL8d3A4WukBmwpaQx/y57AQdaeRt
ult8vz8K7uBvi0h/WgUNvgi0lzC1zB483S7lGKZO9Vo2eUVqdWZUV7YstHBzY5Uc8GiKpspC1HfT
2oA4ajNNs7lb7PNMS0TUmkJPo6aQ7asJGkloC+24wmm7p4kWhOM4puORU3VxDLy03ttBbe+Q0Cbn
SR/cHQbtx0WoJOya4EuAgvKWsiPjg6LE4azSjHJZyxcHs1xWdiNeds5ki0fyLFZjivnGDJ/fwOow
4Cf6F6WSEZVQkxACS+w41JdzQ6gWClY1z0RkzFA0I9PS6Nka9kw8YSQ+cACo6UZFzbAG2DJUdUke
YtdF1T8sGioH/UtiD0Tvt7m1NdMy/uIa0j0QD/buVwM1iqb35iUlV4xD7U09lPVB5MsRhhQSfBqv
SEBX7W6Kd7IIvmF7yzYdtoZNTloPTJhTcwwSajMVvHwfTBGNB1FCJRO3azXtbBJ0QAZo4JjnfJeS
aXzk3Hj0SHlDKluNO5YrZ8tqvvDRO/W2pOo+T9svDFM+RfQajYN4zG86a87JGA4CTtIUO9ywVa8m
TKaF69IHZzKpidQqcntDQrQT4r2JtJHxozHM7uwtSBlc+sEPPYmpkcBSERay18+ywNHeN9ZHp4ab
JYCxXmcLU2VXg9V9O6ukus0FH2NTkNgUFObWKMsp0iaNWksoUcIsfO082fltZlZmSKL5TeJ6z41P
+yDn6y6aW25/pE5EAul7AhZgRqTDLOOky24gsDTS/IGO1Uz+VE175zbyZqE2ilrGeKMSaiYAbsPc
tJCPoXHHcgp1FyM+dK0+0tOZVdnR40PalGKripYOx3k5TTyp0YA4JtQHAi+I+xEbDoDvo5e/Z55z
9O3udpbNTJ3DYqI47s4s0c8tHR47e5i3jFrcycbiRXJEDcTToF+VMZgkrU/AKIpN16bIXrTGPeaH
IwHkWzXSkN11Rk1jZarqr3R9AJtM0+TvzNJ4ZO28N5eEPMEEVq1w17ASf4oSqmxxK+mhUi3mfYMh
laDnUwrbAFVWv2NqoEUp0fggfWffTV26cWdLPRHoc+spcOu5NcyN1es72Ttw7gIvScRBWdtQb7qE
DDj5YxWnP32DFgdlngvffQO437XlmzTQ5Uj/Q4wLnmg/I4TYQI3UV8Gmy+vIID9ko7rxo5WCVBjM
zdQBpNvONhkyWy0ilpr8+bX5w1MouDYECKGlMRTHljz+ljf5rUhZoEnNFQRAtdhMv1QDgh6NMz3s
ZYIAYhoZysduEXwTOznVA7B6Ogn4NQ03YpNKL5w699xWxlnoTuTmGJVJLyuHHShOcmLLckJEv17H
Dr10wwVhjtjbvUkqLZF1qEjKLr71WdVIGuoN4SDISGlJJzFeufJRs92q31V+ry07oRUoAi0jBWpD
lMZTWHXmkO1yxJioemqukRO3YA4DpQuXwfPt976YvUJeYirHQSzCTxD6vxuv3/9sVhi7/1/rC3/n
cME6l8r//dd/9r//O/nZrOj3X/6xrWUml7vhp1juf/ak7vzCodfv/H/94h94+j9D4ol7/C/5u+vP
6d9OP0X/c/kzhbemRPJjv9IPLNIP6FkJbIoIf0fOf0HxnvObw/8DBo5PhTv4TxQexZJ0MTNJk9Ln
YUyAevuDwltzEXg5HKCBqRNfiP/p1xX4g1Hj4v1DoyecwF+BeBxSOAIJ0wp8Am/Ql/7NLmUSUwJc
7YhDMGpIXGthyS3lL6I4p/HonGcdPdRD4iDqaPQsHY5jVsu7tCWeHOu8gdJTiJEp7FNR5MUDwYmr
NdVsZ1h9oKzsjklPZ02trTAJOgQ1szZdExIXrA0jZPw4m7XzQlfRGzpWCm/L6nHsYudBFjiV6I97
bFYVTkkFFEk5bknDDbnqSHbB+2+GyYa99nPfAKxp6Gxppf4SFAZkIbIE876uUcL0qyKgWZ3QbssP
Ti6aJIb/+VrNiDQMzTDuY2WSNMAB9YPkbc7AxIzD+o+VEtRE56BqKKnbN8yEcqsmlEDKRp71eaEI
vGYj99J3Pn8CCrWen8b0iLSiEMrfsyIGDR1Hw1GxwUXg/fxg70w0kpv1ul24VVAFX8eceoeoLn39
5dOp8alCIX0N8kGHgZBTD12vDby74a9WzZynv89wUE9Zg34qlYFgRsgyk7W7txRnAH+oNjittNdh
wIDiy7zigD1YxkX4faDvJwcHyVKUnELGhGIxgdmDM92s82plhd3Wb0vtQ6VTEM1WF58oEE1/aGU/
X1vGu/3n79evvxV3Nt7jnP9FTiP5MOoKr7rnevW00wURg9inRsbIlhCFhovcU91Gpv0q2PIkIpKE
nEsCGwdJudbFNeOU9qAS/dfB7aWwdqnjcaawFIp0KuoZdmo8TRRsNsdR2NIMgZSHnURE8dKC17s7
o11Q0XGrYOORFfcCMMQpH/p+w7szgPc9nnns+s5DU6nyWWhW+ZC2Ynnp2rS/UAwSPOaIaXacTYW7
oYGAjghnSM5xZ6df8wUEuMTpjZ6fD5vqK44WtAAg0wdoiXISdbcIovt672BzDgunA+YAy3dXSFG9
Inxd9r6NDZ5oQ+tjcsE2SQ+uqDoxLDXT+mTmWUE/ki7Ta1E2vFZAlRPFNsy+ZmRbI59wOAoEZFta
svt7lOxIw9RUINgvMP1IPb6p3CqDnkkmf09WrrGjOtt6Rhla7CsfgRBFBuvwPcus8veFoZME1dgv
BJQxpTj6VwRSSx4tKB5JXmR8RzNZlDdVEisyew3X3WUU1NEHbtJYoRf1KYl9mzPQ4AuOv2VzS1Nm
dddjrNvhxKgQmdnGaUjqIOQoh1ya/W0FRzBsBbY6pXZXlGGB4DGaSsd6mqnsDp1qAXCIBbj2RNVX
aPf0f9cmEuPIm2JMFHKctxSNMdDqca6iYeo1IAGLWm0ryL/MdIqda21ybiXNKFsO/yR96F6vD2FC
hWke+lqAlizosmFDBqz3Miotu4kNI/m+iDyHhG2OVPm4G9UGxaZ2LfSWudEAKi255daRzs+8qS7g
oddyAbBIxmEH/868uJ1Gg2iSdISwQbCvnmZn0bcq79IrVh1xUnrbPGuus+zNztOp3MYEBc1D4Je2
rRdlrF5syRk4rXtwmpopb2KhMMKhnPTN6LqYzeK2uUPB138N+Putox2jkT+2VePhU1eJOA3YLCI6
WwcVFvSTQ/HU6PxCvaMlB7KuMciQw8EokEw/ul6iK1JCOSaZosrPIxEpSzQKst10QlGz0HJb/G/B
OO9TPamRH1dvjdK7Lc265rGJO+/aLIP2iM5x1XGZKc1e04yk06tL2UYcscQtKlzA4lXx9mk7JeGJ
Vamnfvz1c2Uh/DX+QL1enFDLkaNgKLSmn09R67JofbrcSGPzN66ms6yO60wZegs7DNlq9Z56BXGk
ftu0eRwwVRrO+kYyFWvOxSoupSJF3Uz6hO4sxWxQX9m2lytzPLGxTaP+EPYJvLm/J3H+dx+EbrLv
VKU1H/KvR5/Pzfv/nIv+PzoukT26puX9Y7kTfGmS1X9Nivrjh34dlpzfTChryzXXHoU1K+o/dAu+
9Zu7xjIQguHQt/ypavpDt2ChdgBARNWkE6KElgDX/q/Tkvsbr2b5OnuOb5r/YlQUtQd/Oy35vL3F
gcxdtRWrsJqv/0m24I9u0zRLYhx8f6lLDgmNHwk8yLDjS3fJJmuLOffbUvsOLT1+kj7pA/ptW7ca
gMNkuOIKQjIqRqyBHi1PW8HR7DZdkhYupS4fm3oh1ZG8uSMC2Ec8dvTuLUP3plttISi45wI/UTdY
P5vSpUG0mkghHE1N/HAAQs9NmgQXTH70+OldyeNt9s6b1dL5CCtrB8+SaMKfjADzU2E11fxzddB7
+Snr7elKt+FWQAn6yZyf9bxo2ebHuCYdwk5WOSflddeBFjGDJQrTJ/puEFOV1uO29fOE6Rt8rK+y
zt4QBjNfDTGXG1Gk/reywBN47uXoc1ka0zwY1IhcwNqp7ipcCDeUbA1FahNMndHpdhj3xbtdqfqc
TCSMOr6yN46wixdqtOqtY8T2RvNcJypja3oGfFwI93SM5EhPW7Zv2qq9jTHpefs5Tu2jPo/aq+yx
loJ/z08phtZNgRbaBsAeO++57bNRcl6ZtWCrCHlkyMtjvdvFAZgDxWscMr6AyalupxHK8Cg6334b
KFugZquc2lc7sf0LuWbG4zxZ61Xm7JngFwmMx6BwdJBHQKlHQmCpDyuBDqhZsT7FtY00rgRoMZZ6
hGPB2LCQVVvfGRmh/TSoGZ1FRzzyVA/N2WDFZpNc/7M0KK+LYAYEDbNDzfctabWO3dZSeJe2noHB
AlVVkSOr+Dm3fWKzncHFVDbanPDKNFEGUJMTPPtNYQ0kHcfBszFoMgmFT1wPt6ZtPFIQzp/B5Jvh
tmsGtZ9lYB2tVDpv7Vx2PRYYHx8ciDWq7ZrgynCpjOZsJpzcohzOvgcS5aIwW9g5UA2dlid8E/wC
k9HNydZLcq4u0tz2tZwqBLCYr4oKWT6n+o0/o8LYUPDpmldavKZ4R7C9nhzl2oEUUuAlf+Q5HU8Z
NZIYrEGeM654JzDXkc9ODKaG/H8M2TT4gu3XvDyUIf/tK5lT+UkGNuIZ+upJ6MABCCRT2cd5TtE8
qx4Y0WVejmyt5Y+IMaXewlG4l893RKJA0vCoudaRdjDuzW40ub74ruPnSeBPXfnVxNvYkzmqvRCG
/aYvS+9HNkVFZ1cX7WvHLoewxZmpEchyx75LchoWCrzrDY0JmaDpimO6FXVmxusnFkr2/VL5/gWL
pPsVCcWiPX/+lpQpDsmhXCBjgABwPZAm5XKXoVk0rrQl1UVYFj1RoL078TlDq3ToHyaYz11Trh+p
qa/Xh+orvb/KJWjOeEOa88L401+DJQOH9IOkZ5BqFGm2jcYNQR1otvemkhUK7lsc7Eo3ll3WteWH
Ug53ZO5q6z0FR9aEiaP51b4ZRpLyPQMRFtqDglBt8IdpIwNTHYh6nO6RK8+3I0frVzIeBwuL4GCg
e0lr3L2ke7QX6Q9Rw9SxhI6pwYD0Zh9sB2IjrGhBlnTFtRGf82AJnvkw3XTDAGzc5ykN0WEp+vZV
2kMfU15pzg+woNYeILvaKYbxSB8T527IZP89X+VlYcmm81wG5fzv3J1Zc9ratoX/Suq8Q6lvHs6p
usZgbOPecZoXithEEqjvxa+/n5DwRtjJzo5S91BXT0kgS9JirrVmM8aYD4ZG7goSHIYtxQh8o34X
oLoqIFeH/AF9CU82Ab30RmkRu5STTJ9qL1OWb6alqeqURk39GTVbXR6LcHLrZCC9JU8AwyvnlrVS
zmW/nt+qtOdPMTmAmZZFAQ6u5MH/APo/VnJLssaDVAa9FJGsOfFiJaTECo8pcA3bHsWcGHe+GPr3
bo4vBBrAhXaor22QN0ggTAZFXC0V3ZORYU+d6So3xBdX1TdPhpWV+oTuusB7Ys1ZylFZPGaqWuFH
+rDUV+58FDiDj/FqED/ZkoKiA24aOTPToAm0SIoaCJQ7E0tYfC46FJSgPHJw+JJLp4JKPZILN7mE
faRT017plQJSby5/qdar5DIl5RuNSHeAD9vE6yvwSyqVzgLcE8gbSUOqa6PPVCu6jrXYW5I5sZXx
BhUx96SsouqCFjPGtVsM7kWQueVYUOH2gMrPE3HmrtnN7+Ca02BBgAQAkG+yyeWcJOkaWiydYgC1
ZvNbNBjYTSodtSME/u9F3/8sWzRhG6VmsrHOcpqpzcK1L0gf56EcPFEnjR/cQrm1QTvcV9LaOims
hHwB+Z8HkEz2iZuVqXETIdg1dXQ3HAuWLXy2pKK8VObG48aStE8ZydqzoKR14Zla+IHJ+gBeNM3j
sl74Ba2mTTKEoXSbJFbdXDS01bEr2MIMqRYY/vMoFe4SOwjGpQQIzV3F4gnebQxqJE/tcEx44At0
ZbEL+JelRzNqJVNX0MCzzJtWketmo4GIUkQuR2gKl0L6KPlr44uDCB70e4cKQ7ZSMigccK5zmEvJ
qJBXX0uO98sCNup1KglfEfGIrsJkUyFGXpShhpM/T2dEeyuEtk3poTKBNVdICN8Bu0u/50oZf63o
PhQtylRw8ztHi+fWZRpThrFgQI/CKP4sVZv5nU2vU7p5rik4GGI5y1MRtz3BpdE1wplEHtzEcaqN
E0m20GjUvaULA3IWbZzVeK5W0t3KgexuONr81PJs7dYMTfWmzAogZ2vf9ihAUaS/1gdzNH6AsPmn
diYM7hSEb1DTyEDkQes9yRWtvAghj3x1slQZqUH4EUUF4QJa1FPKkTi2V9gpla8vomTBk1wlM3oI
KJ+LwqLznr4mEyzOExEqnG2jGaNYN7IRZFeZHk+NrAAyp8OetwUxY9cMwlKZIdas8IaGOJJsRXZJ
8UsZWO5qcE0WV0LJwp55oNKoO4mf5itFP7FczTuhvbYCGyRdk0t33VORqj57YaiMaSpgclKY8w0k
uYhmWhpH+MRUZKE8AWgi3xmWot3CpE4fAnRzOeh92vgkYPIQnygnAz3Nr8j20ashsz5qQiRe+vHA
oddhieg82u0Tk76EDw7YDgoauB8TmFHo30uABcehQOfaLNVUpCAS274FaSZP1rJQPQpkBS+rRBY+
AU9hg9Ks4IodKJ86cPPhRnnmnZwK+VkItZ2/Skp4KXub6J5KoJuPKiQ4Ud6slcZtMA0XGV0i7xxH
E07juXZOOsuYBXQg/CgkNGglaZA92Zn9GSDrnIajooFDUebWxxxG+wl69RQYo0S+0EI04UvBkqDS
28ZEyzR+hzReFRq8XsHcjNCt0eJJtbZVVoKXrtEpgg2vOIA8Ll3bpLiie+5ZWCgGEBZePA/L+GG+
CvRJUkbz1ZjjsJgCgKPI5qKZYcwp5JQx9C1asZOxRAPhFK5TcgksS4EFblfZJRIpACglqZQn/J8S
SYXSNuATqfkLYv7ad4OmaWNnrUEXBInnPoe6Hk1pvDAfu7VrhRBkfAJ/NDrZKNT6Rq630sbOIArH
sJJJUWVGdlXUxZZ55aZ1YqfGMepUVFZefr1JjFD+yPlGEy3fle185BGN365SssDJWg3uM6+0tHsX
NMYG5JsZI0e/wi3wC+XbWpQEa2Jqvs8CEmpNBE1c31gcsmRwy5m/TpJxla2BCq8SY36X4AZcSW4I
ss6vZIssZ+4Hpxt5hY+lmFDuxeB+My9q0oVlT6J1Vs3URFWv6XAFyMuMosFpFqi0yAzc9LIUIxJp
vlPe0rs3ebQL74Ia02VobMpT4MnRjZcECACwW57laRRfiPQqOYst4wlHrZjoCURFPVbuVvAg6Eyc
r9frCUUay71I6AkjThxzs6moS1NqhN/hAyHxJMDFGRz6byV9bEHpmhIIsdBHe0D2MyaEhmCzNQxh
77mCX3yLksPmhnpa7Iyt0FGzb0YaPlLQ9dcgQGluP5fOvAGb2/kcDALqBvp9ILqfQtoI2Zfgq/T5
TPaFRVqYIQIFOHIOcMDsfF04KK5sVtUayNnKBsckwWL55Hj8KS5OYvrc3AZhEk3qnE/dV1cNi08b
G568IseGpd9aUhjdcvqdg7v0BsV0L5J/h6pTB74duS2KCJpC0G6oCCjqh4rogDqkOVCGYAq5Fude
dVa4iZno4rn//Ea1btebG5ka+g2EwbJ02GXPiHHmI5cbubarLohTPW+c+hG+Gj+DskgcgzDLCkr8
0Q0b7pd/encDxTYTAVkFYhVKfN34PxxUoi5U6B/Fq1B61ArYgk7kVLgSboxI0oC70nYbf3BQQMtt
Kmw/LNaIXdl5uBwwohQJ+C7qoxA0Dt8drsCAdgRxME0g9ZAxLOAaXenrSHr0VwkRlCICMeJEqwDf
WyHuigDEgRjAt3R3ainl30nP12/b/S1k1UAqt6aYiMi91r/VXjbEMouskiyCGT2OlfNCJv2gOrb0
uKn05MWMRaehBP1wAtSaUda9ITrdBgqocq3ySNPB7g1dO680VUiCqe/F5iy1idcohWIGgxTFKynI
nm0XIcprKzcySt2xJs8rUtcD24PWtXI57tjNx1oEFxdttVy89gA+hRfI5ppPOXUUEt7gDk6UjT/H
V/e05EWwBNkki6OkmwdJG9DUNirX8dTJMmILEKmLQM2L9CERTTWZbNA3Ambro6GofIUZAQhybpRE
6dZclQnwLALQNcfEo6fL4ZfCrZKXuu7+3djk/oNsWoRxaZTwfciA4RcBjH1JiaTUB/WBKRBVi4P5
3WaQZAl1AqLFM4NC3bTii/GNEoSidhbbolaOExpIfNkmQDwtEhshyP836c32Rd4tB7+WRutPbwNK
lY/Bm5rxL31pV2N9f6Bfqy+zaupyaydhun2obXX7Z2OAdHDS7AUymKwP6cwqIYSP4mV9sQbdwCen
tP0YhMWwbkarE8GSHuViSXHDvUn60TT8/A3f1t7fjtN5g+cg8yHc3C8tJ/A75fK6uP0rc3Awwt4c
mENVqGlr7Arbi6zt/hyYJoRYGkXRwqmZo+aG//dz8MN+C4Yhs9f/yiQcDNGZBPLRuobUdvOSJMH3
JwGwARu0Vu+fzef/LUM4eAOKauA5zl/+/S8JLiK/XK9ZUARk3DV6TTSGIAhMa2cW9KEh06YZwlYz
CyyX/8py+OEsUMXoOwmyNKRdhkK5A7DH/tsb2hC/hbwyXWKa69jentSywKHeywbq18dJ0snXvb5l
ZxbMoYap4UmR5Kwv3JrjsgFyW6zefpMAzVdVWAkisM76OlgISIAPQRiRbVMQZ6qvY5sE0VSaLapx
D18P2n9yOCrDbY9CQoXmHQ/WQ62hwEKhwTOy3u0kHZcl6Ag89LQERRyq6K9DqqRg2b7k/nLQWS4I
elNrPb4TASttFufv24CiDA3KxiCqWzt/6yDVQu6UOtvPj243IHTo7RwwCbiGgAzbPfFgEkxpiI6H
qFJZb2zk6EwB4601BHrtiZgCWQqiRvXAQWQJgBvQiOrpv1RfR/f6NOCum6z2en1a3Kh0C0axpfmN
D48EAyMA/U9mpf1C44cckZtM8bL3LMjKUJEgx6An0UzDgS1AyhjSPUYm19KsuiN6f7Kqwi8GSwf+
5V6cgK3T3hMgS42X4TpwDMDZIOYj6wq5pu11dFZAQ6Ual9NrLbAV1CIourTzfg42RFFUcBLROUHj
aHurY7ICTZR6HwgGax2kZh0Iba8DKzAN5oegmbC62RHxnI7LMyL7W/ex6GcFwhDpqjo10PqHBzGz
YQ65DWjD11DiCGfB6HsuAJ+rfR+FVkSvK37fQSRqxDvEQSJu3F5HtyJA/dVIvH62wILn9Act2GYG
3toCXb84P1EJ315HuC/SrrnvLEi4SCAwdUV5fct9WzBlUm1EzLRzaj4/Om9ZRnupb8zAiqC7L83O
pTZkYontz8I2btzhSY9sXySv0dsKao4RWWX2/u5769pQF+CsvCZSj24NSAJCAv3XAIkRPCDiwu11
cDbqJA0gTdH6+egORdJnb7Tj/nFFgaNfA3Zck8u214Hx17Ei9QQdJ6RxDY7vOJCFNpfx+2kDWSVV
SpZUMNpD8WAWOBRlhfIzlvJqJMflINUdKpuk3u/PgqIPsXMVwOL7xwFQe6IJbI6C5rG5RhI/X9+t
ACugwE1luz0HDoMlk+obsSJSqrhH2+voZoHSYG8rIINIorg+EN/fEUya8RJL1Rmm7XV0OwKJA61v
yKRIQw4+oAc7Nxjj2ncKKLBRVBDgAbTBxNG5RqyIN23d/+npQIGNrsb1jvBXAW1/Fkgi8YlMGumv
WuyR7Yswq/vaQr0vyLUKKpnj7XVQWNAJHFET3vZ03K6I47MFOFa9QyadVJGGIKzYpk0P3EX8B2rO
hI07T6HZiI4olQJErv++AMGfX5o0gdbYwuEsSAI0fzZIVTk6fxEj6J1EIVig1qxSX2mLygdrwRAo
NLIhmIiSb6+jCxpkaqC9cTi1zANxEQy417fs7Is1MIGcKqFjYyVHtyPUs9A7oUZyne0V/YTWHzqw
hXpH4Awi99wyRY9oLyDLp/Q9F/CXFVEEimT84P23e0EN+2qDq+aGxzQLmEHjvv1+1CCLbPsoiWPs
zVrgLffXAngsGS+K3HO7YzRm90uz8AtfesXvjWzHfdnC+5xlsqcY87df2EHf3g7QQtq2cCVwa50v
1moyzdANpqn++386dZgt7G7vwx0Mb3uf9r+3L/j21p177d5q949TZxkv4mcbslUNp2ofs9GL/x93
8W3hLfYxd/wu7MJ/Pcm//9V5zr0Eyt8MnKwPxlXYSHuPGztoB3cH3oJB+g+8XvjJItk9Yv0zNtX1
viOPFq7zPYgPyO0Njqf32DAy48VLsP/UOt7G7u/vqhi95sJ/9gOOAjoJPKfOc5buBqunpAGd9H3s
06W7KBbxcn/kBufYe2Qk8GLnOf0QfP8AByPzvnU1BQCk/wErnDDrzkvXCpsqfN/nR9MBIYTuyE1l
t+/IU2bccfZnXJTBNu3+4fct5fxlYXcMsC3C9n3gc9d1/MDprsimstd7aP/FWRzsIrWoxB+YjKDo
/njKtvDS94Ev3+5NTaW398AMkD2vq92bb7e9Bnved+hZkDnJm2k2gZDsbvb7Nne1cPzO7oFG2Z84
Xq4WdN1c+C+7J9we5k3VpO90XC2SZPFsZ7TVTDs23dYleo/vPNuOteji5xuQXP+hf9JVZutU9Pgl
nQRWZ+KEYWdvasG+/Z88Qe0lPhy6LoT0Hjrw04M9pE2r9x35evktXhx4T1KTq+0/dL7onluEXHVz
rv4DFx+mCy9MbKd7rDO+SaT3J8b/sZxiTxustRqvlqXz3DnGWkTZn3jyL7Ckd3Ow3VKanHPvoYM4
tT+MFjFdcbunmdQkMv/MDU4XdIPunGoMX2cI+w5/YzvdGW+S0L2HXbt4JN2opq349B46XlqHFKVt
mrDvwLdL308qN18chAkt8aXv8Pd28LL8cJ68OdtqMkj/H/IhoDHyu4bY5s/6Pn9zg7eG2Cam+g7/
yOwvk2TZcSnkplTcf+yyG1XKTRql77gf04W9++XqPaUFt/Qd9mkZe5xsnZEbfHXvkX8i8dZzA/+0
4NzxrbS7NNusXd/n/rRM0g/v6tM1GfLe4zvJc+AnTsdza2Frvcf+cRfRn075e5mmV2bo2/zTjvH5
3n/rJtfqbzy7y0X8n/8FAAD//w==</cx:binary>
              </cx:geoCache>
            </cx:geography>
          </cx:layoutPr>
          <cx:valueColors>
            <cx:minColor>
              <a:schemeClr val="accent6">
                <a:lumMod val="20000"/>
                <a:lumOff val="80000"/>
              </a:schemeClr>
            </cx:minColor>
            <cx:midColor>
              <a:schemeClr val="accent6">
                <a:lumMod val="75000"/>
              </a:schemeClr>
            </cx:mid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ea typeface="Calibri"/>
            <a:cs typeface="Calibri"/>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2AB84A8E-1D83-4573-8D34-9110B0C76704}">
          <cx:tx>
            <cx:txData>
              <cx:f>_xlchart.v1.1</cx:f>
              <cx:v>Profit</cx:v>
            </cx:txData>
          </cx:tx>
          <cx:spPr>
            <a:gradFill flip="none" rotWithShape="1">
              <a:gsLst>
                <a:gs pos="0">
                  <a:schemeClr val="bg1"/>
                </a:gs>
                <a:gs pos="100000">
                  <a:srgbClr val="00B0F0"/>
                </a:gs>
              </a:gsLst>
              <a:lin ang="8100000" scaled="1"/>
              <a:tileRect/>
            </a:gradFill>
          </cx:spPr>
          <cx:dataLabels pos="outEnd">
            <cx:txPr>
              <a:bodyPr spcFirstLastPara="1" vertOverflow="ellipsis" horzOverflow="overflow" wrap="square" lIns="0" tIns="0" rIns="0" bIns="0" anchor="ctr" anchorCtr="1"/>
              <a:lstStyle/>
              <a:p>
                <a:pPr algn="ctr" rtl="0">
                  <a:defRPr sz="1000" b="1">
                    <a:solidFill>
                      <a:schemeClr val="bg1"/>
                    </a:solidFill>
                  </a:defRPr>
                </a:pPr>
                <a:endParaRPr lang="en-US" sz="1000" b="1" i="0" u="none" strike="noStrike" baseline="0">
                  <a:solidFill>
                    <a:schemeClr val="bg1"/>
                  </a:solidFill>
                  <a:latin typeface="Calibri"/>
                  <a:cs typeface="Calibri"/>
                </a:endParaRPr>
              </a:p>
            </cx:txPr>
            <cx:visibility seriesName="0" categoryName="0" value="1"/>
          </cx:dataLabels>
          <cx:dataId val="0"/>
          <cx:layoutPr>
            <cx:visibility connectorLines="0"/>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cs typeface="Calibri"/>
            </a:endParaRPr>
          </a:p>
        </cx:txPr>
      </cx:axis>
      <cx:axis id="1">
        <cx:valScaling/>
        <cx:tickLabels/>
        <cx:txPr>
          <a:bodyPr spcFirstLastPara="1" vertOverflow="ellipsis" horzOverflow="overflow" wrap="square" lIns="0" tIns="0" rIns="0" bIns="0" anchor="ctr" anchorCtr="1"/>
          <a:lstStyle/>
          <a:p>
            <a:pPr algn="ctr" rtl="0">
              <a:defRPr sz="1000" b="1">
                <a:solidFill>
                  <a:schemeClr val="bg1"/>
                </a:solidFill>
              </a:defRPr>
            </a:pPr>
            <a:endParaRPr lang="en-US" sz="1000" b="1" i="0" u="none" strike="noStrike" baseline="0">
              <a:solidFill>
                <a:schemeClr val="bg1"/>
              </a:solidFill>
              <a:latin typeface="Calibri"/>
              <a:cs typeface="Calibri"/>
            </a:endParaRPr>
          </a:p>
        </cx:txPr>
      </cx:axis>
    </cx:plotArea>
    <cx:legend pos="t" align="ctr" overlay="0">
      <cx:txPr>
        <a:bodyPr spcFirstLastPara="1" vertOverflow="ellipsis" horzOverflow="overflow" wrap="square" lIns="0" tIns="0" rIns="0" bIns="0" anchor="ctr" anchorCtr="1"/>
        <a:lstStyle/>
        <a:p>
          <a:pPr algn="ctr" rtl="0">
            <a:defRPr sz="1200">
              <a:solidFill>
                <a:schemeClr val="bg1"/>
              </a:solidFill>
            </a:defRPr>
          </a:pPr>
          <a:endParaRPr lang="en-US" sz="1200" b="0" i="0" u="none" strike="noStrike" baseline="0">
            <a:solidFill>
              <a:schemeClr val="bg1"/>
            </a:solidFill>
            <a:latin typeface="Calibri"/>
            <a:cs typeface="Calibri"/>
          </a:endParaRPr>
        </a:p>
      </cx:txPr>
    </cx:legend>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title pos="t" align="ctr" overlay="0"/>
    <cx:plotArea>
      <cx:plotAreaRegion>
        <cx:series layoutId="waterfall" uniqueId="{2AB84A8E-1D83-4573-8D34-9110B0C76704}">
          <cx:tx>
            <cx:txData>
              <cx:f>_xlchart.v1.8</cx:f>
              <cx:v>Profit</cx:v>
            </cx:txData>
          </cx:tx>
          <cx:dataLabels pos="outEnd">
            <cx:visibility seriesName="0" categoryName="0" value="1"/>
          </cx:dataLabels>
          <cx:dataId val="0"/>
          <cx:layoutPr>
            <cx:visibility connectorLines="0"/>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C91EBA75-53EA-4F07-A42C-18A8D1393C50}">
          <cx:tx>
            <cx:txData>
              <cx:f>_xlchart.v5.12</cx:f>
              <cx:v>Sales</cx:v>
            </cx:txData>
          </cx:tx>
          <cx:dataId val="0"/>
          <cx:layoutPr>
            <cx:geography cultureLanguage="en-US" cultureRegion="IN" attribution="Powered by Bing">
              <cx:geoCache provider="{E9337A44-BEBE-4D9F-B70C-5C5E7DAFC167}">
                <cx:binary>1F1Zb9y4sv4rQZ6vPKS4iQdnDjBSr97jJduL0F4iUaJE7duvvyV3O7EVO/bgZu6Be4JpdEtsFfnV
XkX639fdv6717aZ41yU6Lf913f35Pqyq7F9//FFeh7fJptxL1HVhSvOt2rs2yR/m2zd1ffvHTbFp
VRr8YSNM/7gON0V1273/z7/h14Jbc2iuN5Uy6Yf6tujPbstaV+Uvrj156d3mJlHpTJVVoa4r/Of7
v4p4k5ab8v2727RSVX/RZ7d/vn901/t3f0x/66fnvtNAWlXfwFhC9xwpHUQwk3cv5/07bdJgd9mS
9h4lEjPGHHT3YvfPPt4kMP41FN3Rs7m5KW7LEqZ09/5w5CP64cLZ+3fXpk6rcd0CWMI/31+mqrq9
eXdebapbmLwqjbe9wTPjJC7P72b9x+OV/8+/J1/AOky+eQDOdNFeuvQTNse37bvVJsnKUBW394v0
HED/IB1/6c3VJtm8RMHjtfoli9h7gnNq27Z4zBsO33MoIsRG9pZ35P1Dd7zxMiXPsMb9wClnHL5J
zri4TVNg/dsXueJvYMJg6WHVkbMTS/snaAglNsfC3ootfgzNq0h6GpwHQyfwXBy/SXju9es78+2d
Z3SdXKkXpecflN+Pt0Vi0uoer+c0yOt5hdI9JJgN/5HHTCLsPc5tLrlDtvI70e2voORpFvk+cMIg
Hy/eJIMc3zabm/8mS/xVqMGkL1LwepYAq29LYtsOplvkJ5odYwysQZnkjN/pj4n6eAVBT3PG94ET
zvjr65vkDG+j1TdTpC8rjL+BjdizGeVcYvlddT/0yDCWe6NeF5jiLXj3qmJrdV9H09PwPBw7Qcj7
600iNHpl+7dFedvfr9JzCvUfVOlgVUyxuTH/RRJmt3rTbl52TP8Gn8o9hBzBbbKLHMD7e8ingu1R
7nBKMAQY42tiXV5D0dNc+mPkhEdn8zfJo54B//C6Utf177T6eI8Jhhkh7Ek1AsZfEAcsgD3B5ZXU
PA3No8ETdLy3af0XILvqZfP/esGxnT0mGcOUbIFBYFwfCo4DIbcjCLWd3Q3gtm3D/a2CfwVBT4Pz
feAEmMXbDKvOQgj+361LvUlv7lfov6Dcl7emCH6rAwBuOQXJpBI/KbkO2aOUEkHRLvab8McrCHqa
P74PnPDH8m2a/vXNJnzR5L5ebCGMIo5Ewr53uyaZMozpHmeSCAdNNOqLhDwNx27YBIz17E3auLXW
KjWqfElQ/wYeaA8DFg7huxhm4n84cg9ThxPm/PBPHqrR11D0DDDf5zLF5m0q0nV6oza/NbyUexC9
SOrcJ40niQdIHILjISSEoFsNNxWYlwl6Bpn7gVNg3mZmam3azW8UGBvyQJQzQel21SeoSLI3uooc
o911fv/srd/xEjXPQHI3hykeb9OiHPzu4osDnh4VthTiSUsvHTA5CEN1ZqfCIE3zUIW9TM/TmNyP
m6BycP4mTcsBLEl9Hb8Y4L/etBCxx2xhO5ztChsTU+8w0F9CCIJ3HvpEf72GomeQ+T6XKTZf3iQ2
Y/rliynie759zj9/PTbU3pNE2nQsO929JloM0g4crjB+n9qcaLHXUPQ0Nj9GTrA5fpvYHJpala8x
/P9gZuyy2oS/jzeI3CM2EZCT2uU8JlWxu7S2cKCSySdc8RIdT3PEdtSEGy7fZprjaKPS25eg+Ac5
4WhT9K+J5F+vKYizJ0GNg+18nF8RfE8gDPUPuQscQIM8tKqvoeRpfvgxcsITR28zaDvalOXmOqzL
26oq7xfpt6hwqF9AAkPszOckASag+IQYNBY4E3/n1fQ8B8+j6Uwxeps+6ZG6DlWwSX8jPNASBNhI
4ezqSz97PwCchPBtd32iS19D0TMAfZ/LFJv1m/R+TmINKajf2ovD9phDKERxW+dnmjuW4LmiMW8s
AJ671z1fbGO411D0NDY/Rk6wOTl4k9gcqbEpx1QvBtj/pM1TZTn+yzJ1D9P/XbsSKOzYUJj7nvaa
mD/Ii0FV30bQ0LXloZ/E91VEPc0lRw9nNGGUo7cZXo5TMnXxOxGCsJ4LyI3RXYJ/4qaOPZcQXAps
7xTsJLx8DUXPw7OdyxSbk7cpxNAo9Vszl1Tsgd/BsITqylPRJUYgPZRhmxN6L7JbzXr0MinPYHI/
cArJ24wjjm+vik0Zv6hWX+/HU6hkQ7fLGNdtMZmKi9xzMNRlxjbmu9dEXF5D0dPQ/Bg5weZ4/ibF
ZcxgHN126vo3lsWglYzaAA6mO3Qm+RiM+B4GlwRaVcHNfxhnvY6a55D5MZMpNkdvExtTVOE7b1MY
KJT9Rukh4DESqEoycNnvXpNWPwFlMocRh/MdfhN34PjVdD2D1GT8FC3vDaM128SvcCD/hqYTUNnn
BCRl15A7cd3AXYCeqrFxc+cYwPVHEnW31i9T9Suk7kdPcXqbGYyTUP1GXUdh+WErDHgHO1maRsbg
eiOQNUJ39RzQhQ/xeYmap3HZjprgcbJ6k3JzUtwG5nfmKghUAxxoMyR8q92mEmOjPdi6hBGjk1zS
y5Q8g8ZuBlM8zt4kHqewNaXsdbP5rS3MICeOhA7mnT+GplkKIfYc4jhj2XOLGsjRQzl5LVVPI/R4
9ASn07/eJE7npv5nvAOQHwSJcBvvQtGJ9+aMSEKjGVROtkhNvIPX0/U0VtPxE7TO36Z3sJ3VvSXd
cvb/PbEDDWiUQFmT3ef2Jp7c6B3YBEHbIJ/Epq+l51cY3c9mitDb9AsubrvfuosWg19GHApysg1B
IdR52NIroTAJBWtQeD8aCh4qvBfJeRqZ3bAJJBef36SK+6igjfYVZugfzMd+2sDm3TSofquHAj49
xoQJZ5eRn0rtnYcCDb/32cBJlPw6mp7mj4djJ0zy6W3awU+9gR3xwb278JxS/Sd55Las3r2WV18f
+kGxGrZYA5dAYfruNWETMMQcsiyQRvlhqB9qkE+vJesZTnk8fMosH9+kRvmkymuTlup3xhvQ4w2x
OSN857lO4g0orgjQ8wz6wLeGYBIBvoqkZyD6MZspPOs3Ac/1L890eOglPbrz7x5oIaECCuoWNkh8
R2BiiqGjkgCKu+6Pia80OWriebKeRmky/NFM/p/OsXhe+X0/5WG2qTbzuxNEHhxz8eurd9OFc00m
Q3dx25OKeLt265s/32PJwKx9P5hk/I3dwG3xZHqKyI8xt5uy+vO9NRYtKexFhiifchu2YUAc0oLO
gksSRBLDJnZuUwGhPpMAaDomwuBwEw68wKUtqEQ2nIcgoDJQjpEUXCJ7CEPiUzqQr5EObLf5fnLL
qdE9JCm+L8fu87u0Tk6NSqvyz/fMgRpEtr1vpJWB3wf/CGICQ4IIKAUisuvNGdgquB3/T65ym2Z2
TddMO45XM6s5LtKqWQ5+2O3rIGerwTJR75m27W+YKcUhi2keuOBRtmfG1Mity8zaaKHRUcyoPB5S
n1zwKFKByzOezoKSiuNQN+VZHzXqIimZXsZ1o9ZJwPFXk/nOXEci2ndsPq/6Mr9qyihadZZTKFdF
bVe4ZZ0N1yiLLU/5Abc9v4vt86JU8b5MdXrgC6KXNSld0lXpkWG28qT2k5kVJeE+bsp2naokSbzE
4mRmW4HYT/I6066vuxOTOXqZaUce9mXQRK7gnf2hs2p5LFSMjnCv0FFPeqtxG0PyBVR79BIbO/iM
pZLH2IpPccfrI9/GFwPqzQxzv3bTnErLRXlGvpG+D9026bnn4Ca1vSIpqlPZY+riSJA5oawr3UKr
esk0ym7aFh5CChK7uSr0Mq1NfJnTiOdup2m0zJIuWsmyqmYtbZMZEj32KmzXn4yj/JOqDtsPlVHD
tezb/nNa1ORDEDv9ivRRccxJ1H2A8rrykG2rRe6z+gB1PL9KSN3NmjQQi6zRzVLgGKYRdJ1L41Sv
mrS13Tym9Y0liasK1ntEZgd2Gqypb3XzWmnkxsiks5L5R0mcJWvLsdY6FvEsyM3wiTZFvszzhn0L
ZGTcMqrUQcVpuwRD5a/tJExO8SAGeyGtKN4P+9K35mSI6oOM9tHHoFfyi8h5Mo8Uz/b9jLfnWdPm
F9Kn6mhAHB21Jeoaty6I+uRXtDyMaqTPqaHZMoHNatJtc4NWrNMicmNNyIehF+ooCOiw6IXQ2rUy
R5ylKsONm1a5A4dukOaQtwqdygJ4xQQV971ooPq67rrs2Odcr/quJge8yvQyybj6UjtCfc6zEB+n
QcY+JI4eVl3Yd8fIasiB3TKzKmoTnFTUlBfRQKTXJaVeJ1a9zlK/9V2ZMufYzjP7SwpB8lEe0Hit
sM5WUaRp4iZxqRctDdmJztoDO2wpsGNerCxUzeswgFbV2kG923cxntuZLzY5aW9Z3iXroM8aN+kT
tja5TxfCyZxZL1L7I6Hxdd+SLPCsgNpfhJNemIYMH8sy65cDStEHE3Keul3oW/vMKlHoQj4THYcN
ZthrLZ5vSr+ITkUQ59qFpmd5rXwnXKYNDAoGpS8dhRKvIVYxR02cHEQBgNgSota81nzmUJ2cC1JW
V7B3rSncKsYXEN6sA7vl+6bNl2nqcG/gIkldpaP4A8FYnzFfr3jfVvvcH9I1jRMzK7M6dmtQll8q
I9VasMRf9IrkM1FWneunXXSWlYjeDl1uPBJHoTeEfexGGYs/C2R1lyLNrA+ZnRgPABXILcLYnuUc
Z6dW0S1azfODvGicyJNywaooWfpli44gSaiXuf7Q+H7z2fJbM4s5wR8iFJBVChsjSk+3qDlOUVNc
k6oHSiiatagTS4Pbbt5oXFvzEDY6f65En2duhgat3Fb0Zp4OfXAylCZeWl01KLfvmfCKpuPSc6zW
uIHfz+t0KEt3MHXtzKRsLoOhp5GrY5nNdBHkoOZKpV2ZFeggyPLsqE99NMfY+hzZceG4QTCQudJS
uKABkCeLlHvaUp9ip0VrjUo0NyjKXTuKzZXm4XDgm1B+YInD12XJusQdAqv6oCorngmReizNyg2P
RLeMEHNOUcmTyssSgo4bxyDP8ZNBu7aj+TwhRn6UYDWOBxqGnwqHqsNkaL7KoeIrsIiD10dlc1wG
VAErtdFhGfHUq3pLHiY1LU6ryM+PItTmHy1f6eMyTrK5wWWwwNIEs8EOszkrc/IpbhN7xSuYZeE7
ZhF2kX07iKA+apnMNpTko3GpB/o5TLS6rGzcaJerWC5IJINlPYTx3PRB61nYD08xVqDEJWVuE+Td
Oaph6dOQDbO+r7J52dnOAeyJZdGs0yY8ISJqgdFw60mLshyQrYdlH5B6maquWsdyyC517S8VzqJ5
3PvDadwQOs+aBmVuX6Eh8morpS4LugXPTXOMm8DelziIv7a5Hc9amztug8HcKhDxg9K3s5XATmfc
OC/kl5hzNUvSFn3WfuGvQDOFa7+yZ73N2elQR9Z1BkWg/axyrEUSiPIEq1SvGbX8BadB+UH3rXMZ
tI6/wChH52GjEDxO+JbX9xZfkFAUx0WfX6Xl0F+joQb1XxfVULq6o8GyIy2eDcQhrl1aByxFdlO5
aaG63K1NyxLLxWmNFGg0hT5AO2ABtj+KgouagSPiRnWuey8lsvqQB7lemRBE2u0yEcfuUBZt6grf
yb/JIovXjQ5tl3atdajsZN47aXLaNGm8qlj9hRUscEHX5qHr1G19FVf8C1PhBvn1N6GHL47pzlI8
JJ41tBk8L0/WRSr6eZGrCzsPsv0sFOKiyWL7Yxy16TWRvPtU+DCwSbkFrK76qoj3swBmUe9neZk3
1VLzLh/4EbhaacDdwY4RmyvbVHTOjQoPO4ihZ3Xb1c5pXuU9/1xy/1uteuKsdNMCcFYf2tnCaobG
8w1a1j14PcskzMyRynLLfMlAgYLvJZsZ7vx4kcd9kOw7VlzMyjayZ+DkxQc46NN9aAkTX1jP8q9I
+EF06nehPhAhw8VFHQ6hv9RDrIfU68p2MKUbVCy6ccKutC5Z7ndsjsPGT11jqdisc6HILLVQvyyk
SRcNLz+VImjdogv0DPWAZBXQT51ltyuuMuH1SVUfw53dQmoB7qQO91VBD2tpO4GLLMPcOAArY4nG
WoEvcpkOoZ6H3Bb7YEGs89BSwWEnNPaCFPfHTRjkxwWguT9UrVuFqt3QWPb7heSWW1KrXuK06920
Ht0tMti1CwFwcaDUOvYXseD9rDF+tXI0oV6cO2pZQnuq1/v0QzKE5SzKrWA90KBa177v7xeJrfYr
FBxyrLWHBM4OQ59Xsz4Q+deacO05HeuXKm/UIqpKObcC5M8Lpc289WnWuSaMwZD5WekxgHlVo8x2
K20nS4Z89I3WPrjRWZypTrnSIfiGOyl3PpWoTkV5XVORx+zSzyl4HJ7KtUq0+/D0wEfe/7XJ+kIF
4e7oxu8f/3NhEvh3d5zgjy/Hkx9/fII26O2Rkb+8C/bcjyFQOb1pDOK+/xaEIrugboycHn34KYp7
Jk7bnkD5zMVHQdyjkPU+0TYGOTaFoOb5GG4S+f4I/u7G7eI4zvekIAQ2oUIILjH9EcfBjoA96KuD
NiFJIILiDtQEd2Ec7AcgUL+FmH13XMkuhsOwwYPYUI6XGCIGCUci/Z0YjkBq5kEINz4R20hCls0W
0GMxRoSPQjiNoyLFbcxuHexXtQQXkGYWcHDWqOEjY3UWb6hVsHKR5n3Z01lldyzsPMv46CpIC5pa
nrG7WOzLkPX1LJZWmq9amejySLMks3rXxB3LrlhcRZ2ZWeABR8QLhKD4VnSmr890CEK7cRyW+dck
ITk/DriC+MdNsCqBFJqxIjkJMapaCAg1K+LMHc1BcojB+wGSgyTB/YGdkDT6ZpWNgTEPIH0i0IUs
5KM1kgi23kkIb8fyLizXJMwVOFF1yEPnFly1NMpXVUI1XWnalIVYDWVQqdYbVAanZmnkK9tf/Prx
+HGYDb0vY18sgd1/0FAGG5XleP1BmD1ExCkhS6BuIhyTWHmVIYyATy1tK48WRdcGRTUrQtCmoWtR
a8jS05aSvrQ9TAfekv2Kh2kZu8bkpMDHkjk5XPs1kZCKeLhGAhpICRw8IMdaHWyREBMau1BZdlgQ
64ZbRYPsWQAek8gX2qEVQWDFK86/xqDLKkjrfRe3l7EZn0sl7CaGzW82KL7pc7O6N8JYxLkJeuA5
7oIjpMvPIfUhynTbSNXqJPXh3NvKDUMDW+S2anGbwn7i8ZD5nExbQP1rjAUppEdAhh5DE7BGWagL
yY0ltMiJx1rE2QYEyarWZlBCHysLG3xE4ryvz+MSoSF0oR6jYVF+vRCQ1XlMCbOhngK5oLHPHU49
nABQcYWiPk79a18OKSuWJs8ScPYtPyllv+ydogNUfv3InycPDfcctmU46K6ejh5PPhShr6MeFTeU
tyDlix7zAccLVrR1SefK8Sn/CrGrbeduyaHR9atBfVPIeaMMytoXGAFPNJlATCI4/XMUVAj7IJ58
TE0ghwj888q6gqNqRWKtuiocBSLpTAgn69ZtRAfqqaTs7cztpE2AKqZQWJ9DGA7GNbVwkZ5LyCkU
6SxnprDPkkal5dWv12zUpz9SZhQyZVCspgi6qeGcKpCWiS6pW98pUD50V11RFcAEqI4RLBbqWsIs
tytIY51ndpyPQlO1ZnxTWVD/3cXCmMOpCASiIodComhKhpPbJeTLuLlKNbNAh0egvYbWbXpU9eyA
+Az0fhnUcDJzErEUNGqRJQVmK8eKrAYyTCFo21Hz9yGMStWgmwPaxZlJXlAreMpj0IIB2wZsDhtY
AWHOJ/YJYoI0k+lAriBW4Rakcqoy0/VpPlQqS70273MgzhJJA9dMnyemnznx0FvnbZb561IWOgq8
ZIAE20ES5mnluynkWf0KspXI0mc8kQH48jaRHahE24p6nO6jQWr41Vj5bZ6/IKYYUsCPGACOp4U2
IckRlEfh5Bw20RjAmWnepE32VTDDIuZlyGHAir5fS1l4kM6yQLX7/VZ76prCtfpOnWTYd+BS11aE
54u6JS8LNJ1qcejwB2eESYxtaDD7iS3iLi4TPzTZ16wAKcrnpIwdemTjkPQHpKx7WA7pN3r4mIRd
3wu3Dos2Dz1Q+C0/C/LBt1ZFQqPhY2HVJT92FB8dhI42iZaQuGUjPKYkEliobwRrzrIiioePg+Zx
G7tI69FoKVh9AMikMoQvCfiqw0cn6TrAjrCoh7dyQEHlzDJWknLBRT1iF3eBAgcjv3u8dAKrb12I
1SL4CQPOA1CurHT0DaqMJfGmK3maZwtIH+HmnBIzVIdFEfuFq3VS2BDdBX7SrQIIEoMvqZP69GOD
GgxMJpwA/IwmTw24KL/WDVMVDqsvYA8bFGqo4IzgCWsQv08DLDP9dcBJWQRuZyORlW5rIqPXpM5b
UBS/fuJUG0GRgCIbg92GTnb50xPLApVhm5D2CxnqkRnbmo7qzy5FDMabNznjX/0IoqPcbe26KoMj
AYoF+PTXZIyn7z0SCgJnbdsCDBeDY7UpeMmPdfdAmjq3JE8+JjRNKuJWBooJtyYPc9BGYVymGHIx
wqjTpnQC0DhZyEwwD5zKbowLh1a0unErO8gPtO/w844U2undssW8OYNcBVJezobOHAATQS4yQtRX
mUt9jkdhDxHwoWlC8C7WfhRXo+Q3lJGT8WzwrHdJXJCuWf56xlO95sA+X8iVj7Mey3IQEzyeccz9
MG3zUlw2dYrAiWVFYYMT2wwj31JwsugqhGQfsG0XSwJvQXXn2Vo8G1ma1FFr++d+x0eWtnM1JMVK
ZTYZVWQ+lAgvct1kpVoOrI9B6vw2GX1q3DsJSKfAOYjRr6dkTzSbAx6QA2YTtBogCIWhiarOSZoM
JkrtS6cKCchWlQUjAZVF6lF07+QYduf1QBvUh0YRB105qpQiy8HQWCEGNx5DmAxfmTyG7TZaRoKu
VKvHdcj71vBjP+/gLhWScYqQxeDlIrZEQRaZUzSk9HqwFzDdF6Y2iQBgahLD2YSwNw3OOaPg7z1G
q4LkuNC16S9J0IyaqipyYK1BD8pcV8iJ7RSybyYfPgo7He1jYhkMgHQ80UE/HxKOq2AhiVW3l+Cl
FrAcrYgIcB9pBtAmqbIksBhtdTZqtxrU5krZWQtqrQKPBB6oKh/BJ4ixMCxFElBYiqoSoVV5TNcR
iEQo7Qg+bddnVIXjbqVfedoTGXXAXQDvStjMgbAT/eTq4nagvOe5ddEkwoB22Lq3duh0TexBZBkG
6UtqYWKOxkdSOMnTRmCWEAev6fGyo8iAC5l14qKsMXBI1cOOfbUE2w/rQ6OMGjb3W8tAGYxr0sOC
a8g+gcsCSg9WqS06XZ0KXjp+tIDyjgPKAASyOSugdA4WILFA8KsuBUO1gy3I2xSWstNOCrICUjTC
EcTdCIQVKQxvso9kc4ZMYoASFsdgm2JejXHqr1ebSgKTe+ApwuRHIwBKAs7YAy9oGtmAO1hCkqjr
L8Kw59p3qzommee3yI+OuT3Qop/nYcEzx5W2LaPQLSAFme8jXZOOuRl4O9ZBESQWPfITKBZ4eWu6
4BpBzW3V+jXls1ikRt/QSA/FWWJ4An/4Y8C6PaENRt0wc6JUsszLwX8s60XbMgequ3noQ7KYJyjB
h5CBxXKWpoXEXtRVdeG7pnPyIXLDtClo5wVd3IAwNEPR9trtLBbRaCFtXNNzrqueBh7qMORYl5ls
Q+yD/+ZDPq0KobSiPTHodhggrAVWzNYdJLtrNy+ziC8aKQIyg3xwN1y03NjqY0114M8IhVy8B/VR
aXqXB5Blm0llt7EXMB2s4GyGagblvBYKEjJFaIlbHNqLwCqdEM2z2CT0smdNEFuX0qCuu+iqjlRH
Vlml1hlYDFHfsILz4nIQTZAaNzMGh+UH2Q06XvoKshuLwVAnMa6MDbFDTxRDmTtXOImc9AbSs6bp
oM5T9fmtrKu2RV6s2xJHq8pPc+bMIA5gmi/9xIr5scTCiuNlwzO71OFt6KSkglXuMHEKejQQ0wBL
D7gos/ADdO1UHM3TlGaZWNfSV6E+TFkX58E8aoKqbQ5b5gdKLXyatDU781Ob5Gse0TBwFsArHErG
WTMgMOu6dFQr3cCiPK9moV8MUb9ug9IK1bJVCVgbL5YtBQXbZKpmn41Vc1augTlay/daAm4LPq4z
8LqkW0F6uuMn2hYC3qrtl5ZSGq7BfhIKj4MUMs2vhjqXdrMf8SIL7BXuLEtAMjhicS2WXRphyGUy
2ox2ETFLwXQCwsCobDq/hzqwF7FQsuCkb7M2E6eRb0WtXoiYWHa2juteOs0JjwhT0s2lHHMSoqhY
GH8Uge9bwwGluoSVsvocVPYRaO08ZAcW8QuhD7HKoZJ6GkVt5PjzNgJFEMyNgo1MhQcqaySpbyyN
7DkKwl7lM2g0iApnllbIYulnO7BTeF4SaSkv68DJc6+AOBhW1nZqBRbEwzwcfwToB5fFzXM5+vQ0
LGH2HpSEU8IXUdiOK0Z0FcObKcPKOk8TMap82lSBIzzZVgYYYEjB31hWskjgvmw71bBiAyxfHsG5
XgJsSenD03SIIchMsRrhwRkNbfYJ625c55TKCHJJVm0VAIWVxk5Ib/McApp8USgFnpbXOrgXuaec
kNUWIEjrvP5YRWmtUlgvKxzMMoTiGO6OnEiMJCtAOhvOOXAWPIHApfwKqv8jg/EC/hRPs896C77T
MhmXpmkw3Aom1slboKGBVjeY424+RUFIfgUJtxC+Y11m+Dn0jfiSeLSVkAByMxFiWIsd9/hDKeEn
RWSNk/Or/m4xauCawtv5uJINbPxEShZD/UUV1vluqa3t7feLvL0PMgV2fCTsLAECcGqFzVUMzQWq
WKqU9DDp3B7g7y25gU0Chc4hAA+MdNkWKDM0FbAaRN51EaxTLHufuTgOm56fyKQ2sEqNnWi4xc4g
x1Z4kObwGwktEv3o9AYJnNwGMioClF/J7QqaDCQI9Np2TqGtIEbzMpPyFq/62hmjc7SFdsse3I81
rA+nCkbMmdDj5Dveh8CnAS7Gx4Q05PBlb3IkwsvBUrSu9mGmZFzeLSMNUGACKmGS469gVZQwDtrT
CHBXWYUj6dsFhRrZAB+MJoaKuQXlrThaD1DN6rJlgCCjheatguJecyijYMx8lNDEcqUaYedXmAcp
sE/JwGOFyRcNOLsnJeSyxx+0m/GNNoEDbzpFozgkAxvpT2sehO1lrQMdqEUaOPC7YU4wFNfjshe4
OiBbXlFRKSux3C25jJoCyOkUieFHwAIYeHiUqRjsfIOhOocuwXOLnGYGFbUqhVaYMvDh4SwK4W8l
zCqdQW5TQ8IAUjYAU1ivhQlGca7BvsJ3cV/zyFnE4Cx2/T6Rpe7MCpo6EHQXaUl10rh+CZXxNZa4
hvvDKi/hDZxGpo+h6Qj+3yctJNEYajGkinLI5evj5n/Z+7IlO3Ft2y/ihhCi0Suwmuw7Z5bTLwqn
7QIkBEIgQHz9GThdZ9uuiKq7X2/cFzvCXmsBQpqaczRTahIABRYrcfWwrvr5JenEiipA+G2f+6Ce
E4DEazRQRJjM1q2DZkpji9WHNegEHy9ijq1qfSXJKhFvqrbvlTr/gJPl1NZWHl3dot794tkItcbZ
yBrDcYq+r5mhh2IFr10sSmwvUZ31y/QMDUm9JOfp/dFXXo0Yosism8ITqWoZ40OykRBRbrJsH75w
NfusAV61T/F3/DQb1YIRCB3dn3dqGoq/LCY4Pj80gEIDqDs24Mpw+qiOQ3zR+ETfRCa0+ETiw72G
nWM3Yl69gyxbGLdWHF03WEEvKjFs+I3tHXoTKMuBGg7xzhKeRKhQ+mqN2gkSghbARHylFdQMoBLZ
0gCEhzpqQqiMEuGx540ekUYeUevtg+eaaIcKqMsUsHjZdhW+jk5geMrXBekZZDGLGK1tbnkkd5Cy
d9jublIlomR6YICxvDisQoLWPSaLiduxBHQBB0yeAgRKPrEqClGSYzPkePlbwDY8VdLpfdvQsdin
m6U2xOR7H0k59UCio4Y00Xy5bJC5pA9qc0vwZJFMA1XYzMCTT4i3mF/BYjaMgGRkfwZhOuh1jigv
d5SqbZCvIrPmul/Mp4T7egjf2Nom7W2SDMaLI6P9OAV/Lk0oV3HAjha1cT62wL+DImvD1L4AkVzU
9IFUg6yqQsQ+qtfHJUVuM3zlczMP9HUUGaCJk4XUT/MioNuoXjbmKOtzh90Bkq0pDHvklGkacxc6
zHItOS1m/CPo4TxdwEyt5Y8neX+Xg5EAiIs4hiIPj/U93LTtvMc/7qs9miD73xdvM+r9E9139F5I
uv9bHJIAn/CV3z8oIqAT+oDKfec2mlYYLOUK2aK43SYfmoPEQt1XJdf7//yYssgpEYk4jE74r3c8
fA+nQVXY1dsozUNqSXbvanDkfb6QDug585vg9GIZoIuskZZtOxw4gifCXxBcIFoMG8H8ZgT8wy1w
y/3OVQOm8dOPC8WWY0sbMFWCp/eKrWvklkLE1BnHHtR7wFLvQOMATylmQ9AOOwg52sQyVupKD73I
6yFxwZNrYoNnnhawePNlQ6s9javZimukc7vflvu+4IJeYR/JIRTcF7mhO81Ydsu6z8lUQODQ5HE9
dlofatliNR7fBwQ48B70FKyv+F02hoG8qmkEOcC/AF+/FfTAchAfMIMpghuEtL/DyvUEDgF4NX2q
+z7BXadVtWI1LD3C7BCwfQW1M4CXOp+bYb/3f6nufq3t9svjpCEIBvYjEXD93wpb69Y+WMYUUNV7
aJTAgHEXqAOwkv75Ur8B6FhNBJpwXAuQFf5M9rL+J/JwySBeEEgl/5ojRK19XwxGMHaHdmj77OZJ
vb9U10i84Z5Zhlf2Izj+8738CiHEODkFqBBO58gS0OGY5/TXexFzRAHfyuoJnWgQxpo43PPxccTB
EIetR+r8b+P89wvCWALgIMk4BbjIf8MVVW1J2GoiHoe1w0ZRKez4F6mHvAOw5veV/c8PGO6w3X+K
9v0Jdxt8jC5GGUVL6d+BzLWVrOqmNnn8ETGWettBe59EPo6PKxuz+SiN2OyDWyCtLbWDVPETiyxC
QzBuDPvRv9zRrzMdd4RSKuPYvFIeM0B0vwGNnpMAysBoeGzfF9WCvA5rfHVKIK432dzgFdTMeaxM
HmFzQGoR1PuNSBMNbivmAZX9MYb6Lib5itDiC4T6AR/H+hDhLWRIqCeL5Z3PMu9h9p8f4vfXiBeH
IxdJDMYEnlwcv/PrvMG+O0x0hbq8HtUembbviZAZ4849+CBzDC3q/++hrhgECHT35Ec/g71HyK/X
S6HVxQsm7vbHtrdW9SBz0iOy9jnE49V/Ba3FkANlIc40xMKAgYb9LRxEiwASPTfy9n1bQpK8v41U
tVgX3TjsG8Y/P+AeX36appgQoJ/2dlvQozAgmr/hmYvf1sZusTqnXWBVXKRap9GnxGLB/NsS/Pul
8OoyMHg4uhFF5u+hTguqvauS6vyeiswx0BHMIzpo/PXPT/Ubt4Zfh0IDDfjpbkPCKW6/EygdmWoh
V8O/EAmY+seyoonaU0Ub6b2cXCDD0wXRzNI0T20LpiNvNxKOxRR1a/osF4Ig+C/39S4R+WnAgWFi
CL63/kcH0Ay9G36dUYSAL4KacjzZjZJ6PNB43VUSDg3rXP/nuHUg2ot+rID58lyLDVVsPsXVFOor
ZBGQBlVFrwwQqWvKgImQey3iqurPHjlL3N+KtVHh6gtBQYW9jsOgUZ5ZSVk3HHTrNjoVpCfJqMvM
xoAAr6M17KMEboLvPKNKUCRFd6LT4bDeqKqeOaQ8bk6aEFiNhITkjAIobXTZBtJgivxInNIAX6tz
9Z7uoHLIsIkl38Prewmkvo/mUmuKLQUl656eLDMNkGj3NEP90lGH4Ubql7j0NhrbPckM3iOzAWmL
90ZMFkLIrMZJh1vejZZ3TZmYtJUu/wuKGbCd1/mPBOt7ZgfGb8H4bkO2JxfpMAPxQs2jEnowWY9L
aoVqZ74kYFGaqmihqUedB56hle1zhHScR7eJnzgzFzIhwQ5SjLMF/gt5+F4f8sWP0InXymnAwUCG
UrAfuaynrBdFAL3+QnQ+oB1ETO/5wE26HKoBQWf4EHs+b/0H8CA704bclNDktp9GkBsfGgMUvIIs
mkHmcKztEIay0CGS4T89SuIxu4yTdaGfwnj1U3YLOE+Yh45zqehBdmNAUKHjrIN1KuAUAsd/6HqP
d1suK92sh4YSiMlcIGUM46zwzIvlWsESMm6wkcilQZXPMwu+tqnJeGKknZa3hGjl61IwFAJdrtNO
248dEKHAwcWT7FTgjxg5gKevkutMYz+Rx65uE+qQ3X/P/wDI7/mr76Z9M3yfGu33LLVLW4VS0nIo
dUw+W5LoEBG26lPcBlWK5osKZv4Bm0ufPZmOB+1RN3EV53VVLU+xbyCd9s0CSTSbo3MDJeeFtut8
BsLSP6YWjp+VxzUcOVNLgGXP9oPApD6zCnakHKuvfpPWtB8r0vTlykOBGrmNphOKcEBdtIuvMkM+
9QrLsVtMsns7TJlCfo63SwJ7hG6dHWTfuLtNthM5IKeYDpknUYsZm+gvtXFPNGTmyrKgutLzOEFj
DmgcApnqPPeOlzVfsofU1AP0Bqb52oyDKNvaVLlnXVfGgg+X2Ub10YsO7HRnYoafznxXMNmlxwU/
eZGhTnyza+9O0GOIrwNXcEmtYbvlnsv4WEvSPxk4zLa8BXQ05kHUV8/LumWf26CLATE4/WHJaHMg
dCKXjPC6gYQ3iK4Z4MOjnUb0FJWpeACo2UBHNUX8awgKCnVWaMLHmcq6ORrfBYdw1NPjODMAIQgF
5Qiry2U0WlgmYr1khUi5qLOPzUy5v4Aywn0ZKZPhoXdmQvnV6NrnM462+ZZNcQoPlgjspeaQSZQs
nOTDOkcK9Zvur+JxCocClpH+M5GjgeqXkasxCfcZKuKd263m5XJFmn1DUjVfAJUPLhsV1bTMEP2+
hssSdfm2ZWGNct4Er4sZlm9DEKwFbcLt8zjKnkLpYCBr3LYRM7duYfqCksu60myLWi8TV8HIRkLT
3PowRSBGqVfMS9RGl3C9t+bSroM9UuPoVdzqNQcC/RIvUL1DLnzLQiyfeXRTCcgTOuhq1XNaxr6P
DiydultTM/vqzYpckYB2r8bcKWgzVJE2VWzywEXsMxjzPo9o2516ABg5JXp6WMNOPYy1n1Shpql6
Hmo/fLSr0bBhrW4tRGiNzCXuD0xwBiwQC2+tt4Kt2XLP6Vi3RbfN8rPUZstBPukXnG4EF4KZwwcO
cuPCUAthtiXikjUd+zxmyXotwUPMoEOYw0XFlAsXDKiUHbTQWdA3eRsq/tkGKFLKDHmjzGM5DvfJ
kqgjAn2SFLzZ0vMU9vU99EPQnCy1faZ9Z06zW8OTNHPy2UbieUH9/rwNestOg2E+l4OuvnkMyKme
UucOSE/902R5LHLLBjDJqppyUs/zRcKVOQ3Ij8McpgX+zLuJv0WriT5IK/o3qOa3bw4TvJzTnt4w
CB5OBDtFOazD9IS8N8jjpZuvAzuqTxvsaqeoDQUUY4C5b2tPGPayFRGJyCYDThWr5JyCMCrM2MmT
ip19huYswv3P9DIkXXSUSTS+Ai8c7nlX23PoW/6ktd2uqlEOhzVFyEV5rpvbjpHp0jq23HcwTH2w
Wca+RGpGcKCDn2+Z11g8wNruwmhyV6tNl4tmWaMeeFLWnUSiWYmyHcpPwDH8YgusuBaitg8bzern
DJDO67Bl0wds+NUZiy292cJggrYqaY4tF/E1mPcwKibN2zLbfBdhvtvuCP9Of69ADdxXa2+GAooV
crSLHF7N5FiFon/bri1n7goCKgXUQvcfINznGjFbr4coVdk5BBdZzGZjd9lcRWAMbPA1EBTauGsf
s63hcAOsyMHL1AFqz65VHM3pdCA4daOd8pYbcb0EproH+tPeBsx3L+1kP+M7FQDoJnwZNTIY6VJ5
u3IJWWhswuaS94Z+coFwS9HW8GFBguSeGzrPw6mmu86f12F6xURvsyMnuuOXus5MCX6ZbfkMHr7M
+KbTXG4ThzMuEt1tH0CHcOWDIcVYJ2SZ7PXAZxBQ4WpDmEfZoO+ilQUPaccbUySrrftDDW/Vo6ya
WR9ARfv6SsMu0ZSB7WAR8EKEwSmdx3F7hDPFuvq0px6k5MOKE1cVRq1fKnWpgBXYtghTZC5FrJ2Y
b4DiyLGIXFh9WNKth++WtMk1ZIQiLJcQKSLMk3EyvcDOsmUWccSaKU6QOFUd5E7neUrSy5iupJMf
tsgLOsMVOBDuLimCHbnIGJgK+NZ8Z8t6HmP3xINKSSiDqpbb3AaialURML4+NRHUPDmtWfvQ+zDY
TgsKYAlfxEDJ9cLl2hXUgl+4SVuE0xLCva3sgbhdSjo1BQ4CVpdT4NdR3rUwDvEtwvB3ZNVwqlCt
dvWYobG+myYmM5gsEpm0FMD/2GM9ZKBdCxd6OHtYCBPJtarBGue6A/xcbNM6dHmkPQip1El17hoW
94dqiZcb1QC+LeXarOeowhlsZZKROgVUJ214oSoYh3Lj4tTndAErn0x0ug1ivqaFloKNecpUBIgQ
WOJLaAL7dd5dXZE1np76XoTRoZpr6miBFK4O+gKaAUjkljytk0cfsD5FYuYy37QFIumED/QkgNvj
C4LQkCWH2rQGtq4hXPlB6TRM64Ohax/HN2EwJ+4ZJLMWZzlk7HM1z5+2ra6eq9p8qriJZY4yQT8t
0JwcRCbsiWDzIAgSiQUtl25XraftLUyw7jjXlhdmMJvJU8hHTa51rJ9sB9eltYmHWbJhiK/zpL9M
ldiOaQ8X7FCt4gbMZ0aKEMagodyw2bB7PtbRUwphky2bGRgU5gMmTA6d3vI17I16MEM3ZocxTavr
se/6JzeMU3VwazWLC6DZVZoHeuUXupcwJXZDe1RwHj91ioQHPtX9lRJxcEPVyq6oAZnaVyNIdY6y
qKRUoPubS91pWyltcxwV38LzzOdhPJgw6WH+y5bpwtjdPwtL5loMqpIFS8bZ5DzUcKz1EGq6izHB
wx08wPenTeDEVAE+fjhJ8H6lxaJc8s0re4tdHpt/k6i2bCTyC9yCeMSu0xxdypPCdaZ+gac9/ARE
cD1CTMRPPeH6mJpU3geS2GLWSf2RdPq5lVCoVSjcjikV8rVf6NTncdT3rxER9tLRSMAPaleZFQ1A
W7iaKR4aZqIja9a5QBEe3UmUJZfzEjZfVB2ln5Sowo8qjJbrGYxyGZuhv4gAZb+AFIAnEDFtNXkk
yXCTCBEhb0Vw3Cch+wKTLIp03+l9117p+NbPWdAc2qQBQQuQu08uurhr+mKES28CB7b1ADHTRYZF
1CKO5EnQyPimNSN9q+t6UjltcQ+5bNM6KxR+twAshzlRexNf6MTRtEQJP7cWuZaqLrXppz8Mqra6
UCaKyCdsvIvNeZAt8zmYVFJORgbnZojp865nOIbbrFze+MDcxfEq39ycGWwPqDyPvRNQafUijq5B
Kdor4yF2yW2FlOZ6RZeAN0WntSlGwJ9z3szt+mWaPNYKFiXqNGeArn6dwabNOZjC+dDJOboEeF5B
ytWsG5J5yFm/MUhbxVGn9XTFPOq3PEA6MpWtGIL4EAwaWmSyzfHLNLbta2rmtVBjNJYtCQZy65Y0
fALrl3GolZDD5cm01O1pQVJ1iejXLYd1qGuJVI4j9YS6JOhvo3oJg8KJXSHoNYnNwRr48XMoZTCJ
ClbrWjI1H6s5AcWjVSEVkjR72MtYeAX90FDk1FEnto/d6Dp1R2ExHktUFUIhpPGk30xhQ1e1/hQQ
Kjt2l7hIZLkKhyb63ELOGnTFHGSrFEcQeWpFJ4e6T3peoNpemcnhh9WjK1JsuLEva/BqWZs7qMyZ
L7vZC62ufCYA6RSjQwFm7tsZqFWUr5Cfc3e0zgzNx6pSsLaVC5YK6B24hKLO5jNc2cl0rJCrdReu
doH+cxzGdY4PNXRZujvEAzjAJ0EoOKGTgYBr6krrWUDkvXRG4T2wADIuJ6GwBjcxQ36Px/+mA54S
jOMoO19yU6/xR9gIaf30DiIHZidCppbvkC0NxWqu0NtolxRAx7DzM1iHW/q1YgItEk7Qe29Yb0M4
cnj9zVIHdd5lAOACVLZCLgm2CITj6cXVABSy6wkJJbz/khPPCleNblCnDawb3ha2PNlLeN5dN+sy
bifnu6vI4fG2vOmh/hgLiHEiLZ6iKTZNAu/oUDfRJXFu8D30Uc2EHAe1QzUcjckk4nEwwXsOddQN
hcgMqbvhiJgevtlxytipmVLtvQE6PAPhbQpIvVy7sEPVraxpD2aBEogDO+j67HpD6pcdRNAmAuzc
LLhxecgGzg6p3yJ2Ah+pX0zm2ucAqp8ppz1McTlzWDsHqGD0V9IpZFlQ5dcW/ulk5HU5W+hn1nyj
A0jRLXH+u/r/kjfVfA8Qdz4Dn26ueyKiQlF00pCh9/pgIg0R2cxBUJugfZJ8XdKLASlcmked8Sxf
u0V1JzsRqCvXzMAZDGm3+mo2IhRCK9MiT7CPunKKNv84NgE899UStAdkoKgQhTRxfLIJm3QpdLa+
BZtYvcnDahnCx0w1Ki4XnMPxxeI4GTQgkTNKg24LYGYmVob1AemEHc+ujtX8tQrWHXFBRk27YlN1
dYR/bBawV7swg2iIDrwrBGF9f2CejOdw7NPXdm4ZAMtU0KovACg2MSrU1I+38NgTV1ISu+kjJBmQ
c0BbC/VfAa3JgBYVLqTQOwHcuq1QeeucDcjDb1YQgWu+RCo9pCppL4NqRK8NCMJh+oDmz2hISqh3
Y5l1MQdVFkw1ujygLcGWrlWQR9D8nQfTDvCeAzB72yCkwNwQ/MEFpMdzbuaIjgjrvcfLLhkXGT9I
aD6+BRBVATyUproOEIbHTygul/ohldruWVdEmzMymOTSogVO84YQGflTNDP52C+RuIF8s/pa2RAj
ny3bChmdcEBGtq1Zc9OQ5RmGW3e/2LbGI8BeB9Y61T2iaapholAxfwwBH6YlGossFyFAi6ZcoNn5
Y4kY/I2xGtm5Y1JCNmnjp0FU/XGiHfmY2DHMeQp9ZG3bDc6BcfM5fFn+Fl5P2pTUjTPMZi26GuS8
mfl8USUWqrmx2yBTrcSy4nZ5u0s2UA0XBtZxegRzBf6XRDA8ltUczQi9AXwYMEibFLLHqNrd6FXn
x5vIGXddoeVAVpK4MinMxK35sKzpBDX0BDd6DpVC+onZGp5pjQT8bgj2jHdEG8cuR07tmzxRgkMm
o4amLrGhSyjCAJfcbxoIQL4lxiQHNUP4V0ZEN4dtWPGdKobMD3IWbco5Mn8uY90dqBjXYpli/5oi
WsxX6KBj0UJimLPHMbaTw+XieEBB0AAF0rS/iVpBr7Ia/V0gXxJe5zYU/CoIavrmW3TkWQMz3kND
KAto0+hnuHVcB/4j5b5o4lHaIl1Y40u3eImWATabBDqYNFmL+Guj9kqG1MfHKVliNHiozXoL5EpF
AAN67fPW6PC14VBi5BoCkdseyhdySJfYoyjgFG6LQZBYH3Qo6w8qXu1SYN9EVof8vKwjO2T7uCV3
S7QAho5oL26zVkcfB6g/qnx27Ws06v6jnfo+R7tFYI9QekLAVc2Y8q19rYKFVMit1qAIkHncWAfb
0Qjc5VNXueDCSizq0jYqRSueqb+c4gEeFJuqa+AC6TkQJHsBYtykmAZV8mYoulOsjIyPs/X0QuHI
H1rIGR04kK0RDUlPB4gnHcfsPEZ1l5QbD5A46Yavpy6mc/sIF29TWoBbpcVUZ8UQxe6A9CW86nxf
Q7O4hB9r4dePXExhbkZHYOmM1QH9acSfkDuTksVses6Q7p9CJsK3Hsr4jwRfifNgxcDBivARXqDs
ZoX44GTmCasuc58hnJ7ujSNe5NnUkxDrYLvnVaCQ0YRMn7Af2A5lxhiVWQrRDL59vQzU/iEBdpTZ
ikJlQL+qDc1lwv4lyFr2JOuI6YIB1b8wpgtB0UEBqqLoi3dA/+1BGeBB9g0blNJzCW4e7qqPqGh7
bR4tG3sW302yHhDlR3RmgWbKDvBlQ7yweqkHcA0gQvs75iHx8aeFwkNCy6gn61RfEFdruV1AYO6n
Z9GsS/wl7livzrLP9MQKwSyZgjKbY7ZYBC8FlQ24Nug2JA+bhJQQBIYb0ka04GkKqxJL1gvnV6CY
eULX+MhYt2Sfkq6bEFQGo9q1RRyLaxKXyPOgnygDn1QVhDYM2i/IpJHGQ+3l4dHGooG8Ho1H/Fyb
/hsZAp+OJYhWCAgPo1m8qsGkNpWCislUYhe3Yw4OoEEqWW1keJijbEIJ00RrYu1Lny1iliUI4gx1
H6xMzSpvpexHhz46C5qVhwdiIjcOb05tc+hz/IppfLH0DClZvpkakeEs9l4ney8avz8JSyqCVjh1
tc7p8IcLqo3GOVoBKfwfNPpoqHUVTCMK5iuJ3k5tUqyEZ+l8/Gd67leGHKwhFCA4I3rXHIAmhzvz
V24OUFk2EbgXvune7ITG/K5xieLOgigf05o5SNJmgk4VRd1IUHT/cgO/0tv7DUAoAPMuGkyAJQQp
9OsNNLGHN6pq0q/q/Qb0u/JEK95ixgU9eLF3pvRHv4T7d+bxvZfbz/0Ufm6v8P9yN4dfWkX+3M0h
JAQ2i/+VAvy9JV/7+e3zf46u+96R7/tX/urIh1MCoaiBWQ4yhBBrBUqEHx35MhxrDdkHzoRBs7kQ
f+It/tWRL/4/OJsuRsc9AgkOSDHMQFC23zvyoXs1jP1orgmZAVo48vC/6ebwO9eOX9n1JyFMdDDM
/G0iydBQNkYsOPMgQEunRvrt7DgbP/w0Jj8mzy+N/35TD+yXSfcOgrgagev9t/m6haB0AJoHZwhW
wg9wTiBVcCS70wtcuP/C6e/Sjp+I893NDTcqTP6w4EI8EO8umZ/kS3gXUOnOkTj7sOd3JLHzDYh/
kCwbWe9NotFd6Z8fLgp/XY5oMxij42wSxgQ+L3Sf3fv4/3zJVY3xAKGiODfeCsDZQz9dg/ipAKsD
yo6xqS/8hUBNQ4/EIV1DKQYb/CkBVtOdhrhyRTzPbMnd2mHjk409834N0IuLW/LWQXgBiHjkJ+SU
/LRstjnpxNMCqt3uEsmEfmgVzLJtYKfncEq6S1hU0dpHgA4QfmpuWQVDdhlVXX3yA7b6phphBJpG
/UChA/0GInV7qRWzL6mpbojzzWFJ265A00Jy3mikbhiDVqOoZeQe6Oj0n1u09XdbtMhnShqZd0S0
x3ioOyRhei5c3y1n0gs4a7eBnrKZQAEDKx46/QA1aqdovErDqb9FqQBpLLbdz6StgnOb7DCgDZbz
4LHf5GzlAn0MA9p/GTO07kg2vYJS2mqXk2FBropuXkcyUvvaqIAvqlxrm44oNvwCtfArjryN/Xhd
d0Ye0y5FTbQIzPOC1OgkgMRZd2/OpuZVwmXxh+SKPnLsLHWxkJF/lRlsQznkxSnoQep7BYVBsx7R
lw0ZGQRd9Zuq2ywuwGi1d6QFZFSAhe+vU1iTrjyQgZfMbzCFisYCWNwJPrmBkmOAtu4g9H2s14ag
r6T0jzVUtIcxJPYVFrn52K9kOmZzEsT5Cn/VV6t1faq7+ou30pQVJIpXFc/Ae4dbXOvDiMGpO9He
DK1G78OIBg8RrPXXZIMcNh/XUAEVnUlQqkYKkgc9dJ9JE1+gOxyDsKUbD5Fv1DWRlftajcn0pkIv
28NWbUl3CKaGX2IIRrh6ki/D1BYLoLTbriWAPdL2K4nWBRkuuxIBWt8pVT3zEXnbINCnMDAZMgVg
sUhYlw7ie4a2b6JJ8tRMVzKwDGjNVEEWRjL5GQo0gQ+nnyLhohJQkAejlQyPYmnpdVKP9/G6LGGe
4TRWTG2snhX5KPpjMEgYwvnbqtPgGNtguoGpcnub0CKmwJuN3wz4zzsk8JCdbdP0OMACVEBP8AiJ
cXNw8fYxcDa6pVtND9Rv422Qbtth4ej52HXcFVXI56PX7KFb9B9pJHp6boABzwxNqObaf+nQwY3m
YnZIZxIHcUib+8xQmW8o4EtVaQXJOnVeFb4dku06W1q/XrScoO9IUYMeIbkIkMC8qHGBLQECJzcu
FQaiH0rn0Zb0A4N5oJraHMLobF4+pH6qDzxERywQv8A8ikBAXpbHA0lyPmVdd1pmaG4+rgGDTQua
RQqENFtGUjZt4LPjKMdmYDCFTNDsq2WrHmcV74Yu08zVbTKAOMp7SEyW+woIaxblJhnG+oqLYAYp
C7l+/EoNeDfo2joR1Ae4JTl9kRCFx0cgjHH6NV0BLoLuh+PoUnk0obBPSkMjhISfj+o1iI164rNu
TpZ0CMO9TuPzTKb2JRU+2FXSVPh8cUl0CbFTT/JlmxeXx0HNT/EUAT2lYrgO1zU+Ux2QFEW5R3Wn
Nx5+oHVfyXwc9n9ORSKevHfLl4R2QB67sDNHcC3RRd9CqZI7BphOuZZdmJF0l0jC+WHSDk3K9CCA
6AAs7q8GxsAKpXMaHsNk7NHosAE+aPhUdCPJ1hwKCtRbQvBPYOh0MUxB97SNsFrmcRc4FL3zoh/W
iJlvDIncNW6kqY4KgnTgyFxvJTwnbX2wsChfgF3nd23cJJ9bjRIbzq0Zhucx1Q/Bgs6mhYKfpSvg
48b/xcGk/wTr2b5EZFrvWyUTGC833T9VuoaOYT+kM0TwUInDum3L71vd/88C/60xM/rZ0Z+ygr+l
gce2B5cDEed/+nntjY7xnb/yQIITM4GjQc6cvDew/08emKJZOvoh7v25wv1cLKQXf+WBIfLAEC24
I/wYbKv7aZo/8kDKcNwjxJj/w955LMeNbF33idABlzDDv1CepuhJaYKgDOGBhEuYp/8XpO4vpJKu
GH3Hd6LobjWJKpjEyXP2XhsVKLZf0/HFv6kDlwLsp6LJAR1m2QZmBp8p3Teg1A9FUzSM+uzJqt+b
TG67ALQnJiO0Tv6l3eM8WjGUKy+5p5Jy7ce0kn44V++Xh0KH4ACzjPPDDh0W0Vl5yExkRuI2druh
NxXt38LBImbmsGOTYv9fHMr3UDkDsuDUnR2qsVJlGIXodrZBHZWbBja0Fo6n5Rn1f/GtOJW+5VDb
O78ou2cDu8Bk27AaxzGBVTnX66ZDaNON7nt0np8l++LbCcT2riOc5aaAqnBWgCqs3rngBPpJ6MPk
MW9pvDtvo3LWURmmgVtZiLRZ2wJJZzj48ynlHvzx3vn74OwilrsYhPlSkP9w73RAe0NLdh37TttZ
XlbxpqSR/+8U1hxFmNyXLooVhx3vuaK75YXUqjrsESDZDk4Ps2QmIMbaVZtUFih0//ylft7iL2dU
gG7w2BYtum3nfIsvagYYsdH1u2hyULBlzVfMCW9eVBUr/AEXDj39d7YRv55GHBumb4oFD0Yc6JmE
PIyBf3oWkrxUF4Li3s+5WH61+fP3Otsdfftepo2w2HN1CGTWspX54WKBhUTxVWf9zkoUpBJNu8TP
fpoME9mjXoh3vtPvzuKPRzu7NdgOo3kDN8EugMIgpIyIVNFhCl2IfL7frZos+/TnL3gGFfl+5RbK
2GIawcNxvpRNMfpV5kwoMmPHPoHmzp8iNHQHBpPeHp1ttu7rO1dNXlDndvvFgcZxZFa776OmQkDm
K/QEJszRwZWfx9HSDhOYv5UZdvX9IollEB0FRlbP7yxMxm+uP60kNo/Q0RC/n99xXgtsvqJpt0tg
6mQre3n3r6h11AZh5WIyQ8Ao8UquLc7exgSA+1FnnnLD2Edeu8CHg0hG/omGVfTOsyB++9GWnS1P
OOZ+c/n7H26a1Ie2NDM+3NHBpIkfi3XSMPJAZdJtsMK3j3hg0eoMDrKvCtjrEcF5c9mGtKXWxdiB
s2eyn9ktk2iazSvLkOE6LD1IZWY0XUS92Vybzqwd5gyyda0W4ry7gCTQ5j31Q6I9dahBAt9KsMPb
mrsFO5Kg+2y8TV+Nxy5rQB5peR90ofBhcQAAsrPHfvDa68yerNVkzdm2sXrmNVp3qnx33teJi9bV
puU9hnl4qTNDfdaaWu3SEvA/FsO3bLLuOtqZjG4iOL9O3J34zeX2z3frrw8IrjIKA556nAjkXv18
ZhlZi14My0Vv42st62Ns8vrBSMaHfg7lpu8RN/8XRxQs1sw7mS+doyF9pM7oN7Ju14QhUyx7kxvR
Z7+0LxurhFvrOy9/Pt5Zb4QFx1v6WC7658VYZZ4ta23kK2hwfbdLJ/RIJm2OQ8Q4buOZzXvQnV9v
U0/QSjPx/Po6I/+z2zTqhUoHVfEWpH1+UWm1caiG3n3nBP72KGBQKVMgWHIOf75keMO0osOPutPo
vTeIV3xtj7fdu/nzeTuzpizrGN/Go2uIuZ1JoDg7TpZos+FIv92NOC/WYMfTrTMW0dppYYnYbA8o
KbjxddeKjo333JjRrrKz5L1laWmX/VAZfvsYlDDo+7HhGcY5dqquK8SVykXdT6jBZqj9fBsOabe1
hy7xAgtE4gEssr9p9OprXg3uHdjWYRcJXV0B0WMnl2EF/fOpMX/7mfAi0Vml/ynOK47I1jTmdVa7
YxJWHvRGbHy9R1lFosJ1CKI/iBGBfsgFjzLG1OnUL2MFcJf41byyWrtl/hVntbrOvHE9z8NHOOVm
UCedvJ+gUqxkl4i9AAlwLCe0onr3XnHx+y/wrUtJSc/zf9YwRFXtFxNb850dT3cR3YptP9jRY8wq
hpbOTdchPaGgcJ2ON1ZTHIEmvnqJ+4DB1j/0MgwDRABqE+uVf1vNbvXg0cibRQgeyov97SCjaT1k
qca7osvhcDA3/vMlOLctfr8tfvgGZ3fn0CHriKqp3U1aGh3D2S+ZQI7lOtX0dZc0LPI94r801Q9W
NamglYgH/vwRrN/eBXTIgTxinfzFJ+ZNrCWT6NtFXNchG6Ij94my6sa12xLBr/6lytX47MIi/Nwu
hAAVBYj04zWqfgQcUbs1dfb1yDLcRe08FCvX7GUQc8DdKJjj22lkfJ1Kw2CpdEmPyDYCvtTa0fxn
tDCosJXQLzVh5Pu5ql5dpd87EwdCCNoHcvBb8c45/7V0Q4xBixm7n1hgkGenXGAYQ//DglCn+XMZ
ovhN87U2o/6rZmG9Uyf+Ztl2qIHZeQLwolY821G0mGzKhkVnJ6PyzYfMylubxBp7nP13jrT8prMF
hiNht/UJ9YZmeFYj0tTu0SwI7qQmekB0GD3Dl8JVU0zsJkDRIRfVHc07At97r3P/m7evg2Nn8Rbz
YqLw/nkp7yLiiMIU51LvTh/CzrsZ3XohN73lbveJLa+z/vMt+632/OW7CrDDBuNOnNVnlxABWDsm
Cbcs2/Dyrreoe6bQWk9lrALAbl/1EJ56ko/raJIUN7aXBKqNmrVOtfLnj/Lbm0k4Nm8W/IUA037+
6knfKYE4u90NXtWtdek6KztGXKMlVRSIOH378+F+89KENw2YHF8x7tXzFdvBcBYVUDd309SMuwgy
aTADm3lnj/jb82vQyeBO4vTa3lkFkLZGVOGdanfskYHhqBFJWMn02AlJCRpa1NaRQqYFuimHoh8V
KCCMfANl4WJGxvLO8/rrppwRNrtCNuW264nz53WY6DFjP+bDKHxeceRG27aZ8RBMURAViDBlW5S7
2O1MiOe9/s5jdT6UWlZo1kWHk03d7tnn9xpNajSSpd7s4JvFn6TbMFRA4NWd2sQQxQoOGk4aFN00
TLXJZ9qknDoXaz0liGJV1G6cBQOoqSsVW0hWza7rjQAbXfvlz3fGbxaaJQSb+SDKT6agZ49/rHnJ
JEqn3jlj2Gx7e1YbGq80ZLFlvXNKfnMoXMy262Of1n+11Cap0cq6cetdN4fFG7xz93Yu4wLpsKP/
F1+LGhRghLO01H5Z1WQp5056dr0jIKy5xUjkbKvJDS+AZb1jBf/NIsaRaItQIqILON83mjOpG1XP
kRJLj9ZhV8r7IsLJydttXuGAsFd2hU3uX1811JZYp0FRGLAuz65aFOk4omJR7yaUZUHBhIbZcWGu
Gx1F2J8Phabh1zcElYbu+8zB4YSeV9weSt4+mg1uEcQxQGYJwmmCJLaHGaZfWOYBEjtz7VCT56iS
1KBt2Tn242bGY1uQjyV4uBKLHuMhJOT9ySR5LF6jPPaw5uVI01ddWMevJARoVxkjtnYbxfkyTAB4
hvSWr2QFrlN5ZB8pMRhbEEPAjb9NJZj3uvMGAAYi6yiLjQcE6bOxzm1GVFs4dKOzIb8sNl98tPXF
Vwd/tRmtEOA78QXzSitcBFxN/NjmlTEdckSXeNMSo4CookvjWMzjqO3aPlPttSjK3ruykfCGt05r
5OWWf9eGbTFgMhuZafgZvJRM2dGV55ZL+gseADhMos7vFd4aEkdKrdpDxSzD1RQ1Jqr4OHkqkE0i
cO3tKj2AkYlk4PXgnLZTlkzRpsCk2Vymiu0kJhtfDvmubQefYasS04gWcAr1i0JrQ52+QyHNtSzE
UlwlcF9fXRxoE8OYbgxmD2bTvRSJRiJV16bTzRC66h4rTdNt8EL57h2ATA8rx6Si/kARO25rb/ST
rY14DXemjOY5wGTp78qGV9QmD5f2HzZrH7R4K7xH5Fh5MOZFZSHIJzYMFoUU+8Lrb+nzbnsl5DPG
h/wl1zz9roN2tgqLdNxry7zTqv1Tn08EVrTbMXbLO2ynKwXscJPNDORNOxsgV2TFNurV0VLTEJgk
UKUZdCXRm+G6T0dri8L8i21pw0ahuuQzNO7OaQd949uJs7P9uVpRMc+49PzoorXl+Mnt6mFt9xMD
dFe9zrXDLMwasY2NE5j5/EnX0WNDUroRftFssAEmNxm0jYBAI+PCK/L4yhq4HuwWGM4l4dM4W2In
NOM2SWKJP2IMD6FvZ8GYZj1FResGRCuIddu68y2qsEPd2d0qmVHfJXN2Qp0fjIPdHLNxxAWvZ9gK
O/hfKeaKgCEUVAErxpWTeDehZ98VWjxujMGLt/PcEKOldf06NDEuzZSud9i65MfSa/XLMnaJgOtq
Z81ku3lztJpBVqfk2qNhvXOrShyaHEW4i5jhAEzPPABc8zY0KY6mMW7RVRnbTEwvhd7XL2US7l1h
3yf99CLGsNwMOrLUpg9fCgaWDU9g4R1U75IcpOGJBkzykPleeGxDCwBAVHkbPbU1rkM9r+zUR5DL
vuEOgJ+6qaMGDWpP1thgtZfYOFwSppY0NA0ncz3IvWd1yR7QU7EvC0+92S1qVVzkuEfWmUq6eUL3
UEOdZ2tu6k0EmjTx8UlWAPVWJjfPc4H8Zly7NfsIXqYsEgzdhw+Sc38NQzahPUIMkpcZKAQBAGtV
V6GBnr0L/qHajDwQm/C7pMH7LnBgArzIHSYzBI61nhchhGZYW2b5aCM0k8+8cxfxxOjOmdxbWW72
68JbzBBTZbjepaY5HRmFroeQNZ+U0I60Z/WWJm2d7JuGM0VKXpmvZ69QDzFd/RszT82HsCiz5DCA
3twIP6mvjcH0tlWiBvSVNc24OGl1EAAh9ST9XblxZz2/kLxkP3eAuJ3NkikapINIrMsRovq9rbLw
zae5jwamRJyzkqHS1/PkjY/MmYq3RjZE/E1Fa3wEtoGcAl/NiZm+XKS5w7qFfLnrqFgePCLpPqiW
3zNp+bhB3lof5wV1nYylfUBR1T7ThWMMkrbxvO1Uz50QW379AtO0/ow/ONtmo1a/uDUqcly+HQD1
scu2CSL6Z1HViI9dUknXTiiKbt3PLQ9HbmoiyHSb8EnHEUFKwXXoa0FMHS3kDbtSv9lm7JuKPb4k
/v8OH8JTHQ7RvPFEYsDhjYYwwbeH7SEoGA0S0Bjnyz2oDUcCLON7vYjzVeU2vbkFRCS1p9K3+Yqu
zPz4IjJnPqqTqSdljv1wBZ40OiUeqZJoXOarqsMGa8c2v5URP3SGxLlXnSnmFZVIfXRkHJ/SoZUf
ad2ZGxpn4hQ1PKowIIp5O/djtgUAjMIWOWJ0ynOpoGoKYiF5iGoeKq4uTfj6mBU+YKg4lp8aFTX4
LhrjoU0430make44ldPOgzO5R/Yxod0261spmiXfhx0mbq5Zopao02THmU32xP3xa7V+vDHQ4B6l
kfqXs2rlp26SzYuKOa+z69afKyPCLDUTJ4CbECPjEQfdtOv9rv3iD6042XOtkU5R+dFpTBaD/+DA
5vtCMo7N8F6agwUVAWV2OF0avJblGo8p6ZQwMACnl3FaskL1YbuC/2s8SGNCuCOq8FE6MVIJ0Vcf
ncjJ1t0ScbbCThMaK8RB7RfRW+YmgkSKMEsP15HWq4uGpK89YtLxkSwM1sUoTPaW5KelrkWn3kcc
soo9QLUoqTwmFladHwgWwFTSoWtK10k2hMe46PgfYHsucYpD3q3TWVb9auY5p41Vts/kNk5vSF3b
L25kiyAMp/xgNN1yl/cwJZi5mOIeYIJ6squuB1VR8SFzoWd3UAnlq5XGzr3mz8RrynKIT3ARS2PV
2mXzktfzeOM5bf+kI6m5S5bLbRJ0eClSA06WrThQpk1bQol0PLUaqYQ2HucHL42nG51YhTd9rhLi
JW2BkbbxwjuzSO1DrcflpWMN/MZqzu4o2cdH8lraL/OgbO2IzK2NNxqEhzcXJQmelj4OqxX9lhao
haMhK3K0CoEW2qqCrF7NCe/smC3XSiIpng6FUhiV4547adbqhqXXsbnTWLPiE6qJygCTMlc3GjZG
jGFTzrXWATvj/bcqrwyAnLxVnsaeSekFno5iqN9IJjae7EgOazW0xldHpX0f8OjVt6wW81tlphLK
r1ki+WlS0X+F2TsLrpnLvS8lp8XhTd7u9CEzmtUiYnyYzVy78zud1cx1kDJJr76F7kzjvzbldacm
+QGbXH1rdF50gr4FG98ngzNpPevAOuZjyyOt5YAZu3uuk4Qc1UbzWtb4KltCWKeKkwfn64o9cbiV
fdiwiBEwQN+0s4Bjh5b3cW697josZLRTMHr2NgiAQ81r89Jq7AzxjRslN47dyq0s7fYRryBm3jl+
66KK/9RKKdehktYn4Udoz2U+B5AWsNNaGLaFspydwflaMdG011nX8Bx2WKnvgCaPNxQhmErsNHwy
88gOcq26xw10RfpjwixST9jLYAQeej8FsOcdUc6DfC5kw2Ez56QPhXEdu4iJHGtmvK4n2tXoYOMs
JxHeO6FZHfwx6SMW3WImB5JhY42C8wCQ5KimCd8tz+aVHg3NJWnE5TGKS3g3QGi3qJqGFS3UVzAw
9QHm+XiXkVb7BQ/VsU50gyXN4w+rrTelY8hg7OyLcUztZ+pt3BRwYD8BWGbOVHWQVDTzUIeVy7Qs
piBVaTU9e0SE3OllPGyh2u6dKq/X/kAW4Sqpqz3WpFf6f8UHPNszWqaKk4ROM2KhZ4cTuNNkx4sn
sz1kmo7LPdT0U1bYctv2PYMvY5EeTcNwY3sZfrY0be/7WnNY6vzorgdEtupF6N70ul+uaEwT4+uG
9ivx0s6T03b5PkncpzHVix3t0pg6kFIOE8iEkjUZ4quEzLegMsxDaM3Gp1gPhy3+Xn0HRh0VUoJ8
b1A8jEDGO8yKtAqjaXIuKC7s59QWGEnGasvjxAJcpexOI6f2d0jW/TdMuObzKG2yxgp/RrVQ2A/4
KNNgpIbdCtauiyJs8ydDuO7tRGzDVqh2hMxNXbgC9QNaGATb15lRkxnICNVrnXIbEDYaJbhLSlgs
Uk7xyi7gHYwSZxADhBU5sGbQuw4FPSLZ15RI42M0lPuOlGF0XLZ2WU3kWM+6+dwlWrHlUcTcMKcU
apiFNxDerwtbhI95VlFm2IoUSFdPV9LrkjtPb+Y1bmjvop2SxZEXb2KRZyss/+JUSAFSMR58g6FF
Ph+mqVpUyhqvnYKQTR44ZLwyGqEZpFZcgeOe4fkDqWVbClCLx4gZmrrCaZO+FKbt7IRBA57WGoii
eiZ4CTSjNt74uHwvJ5rZ7OpchQMb8R4x5qRN3wnElA0son2oukABzr3KucoXbTngpLMrtIwMeCAY
td0lfV/o+G26B7Tuv/jMTNnnvDZV2QcFubSQIbHSp24Zk9yqOuNlnOzmUJnuJ2N2voZNVX+kYs0/
5ridWLQI/oQhrW0t1Uebzu2LWyIivHWOkJmht9/NhADgxaIcGvfKJFDrCHxosNfK1Vt372aGwTvG
dqqTBtMiWpWTW51o36AWNL0UxXUPenfmHhUpMN60vDVrr7h1EvrIuLxZQKGjd1/y1kRY3abxFzxc
+JVNjV9YowI4iiat7ifb9IaXhoqH6wa3fFvEDg5zpTnWIZcebxQfLi9vS3pnc04kOk1//qoiyu+B
+pidaVbE9jHKxvZLkVXdl7ZvaSK0E+LpzF6kj+3chR/1NjVQEje86St7Gm/aegw/kpjMJpy8GQ2s
why2X1BNopE3Z0IMNnMmyvu8HlkY2ngcqq0bEfKytf2BjkY/xtweMQzhcVWVeXUfI0sF1gRa4KMw
BD/jyzFvgJv7GE7tUuc2Ki1s42vV8ik3qUAutS5RablsYiBCr9LELtuLZBYd+0a9VAb6aDmgY6R4
5TfPmLirgz3QflzHNiTZHYYhSoCOCWmImL3wL9NYtyErN8S+B3nocJU0KLnEP499+FE1CkNR1OMx
W4WRQNfYY8le9bU1gR/BA/Hx+8kUSovwNDKeTAIklijTXINwnhX7iWpngcIPoMG1WUAviFNPdE55
L9CPlbs8SWn3oCxI2GCCQ9pLgy7QyazFaGwhVYmLCfvdvRhQVHAJmbeiEq8XnaYr6Ic0Us/SixYV
g9oViNLjK1916k059EZXvSlkfOVoBua/SZm7si/L58Lw4SS7fg3LR3r6wxDLdiLUxTbCk93zpfem
0vmMVOV86qQMuXjONJYa8z9AsgHXhGeX3n88renLcBYVdqaORcJsvyTsXoDgDlTEU6var0napvnO
75uaAYZfJCkMogSsBJGSNAAGLue8L+n/HYcE0NuK+5CKTsS2TA+4ImiiQMbJUxaXBO8lzxQbbl7C
vL+Col+MzSW2cYLOZvIqTrHCbl8vJWROnjtuVbSBj0ZKjkGdV/qRmXSzH4reui0ib7xEy5Q8ARQZ
HgfTVt/b6v/ToL6jQcUIZNJm/c9WpMfuNf5RgPr3D/wtQKV/+pcuaHujZjMQCS594r+NSEz1/2Iw
atKF1m0GqjYt5r8FqLb5l27QlfcWUerfylPLRZSKxwkxKxYlRln/Tnl6NhpiS+MD4rDolDOEQ3x6
1kquMGfG1eRNV4T2aXMWeIOcpm3hDP5TUVDc0pDKYMpGkbxoBdsDLPuUe4mDPbzmrmtIqYHmUo0Q
GkjFKhJjvIvZDN0U0mgpkBbJN/5ACiC9V/O+KBw7HO40l6cO6I+PGMZ+JKIG8Pa+BzpJDMyg8E7r
eagRsUAO3bFq0qb1AxOAuPdmSXdK+v2AvGbEqe32RkKfzR219Ejzulb3UnGS7wmOcwFH2rEJ/CDF
sXrBubStk5eFY6BzWNY9iW4/KsggW7H0TN0d3teC1Mkc285i+6hdLLvBUDrhQ4kv+2EmxJU+AlqQ
fO61TyAyE7ZYdoMqDGTHLWSf625s6sMsWMDiKuxffQNSXEM+H8aurKGBqxOk69O0zYkA4R1ilkfQ
lwkl/grlFTvrYdBVfWG6M3u/IC298TqOMqUdeNMMKOYzLZrutcnoZ32tw3GKyIeRDCV2ZjLG/U6F
etXVe0PHGppQNWaqzsY7J9eT5kqO8Hq4CgRS8E4/fLvN/7civLMioEByGDr+5xXh+uun5pXUsx9X
hb9/6O9VwRd/8T7E07vY5piAL7/vn1VBZ1UQLm1mz1poAiwA/ywKFgsAiGag3MtEhtnV/60NyIP+
Cc/+W/f93VMafa3+/vcfbYIgr38e9bAYIEszeLUT0+ssc9yfx9K5BQFiCmN1aeHqUPHVnDVk1PD0
2nU6lZdspe1JYmFTIRlHvebVK+gZwwPTXuew1FT3eYHZmEaKZV41RurQqGidyxHUP+3MXKPSg1Wk
VqbVaFvoYf2LTUv3uvEgkK6BTPZbjDTJtTl6AEIEw9IVMUc8x+Q2wWoR1nVHpApUSqZQOt1JmHZ6
eUM0U3/nlw6LBzOT7AlPx3C0tcbrwcM45Qt2tfCp12MNpqJX+cRXe8VdY3ZPDrmjh9Yzxh2D0ejG
IXLwDvp4czdGVri1fD7+zPRkow1Wd8ykP9OhB2ipHGPcUEG4LY91nT9AYR9fXbeo6U9X2A8Bn4w3
dQ0ZAeNA/FwXWT8B88VARhadufVj1wCyVcd3YnTSjdIX85Gml+NlEw3mpVe3j0WedNGKShsaCZBU
M9AtOT8AV8gC3Rg/sSIjPFugE3tdU8llnZQp5YIU7Ud89kMM6HRaNkVpcY1fKt6C/5jJu7ep3OPJ
itYY5lyWl8zzVoQvJTemz+ZCy6MT3S7ceulIPzsWadCi89vrrD2XY1z2l+TtJtexUTjeqiuG6Z6x
Qk/P1kdR72Tmibzidj+ZdXnl1vpwiQho2uPItV5TwjqPuOc70GXIZoMi07INHWS0nU1seodC2v0V
40V9i4lTW+OnK2+1TrfuCRzrPli+mb9NZqs/mAoFqZON5alohUY4hrtF5ta9cK7kFID68W9AMRUv
VpOoLaJcxnGdSVxNmUGzA0y80axm/FIPbXsyOlldkoA2ImolLoBCe4oiKFW+/9myUszjdWPwEtJm
i+nmmMfZhg1hfFu2SgfyBHFgAwZpXhU6nkGPfvaKt9irMpV3UfaKVq8l5LUNZgKQmI5LyZyRxLUR
IDGD2MAN48D0Us42ieSR9Pa6cvKvKVvLG13SFUiyaD5l7Bnlii209tmrLK+gPm8hO9eDk4MjcUV/
USaOy/oVx2BS6cECEUoRf+XihfGl/gxubLyEZ4buwW77q8SVgk2JrBUNqmj+UOcS376Wy/GCoWD0
wJxKnLzaXjXe0ohSbnnDLKK7MwHgbSA5dnDk1JyhvTdKd0U3vqdl2o0CMWQHjrsdSpq9CXzSAx2P
8GD6RnMQMD9g89YkmgNmqMd+5TRh8cQyIm8mNt37Mqp1IjkKsUk0qV+RA1UOtD2kDFzCYjYNKNQT
URbRqYltxsu1Y33Mk5yBI8/2+NyGxG6sAFRM946TobmWZa5tZnA9e+GExbGfoS2sCs0dwoBxlFBb
UEL6KQ0RWQZkfWUFel8venINUmXpylUhu766DllJEjmvcXR9yQ0d4lHvFOOVNQNW4tKIJFunJIg9
RaptoeIYwg8p2qMRVpORVgG9idrcjmM9F7Qh5Hhr5rrx3LQhm/VImo0kYN2BezpeIfj0Rl7T1qLL
MbeNklHhB9EwOYxhR71v9Xum5ebkPEZuIbu7zop7ta/ghCflcZZmq81B56XFKNfAnrLhvknHyPts
Rxk5pQgwc30QjwWC3NrdeFJo2Vbr+y79MrlSGtkOoVDTfFdC/K8OeKcOwCDGy/k/lwH/j7zjqvyp
Cvj+Iz9uDWwdHp3vLtXAIsD4pwhga4AdhdJgCajwdYcX9j/etGUbwE95NJC//c0POwTjL6ReZLwj
0eUONLx/VRSYZ0IqCB346w2cbhiA+HjnOwS0SG07Zs5AWpwEuO7AQ+qKfGnC0VC4qKTyiF9OazwQ
/S4jDo31B2w4eJGslEX7YBZ2NzerheRhbnKKeTngiFI8dt594oBdcsj2Tsvkm2xzhKNoEyFewC7z
p32qDYMGDet72QrMrGDnvZrBDHXyqswnGnaKmTjkJtb7S0GWwBHLv9IPaeJMV5Mdhg+pVUs46c6L
1lZqN1TKXVIsSZpkib1MC+gpNER7duaCKWbsJFg9kxhT7covBhpc6Hz9zQCtb8CCOtPgcnJnvJth
0b3q0ly26V2rroilh9Fnxt3QrxreUzOM7kjPd+Wo8t2oSDdeC79KDg7SIPeayazi9Trp2LU1Df6Q
I6du1zWZ6lmUmZnGhU2zJGyGbTqjcIHgVfKLl149r08VqpOJ1vhDN0zG3eCQ3YmoIyX9sW0pJXgZ
0oRoo2letVnRrFO8VC+Edk1P4VzR+mmiWo6HsSJNB3aa4IvCvevNlzBPa3InDSQmJtNl28jUxolk
zRTKaC4HwjMXjjpYfDaS9Dco+8TBQQb/5NO3vTQ7FLe7JLVrmu5tA9decauvNYuYktvayTYmBt1i
Z3V5GLAALjqLtHNx1aSpxqCiUO4KD19TrfUeAA4dzWJPhlG8Bi3ae1tzGIbN0LHAEgmhou1kdjon
OkJjEhhtPrwxs9BfZ2HQOhI8jdvF+r8hkGl6pSXkU3Q1hdhhVpH3RtnEF6R65i8VOQmrUFfGEEgG
OETRxpG+Nhv3xKSyWfdmHPISIjiXYEdMGkvpZahNFOX1FpXMuIndxj+NooZUHTZ90AP0OcZ+OLqr
yioyAlOpAuj39Fj1U606EKNjHroCTLoj3PAjTwMQbsIy/U/4dAykDm2nsl3U1Qz586Q/DE3hbqFv
uvTJy7C9B9j1mTVdY7zgzevQa5iI8wQkh8oFoAe/e1S8PxzPuCwcJiVZLLwPC/Jip9rYCVeinQ1j
LRT6pxb3trVuw/oBNH1zXXv6/CnvCoQ0dTQ99Yks9uGMbTzQNN2nnU4ZtFFysalVY3ldo80GHFGl
6F5MlYSBaDNvbTAcfHSimrmD5pcH2MnRcwcWgWqlC/O7zJZm0KKE2AGi3XUV2RkNgw/mW3am3zLn
QTbQjZa/reiDEQMvQiO8+IY87EUnT7Ro/W3r6PnX0simAzSOKhiXhBfEOv6qDLvPqZ7Ya9IMh0AA
vN0vAZ4QUc3XcZieiZDD0JdF/oiCjJo6W8PO4jqSSs5QqHduhhYSMoclQa6fmu/6uf+9Fd95KwoM
1X96KwavefIGYDT56cX4/af+eTHy9jOsZU+KKVkIT/ywO8Z/zcuP3bG96CBxbP7fi/FbzwwDIo20
5dn+xvX5p3Vm/iUsfqHr0YhbXpv/Ct5zbhFaUoewjEPKcpcGmrlUAT/68vD8UVIz4b4uB8vfqGHp
+1YWIaootgZ1C0ZkOqajKrONrmfdh66y1SM2vJFEOL+sn384e7/ZvBtnQtTl09i6jwbVBR+C8pgz
8uOnAaqwqFJ6dc0ezLiO0M4xBHArULyj6sg0VYPdf3B5kGlKFV5X009ueMERueraIHLc8ovfdQwz
/TgGSZnnxiMKLiatkyPCrwaJr+P2z5/4m2/xBzn+t0/MHnjxHtDooLw4+8QJUGEiCbtra+R5XDt0
uh8VHVJr27lTxeh/Gg30Fy4Midl1gBpOmW7tCgh6BjBn5jrx2LYG2gPJfKRLKjimRQwexW1ExkSy
SuObrPePBWjSdk2nxX9q4/qCFGeGh/TknStslKrY/flb/XoZXNvSXS6Ew73xi1nTnTTQozJvr8su
9J+qiAbuys5Mbg1ZIoYYxsa/l6GRv/z5sMu99uO5pEWxtInZDnMv8sfysX7wiLKliBDeR+V16c3G
NRm1/TXRO9gZw/jpz0c6M4wg3qbtpDOFIvGNeYp3dp+hQ5jmmhfjtYeZ/ZX2b5PvMG9M5iqT8Uav
iU8NLH3y0JlZYijeu2mWm+LnL8qNYgoUY7bjsDqcHd51rQT0G3Alt87Ea5H24jWDDpHvCE5uN6A7
KzQAXPrdkNcDLZ+scr/C/iXz2p/sy9GxGj2AnQSXn5lp8Wg18v+zd2bLjSNX130idGAebgmOmkWp
SlLdIKRSFeYhgQQSwNP/K9ltu7v82f5973BEuyNaokgCyDx5zt5r21BvwmX50RkII02DwICYYs3t
j57jr+N/kFP/6gvQ0WHg62wLdoTt8qzqavtPF8r0R6/xONjfWmNSv+e9HGj1GKVs3I2zLE16pbK8
/EjDiJSUVRAnCo4vp/s9BT8lhJw2XrAyAE8sph957wSfSGuz4OrfX2LX+6eL7IArcgI6PKytmq/1
13fp92Fu9pl0bqnouiQKt8jNV/zHeo9GvDfGPUEDj1ONAWwDKDyIe6uhcOy7Q6W3+rIS9bmrPPb/
oFLpiyoYPlPh0NCjYPrCtDDcJmRkotrUdQScY2qKpBiaO6ULDaFLjhQCUEEPRlciNCJqzvWyOttF
+pCSbDFvqjEQd0jHn+WlnvF1aWPlCOK3vTuuaO9VWNxUugyivnWvMl0arZcqSZkZrX5uuvxkXOoo
pUsqSxdXazF/7wYhn0YCOmG+1jIABSPGk5vY9rPILEV2fEAnbLNmZfIRXaq4vBHGt1GXdl03APck
CuVk4dT8zKcO9TTlWfmUXyrDSReJvS4XF104Wkxk7oUiYwPapNhblwqz4ixI1IZCF4m6iSK0xjiz
HbvoPkuIeNkyB5FHthpbMa+khA1lUL3OtZld233UPdGtodSNEL5QMdX4Fv223w3mXKz7iYbH3gCH
+U4bVv0kvIz6magxaunmUlfPusRG1qx2y6Xu7nUJDjIM1S0/SuykrtCpzanWGX5SuQcJeoXgUs+7
urR3LlV+T72fIq02H5U+BOSX80BxORs4l3PC7AS0p0D/VgmxikLWNWJeHVPxiQfKtte3QRlzAPY3
6lnK2+/2UhfSQVUhx7Ez72QpSQMDKy3WA8FnMjnVZJ3TL7OZupuBgThrcZh4j1wDxPbCZMAN1BwH
QZMk7IdQz5TY+aVKzbivJMPhDIgTmUDlEqhsu8xVJG9obTncUSrBhadilGTG3jeyIrmfeHT8FPd9
h9LXcsqh3jdV3kcbcJnAkrEz5T7yFvzYkDwTDiHExDFRirNoVMleVUEFOSyhKth7TVqvcYi1f40b
uySPp856g6PTsKTDw4Dkpd61aR7+RCoV5Ax9WhunuhuO4Z1HxZpcNU4gAzq1zTyIdTkOHM16YiZS
dFm7ZJhWwcFnaPL9Uvn1cjSHoe5izwbdGwezt1QHnKm5EXNZ7RejqxFFO45fckApa9NA+mIa5BhJ
5upFXUf1yekjWe1KoljP6wgPas+xxrauM5UN6ACDjOPvIemnrnliM3aYbZEaux873gFy4EqLbi3s
i3FYLJ26rUOSr9BZN11Pppo1XvWO51XbNHHSEYfwxOXMg0ErTNCMrj/g1EU+yQeSVAhnqRGGMVxz
jzA4Sz8mdkw427zNEZ2PCcoI0Lld9FBglHZjqAUFrVpSLo1rSHnuHvoB2T9BFgXdzsLZ256wfCjM
BpGbcSTg50DPoW7m9kmJyZwBIKwbkgaMbz2k3YUMa54j+87Cm4BCPUQs6TwvlbLHO+ziaO8a+sO3
3tiwJaWEFfILEeYEZ5/kdDjfyDBosivkzNW8H5S35teWTOWzy2z/HVE9koPQ4uYl8hr3zG7wV3oJ
oMULkvwcUQ6MZ5NdbuXirVKKyqJIi+lp8Hz10fWZQ6aBQvselrjT0A8kvI5XtcW8b/rJuiM1wnEf
B+lZz5YkGwBNrjGEsbSWgKY0olCE57NtE4ITpIN9j1kk+tqYQt+cRYHIIaiQez8gL5JhbArdHMlU
wxtr6VNa1+xg0VewuNzdNatkvw2tCHmKHKLEfih68rDOdoh8+jS7hRpvJeJuik98Eg/4xH0U46rm
T7ftusK3s2u5IqcI9IfXb12xPvG+QELfoWLlUyDz5qvKypbZdFROPDpdlZY53J1AK7XQ4r2n/DfW
VFs22T1d6AVKsdNh2T5lqp/HWywUHRMcBGz05U3mYbtlErZeNHiYYj4RCwjxBrpOlk39FW15dEX2
ah5uQkDw3BfkxryrhsY7YyZQgo6czeE6pcwt6ImRCPoUslschsa07kSUijdcoL7YELKc21dtmEbj
dQI0bdouWOIwzxP5eujwDTDjCcTyvaxK72EeB4DsjHOm8gUBdTocCTqpfxIUr9eQXKA64hwQOrvc
XrJhD10zejEwseJK6phrBy7L3NKrDImvHK5Jkyi8rWeDKmDZg1Gxob0ffe0LY0p3ld3wmKxG4kQn
t2kt8aNmQV6uQotbakdGFfdI4RGNsCcsYdqxyShxbSGM92NQOXJip3Umk9JbFN/6iABAY6FMv1oj
2VufBNItw6ZG6TCRd2XzUnNt6RgzRc6olseTX2LAvtivLRK223kJiAGYsFeEwXB0a9xOx1X5XByS
ZIb10CH4a28bf3ZvGBS55DMhQZ+u00V1WYyBrM6eqUSGT0SWLCMsncO0KbNB0SZUUyjYBRbxVKXC
yl+tdnXCaUOMVrl86SQpSLwYxim6OxCur4ykUx+0hYwproLBL085DsfHmX7BeuhJv8l3+aq7fbkt
C+dhLqvVu6t9XG2gnyfTv3WtjOzAhepm2CFG4qqpsEEECiK8Zu0Yhmpnzc7cb6cKqNxhDQV3f+nO
abBdEpwPcUJ7VLwob7Gei4tSjZ0u+sq9Xg8PTUQ3ZD/aXUSOPRI5hY/sDdGzCi14kFPwxSODR20V
qaQuIWlVOJ1FMmjRcsodveuQUoo9Bwfad7kjS/iZfZc5D+RJVf4pmXVSRI4BLr0tewPRdY3NDOBi
U4/ytqrAm276qMRTm4VlRmClaZ4W4fLcL74f5DQVs+D2UpX+r5PyHzopHBW0YftfDxiO7+o9z/+s
MvjjV/7WR/GYIuglLECkh9RQTxH+NmDw4RlDQKSBQp+FH/lHH8W2f7O12zPCMI6hm/HD32UGVvhb
RBK6xnNxnuG//Fd9lF8OG/pAH14EEDa80RAs3C99FBNu0Vp4qf00DF2HVYKD3LIhdqglq7RCxdi5
+FqyvOq/d4Fu0melcbYjsRwa11i6uMphwVbDjFGJDV5tDd+KZWR0O2+eurfBJIMOr0JKMadJmuxF
M8Fg9AxQjGaYbEbX1hIDZH22AaI4076mi3WmtZfyrKuPY0QK4SYjA/KH1kj1LOLKvTdgWd7PlH7V
Jhukeo/ovL+DoV/ybZrxtQEZnXSvpexJ3apMcUXaTPdBW7l4l8z5HlhxrC2i2eVt6deeUL60DGJn
WeWPqU+tjd0ByEwZyTymmY8DwcjJ+EQ4+2XEpVhu/3S//B/No4sZ/h+n6ssl0B5wriptEKjqv5yq
a6bRhZEMPowtNgDPGb1dZyOf2GgSMvoPW+huvV1HD7Sb7ZtG2Xy0zg+hK+elOR3WrFh2AbLNU7SO
0+2aEOFq42r9tMADvzTCG1CFGfPOy4vilp4uLIkwgzzKQhIe0gxg8jjA7A/D/oukcX70OnWDH9YG
LGofqNU+C+GLj3//oTXF+0+tBD60awb6BmZUBkT+n/gTHT3ENDGpVwmcSN4sffVT5hyvlu3OD0Zg
9qexcPoT0QoSwQcqMObJct0PTrHeEphmfnSlxdcQeWq+Txu3vFKt4z0lC/8mYE79QBZnXaeGre6z
0bdunFRQ7ITJ19SdbVCBmEzLRk0xKWTmMW8UMAKjNw4lto3t0uLMXc2ae9qR5nRtrs5n4483qret
oxwT77iEvVaygq/I56XczZ6ydwgIMsTBbxVbwpXrtuo72j5nwwlOfe/6xDkFS4VkT1oTlRfMi24a
9zJX85mHsrwLJgQ61QDDqHQ+SRIpcMkkvT9sywKpbujCa0DKN4/bPGdrbtExH8y1t2M7xxMTNPg0
0PRR4sgmL27rTGvfw8p+IeWk+xHSEMA3hFkaqAihNEf0bxahw8NwRMudX1e0Hm8v1WDYWNMtBRYf
znYY+O1EthbHBYt3FK9uap+NXM73g7T4Qm2kdvkarkeO7jybRrk+1niDXtyMVIMIffqN6xKPZ2JO
uPv3984va5bH5B+xJFRQx3IirmX0S4PEBu+QpFNgnDNpro/YgpqDwSjq6zKrcNsHYxSju+Te6dv1
Ox5N3NNyQKYCMif7LJBL3nW+nVwJaYqXQLiksGSVeeBM+TojxtgKVAdfasGrlFPvYQOeHOTUXPub
ljzQjSk5TQ0eQ6ilbu3zbPalC3mbj7qMxnILSSSPWa6W/eR6tl5Q2/Kq9zpp7Txp2Dtd9PKa8zTf
9WW7Pl5u267ABJnrsWkvPOvG6trkZ1uF5mto1MNLBLzhpaH8u8uHHARxjac047jY5B+NWR5E2xuI
J+cIhrEzjjiul5V0IiJHw/vQFO2y+/df/6U1/I/1Sn/9GgxJ09j39WQg+KXdqYjnQsjS42XrO9/Y
SiuwNksvjKdijfgEVkHIni8G47lYcsSeHhnz3e3cN9l8IFCY7cXhGRxJtxPJVUhA63s5+bjlI/x8
SEmsPnljYsqHMe3KOol8NP7bNiYfwNXbq+VjPAYv9sv906zl0Ft08s6Vv8rdXFjznejSdC/8BKvD
0LDOJEKxXthE8m2aDP2SHzbdu5mY3rWl/ARXX++wMC/tuzMHFkHXuGcyG5fZXlRh8lwFQp+QmrQK
/0ML87If//Llu4x6EaDZ9LkveoU/tzAVNWi/uso7t6OHpxBFVfKTuzkJjz223K+kv6+3xTzM9xVj
/oPEUsOosGn8Uwjq+grQQB4rEnxOladwqgTCeJacXA6RcskS7cXY3K/hkN8ENp9fkWWLpYHi/SdR
lx2XKHc/gGGPJ5M4aLzx2h054sFuADIFfdwVWBBnG3MqvaLkxcY6fTRC/Gscl2zCNAN/Xw1Ouu+q
bH5DHkgdr0ivzPFz79YmaDgP2/b8w0oH1iukC1T+Q2dbu9Xpor3Tlh94547kZDZi45Rdd6rcKXlr
Ah51aoL54fLoJaRmfvYwupmgU8w/ENOXXK1k1Z0rGxPKti6cKY5skX2a3bASGZ0lb9x5pBFWtV5B
9FdDuvEVuN/11jW1f8Jl8H3uNNiLmNTyGenBitJQ+PlrUBffHUJ6TiLN5lOpCJXre3sixQl8OyaV
YesF1XxX4AZq/sONQJH4lx2UxzBCtGJqqJB3KQd/KRtYq+txQGh8ZkIug3jBVTdvLmtzpWboJIA9
CBJEZLjBqJvuKcW6dx/7/eOK+ZMmYT2cMqJ4t1lVVJj7qkHpUMQckSUuqxqrbbOXdD14XK3A/FiU
SRpdLuWHDbL9x5gHrrGNfK8OMKKHeFwbyrHbqZHerg7MhfvAbch1r4ixqvYkQGN/IQ54PIapMW+X
tQvoRdRfUFeTmRzgZK+Q6uUHDMFw/HmwsLeP5viJoZwlsmxgliCWP87WCjeOp/YYVMhXNqa+rrhy
5AsimSNCq2nZzna+7iJnebE6ZIgYWol2MgGW62y55hClLjdrYQ9u7EPV/w4gqmaeNZVXLZaOI4d7
eka4KsVhFXDVb+2ZEJ64G0sySScn/zoYBQfMtVNOiC2wLl7ICuOsVpXCT48ZdQsiEYfVAI9Sl32S
jWidDYaTFDgY1K6Ap7NVDTX5sNAT0g26MrkDIlybfFwImOT4aDfXoDSPPpGjNsRkUG5iLMiui/jd
ap7TVA6nBOO9y8m5cD4yJ4Hwl8JLLMn/kbr8iZZHbIAtkjxkfh911bKuSlFDo2BlN2OjWa2b1FPl
1cKNgKkagck1sdBZG3uEi+hzOXjDxRzXR5AdCdGE6FLPPbXlkRZzhIhhWNefSJPDEy5fY1eNxKgh
IUnI9sL5p3buhBwiHPw8i9EdgpjrDe7CXFBlEmjbM8+g7UTKdAKe31mrn0GgzrIVtEY9ylYyQjGe
xpVCJhjQiH6w60DFbAYR30y0rI+X7ex/J9v/cLK12QKZ7/3rk+19lrd/Ptf+8Qt/nGtD8zeP6ZSp
h5E4LDGg/f1cG2rdHDsUBhkGbWAzOUD/IZxzrd+igG0TqDsjWsDtbL1/0weEv2npO0dhjdLWB4P/
Rjn366gP0hUrI+VJoMeUMNZ/UdMnyiCpgmHfaZpNkLt2gc8+I0b+CuU9wLnFo67iLLHvtGTJUjOl
SCW7t4hpzRevCbs31y+GF9MBL5DOiOf+9E3+H2e+X0Z8+t3ZHK2hlmiQPSPJv474MLL3iUU+7gm+
UPuOMQ3VumYC4BLmSWExXg5RZ+rtr+U5//d/m1niX3cOF3grSFNXoxTRapCX9te/zpin6uDZixNz
jFdyHxysNzgRb8uob30i3LzgBlx94/M1+cH17EY5frc+/zavzfoZjIOYtt26OFdplQ47yPjVQVY0
mXc9EbOP6AqotecxIGuFER7FrEMChdmxXIGrofKtIyt2sV3eZ/ZiIji2Jis2YU8Qf8H0ezuS9bds
wpG9ieOXPyNW8+23NGzKTYtrlYiRsL0OSCjd9W01nrNmaMCLuc20MaQTlvtURGTZRElWMH5wNdq4
N+jKB88jYXlVDByDhTfwu+aup9cHqcRQ06Zvnem4YN2MS8afOrN+XGgLY4cihZKpVUcQTVzb8/La
FGHNkGOIrBvsiAn+zkW+MBjQjgSzIlLQJOuH1F0C54+hUy57Uon9A776nKrApg2K3kaco9EoHs0h
zzULR5hvGAl9Mt059m7B3SB6hI+Y72EihSifeZTOcxKmOEWF8Nl93Ew+W2MLa14GFGNRGFXptrEb
ecb1H2ax5agh2eQcofa1VeoUkESWDoI4v7OMnZuuznUz96Zij8+19Irp2KagquSyFoZ79CbbBhUE
an6jPO81KJYQ/7bfPJRNz+AEwBrTQA/lPQQr/OCpOVt7syj6fS+V97BAhjmsdph+iszGFm7mGEum
iUrIik4AGOrzauNiR8U2FldrERbb0JPBOyzA7rjWJnt31cnjknN420ubw9aG7XrxYwZ8M3ZtUtAP
oSwsondCxpCY8r86hU1doTJFxBJpfz9crFz3VmvN4J2aoP5hEzbf4iIWzkZ4eVOTWZ4KBC0T6NCN
H/R+seXZe8pSo3DuxjIf0Q4WCS68J6uv87mDc9y02KGdRIBRBb5EIA8Ois8GQBQjCdkXB9ts1Sd9
X5DVU5nVnHqg4E3m7SCiPn+fcggyx6iZXPt+GHrq0XHFTW06xfTqz3mKqdWz2/fVcORIR3+cCe+0
hCG/N8kI55TRH6Wcj4Qp38kRlNmuTfAMTovVLPFgBhwtxwlv8dMCb3Y5/j5KMWgW461uerDJVBNp
9w2nNGaF0iCEfBPBHQQIqUpKHmpXtgLZ3PSZyrutMJ32neBc52T1S8WtPjO2WcqhPGPj04thxucv
17y5L9YxoNHUcnYFRsZf4wSSwOtNvKc+WS21o/MEWiSb3OFF5kSOb3CH8O7psEMhb+f1mLeKJmHi
tW9qwglDN2eCU4JL3SHp3hxnYzOa8/hhMsIyb8kG88y7KFEMhzraO+/9UEUkOxrVur8s5RGfPANd
O9o7WehzTwlu627O7fUrxw7QaXGpwKFDlU7spAKgB252effGsTc7PV4y+T+UihE53NVipWTCtdaq
ptcmnauckFmcC+/jImtunX4drtt+9e/EYPGOp3Zqjb0aZQ4m1kCIIXDb3Gu06bzx2xwu4ABF6nHM
Uxsqf8uDRTOnuqe7QHAplLfW24L0JZGyDaS9MYn/rG9qAk0LlsRVce/i0zlB4w2nOxeeCzlLjpeM
W0RGwTdjahS04bwvo5hBb2NtUXgu5mbM6FJtMhGot9Yi/Dzzyd7Zhj6u5wT5Hu1NXI+lGtqPwZJf
nFn5pymKCu9gyUg9jkhoIeyWbjJBMNL2FCvMa9xjLaYL1yO/3BrN8pa5U0Juu4E/LatU/2yX40zS
FSya797U+IhEHSvbt6rcFXaLa6KyvPnGxXnN/G3KbsZgxU0lRVidZvov3i6ce+vaMSp5ipAiYHcZ
EkBm7DOMxyhrSYfFc72xRB3YMfHdAxaR1sZ8tsgA1BJSwIXVb/KLfss6Dsw19dz9nLDgDzVQpv8V
jo3M5fIfCkfLpmP7p5LjnwKBDj/aPv2rtPSP3/lH7Uj7Fx8GRARiAy8FyB8zkdD7zSecg6KSwAUd
HkNt8kftqPM6/lYrmr9Bn8exqdtPuHXs/6ZUxJvxSz0UEc7I/5C6YrEg5eGXGUhk489N2rA6OmH6
pkqO0WQhtzs/MF8xLzz1hDc2tO1ew9p6ReZs7cdg2Q9w+uQCsA/Ekn1yVL2cWI/wX6JlOkUa8ddT
3mwDjf0jYL3/uSRE0rQaCthqPKChQYHwvc2zcYEHaoygUwE57MI83ydGM+9GWlQFFosHtebbMpT1
daNyxauR3e0oIXaDYdvbRYEuhDDIDlnfLwPmsk7jDQs4h70GHvIMeds2UEFsLWp8tnNcg6lGJGYa
luhCTVQanzjI9MV3WdwQ/IMn1JBFqXGLhQYvmhrBaPkD5DuNZQydYEeo/dcRXuOowY2LRjjWsBxJ
4NIP/aQQggF6zDXysdTwR0djIDvS4A6eRkP2LpBIpXGRygVZV0GQlAUoSVdDJXONl4Qw825PACdZ
xLEwgqCscyaqhcZSrrJJd1zVjdLIyloMewnDcm2N+0RDLUdDzMfOAZA4B611jjT8UqLVeyEkYV+z
uq2WrM8l9p6bvAp7ih/w4iWUreq275xU7WySG2PRiPJ1BN/1CDXdPTmDIWOarjM6lXTqn4RjJE+2
a3nXbrmwVBm11x9T6QsQEF1+R3GqXpMIdgXu4+jrXDtls2nbEYpeC4IwmyJUBKoEOAW8/TFQCjdL
5bBSVTYTdzbA7i3ICzwjRTBVX5uy8a69ijA43RS9c5sLfsWqoJWmZtffBMIOtwyVLb68yMZRk43A
3Aa7a64wwGGCX1uzuULaBzJIhE0gNjk6LMQ2LWJOE8zitW4N4PUIim+BDexlOycpmW82cM2Lsosc
6BrhQN4+WWVr3Tn+3F67GsdBe7/41nW6zRRZgZ4JlKtFIjbzJnykgAq8Kb8b0ZuQU83sBeUErp+V
NuYRORqoc48snm0vQtSspkMDDubgRz9SfRioyIo4HSTfat/yM2ymD3yBRozxIMfkAy/+GXAfiSuS
lwRgT3fPJLL8wU65Nb0xWWgJDRMfXizpcmYMyHusWxOklT+C+2k9v+SEw3XowooXtGjECExSZN0t
iCu3s6y7t4zn75D7UI7Jo2HUksw5U5RAj886q8nvGLtDJ0E5cLBGp/tBFPr8kIxtd395ZwVRSeF+
ApRAi4iG7mO6ZvDavN7jbJVk4aM7cw+6Oteu0tQcSrPxeShcFbc+o/yYInjZXqhhALXll2Cu+cFK
m1m8iUVkS2bSsjOjgewW5RbfLnda4Un+2kr2CI2bBXjUJeOPLlV7rxhRwYVLC4CT0O6+UhHaL/hH
4aHI2g0eey91Ty2YhrNFY27b9yCi7HQM3CNWcFY9wgOvjFoD6u1EdfuK492nDLL8rjFb/x7D8XIt
Ess+J2YRnpUw6l3GHVlu1shLvtF0FpwnSOrjOEJ6q4ET+rEPFrR4VZoZT+1KBM1KefIkOMId2kpC
tNBXq1Yk/OXpglxqKJNGxpacwrgt+OaWwPVuLDG4ycYPMbdDOuXlibxPY/qu3PUr/wDI+xYyUYht
cBvxUKx3Q5PdTWJ5GI3heRL4yiav/dZQyqeEy8ZReGvLEcha+pBpz3Els2Nd9D89FV1HDngoCZ6o
sYPzPDignLKD9NevKcO1LXqO8MaHtgrJ09uVg8EgeWnj0CbhXrKPMfNwCLmycss/g6L5QlFo3aGd
JaXTCtHgYyaKrQDRYl4vdzk+OTUXeIXaK6cJkgfG0PO9NdsITtp0oTQM/ezgt2WxCaPJ3eFAgHAH
5Ps4TVWHP7UU2dZAAET5yrHJ/iGaiWhHghKvKdyHXWPX1smxve+9JY9N6D3ikCS3dRodIEFp8sbQ
/nUwQnLhyf1aG5SWBJ5LogkaUplqZ9lCMYPphaKJWabvt08j3JV4yor1s5482DnAkDUEft/J+akp
xg5ISAmVTWax561cYM6n+1nolgDp6gTsWV8oW+0NBCG4J0t9YgroHBWL8NYk9nU308jfmNEIG2wl
4rdt3wTS4s3ctOYN3oSAIZvUKFly4j3GAqZVi9ioxWa0lp/O0tHAD4MfuQ2QEGWW+S2AoLi1yvJZ
ki7zviyGs+NZ5xDvCBR2YwMNFuroFaJSV2ymdWU9cKbqmBarg1+RAjpeQf1FyZOoh89skQmWt3C5
g2ytSNQDLUJYprTNBQ1lP+7WyW5uWsu/o8tePnJb4ZCjX/rgrIu7Q77Y4K6jJXAsmxJP8WBMHBjs
7sfg2eVure0To0aEAF33PlatvRXhEG0La3o1k3UCb8Buz0TDI5Vn/G665pvInIO5iOSLshjaOE45
bTxgk5iyPOO2d70vydIwouMx5NzQpK/oIAaiPR1GeWZ4o0LoZBQJ4acbeNM5AHj1pVyEriHIuY4H
11+ulCQSdTPZjKSJFSi+FMGIN3xw6x9DEhQ/ZN9X5OfWAdrmIYGVbdAI8F21Z5xwpdIavd8qzbsg
KdpHFL1kPmSCysoBOam6Przrpk59a8yl+qbQAt75kuA+jwpr0+MR3VY8RazkMgflSYtPxAnw42jj
z0V6MyFttK4GO7FmlCEc0NCqjPswFbXJI5F+paFk3PtWH8alY8+Ci9gSR9ynxm4qi/Em8HqXO6YB
JdEKr8M9siq2wXls71p6nlcuysddgv4Ria9IvkYE55yB/eXFbh0EnncZNQagjNA7USmUB8tsxS6f
EWfje2ndXdbPP5Ey2PdWncovqs/VEQOBePGFhJHNWriF0QVoLGByZLhdHhN+cSrh+lyD9DSuzJYF
rLNscWwJDYk72i+Ad5cECLEV8rYqpj5u9REMjB05iqv70jfM2z5p+n3ltP2BiQYZ1apMYmqG2xlE
OmlCB8Q5QMnC9a3o+7bbFs0Ed0EJ9D9WaW3ybKj2tWvKuGXQfVhb5Bd5thx6+MIbe0y0ynWYHtaS
Gq+c2oGdawrvFwV6XRSD0j0w482R0R1BtMMPFUB8EP4i91Hnp/uxSrqN4QhEeYjIt2O/8ogz/tkA
lD2zg7b3TQC8oIvoxg0YML863XyY1ZxuB2d9Wnwn0Md7awPttzgQV3Pw4X1xyOx3HMjTH2JecL2y
5U2irXZTXoy4++f5Kp+sAdvzkJyUSG7yVJzdxPO2eJ2K07L683VShFkEZ9bISmvHNOgclayu1nUw
Gn6uQxcZuXWHslZF+uj4hdjyCOsAYz6wJooQKJ+yJdDYAz32e+hxcElAni9pyMgCwKQWl5TkhanU
dg51drL3e5Ay+zapyvUlYXm4pC1nJSgRl6mUzmFmN3wBbPaIPXTa15ewZndUT4kOcLZ0lDOJ5+2+
mDz3Fsrbq1idfLd2/jmPWiOmrynPiKzsLZ2T4l4EnfcxzO0SFzo+2qIRcKt0pHROtnSfLlCRPHu6
DSeCpwMdQe1e0qg9lMhQ9+wbFfjinFKq7GwdX72QY03uaLIR9Vi8Kx1ynV/yrlH+X9UGEdhpYZpM
jYcmxjk+I7AkKrvTodmzdPODGUbPkQ7U9kjWXulIbGC0fTKJnpi21v2db5Vx1brfMya5AFKJ6F5S
ndZdXJK7U3h2Hybkxs8AgseN0hHfdji4R8cn9rsvoieThENTi0NXUsEnWZ7WS1b4urrLjQsK/RGN
6PpSYaC+HbL6OwfQFA+ALUaIclID8xqC3XMSyYVmVElD1J/BpPPKVSIlonHQJ71FnDnli7+zwcCe
caGtMTXQ2cmJP2fckA4bS4eiwyIT20AHpc86Mt2n/34tOqe5WS+J6mKR1X3ZiACLiI5ch85P+nqi
g9jR7rIVmJHOZ+do2FIHVFH4GaYmC8eUetYZ8Gv4Ivuge1t11PuaQcSGleqQAO9f0uBHUzUQbWCr
e5qynmje+sDCiEdgZRgPi73TVPZW89nzFFK7pZntvtD4dq/JkAngQqYpxR+/F4xz74sL6r3R1HcI
ipoAzzTvAoSnepbw4effafGOJsf3Yph+ZpomH2iufI/q4ziDmi81c37Q9HkQpzdlP0LxSCHT+7U5
PaSaVu9obj3uEarbArazl0K1R1iVbwtNuueNfeHgl2yDKGv3RgEPv7qg8f/X9fn/6fqwt9OK+dfT
wrhtmh/fZf59lH8eGv7+a3/0fQLrN43LsHyCl3yH1GPGXn/0fQLnN4Q4+EBxBruW7sf8ve+jPcXo
AwF+uQ5vgn/5ex/INX9juEFoKP6U/14L+zti60/iGjckDYvBHONCetl6tPnXwRj2HPpEEP2PbZOi
D0X2usvWJoo9KV8Xv/wITXLAuhbREHZS9GGFP3AsXEqU+lA0TRk+h1NYXtG/LBEpVjdT6JIfbVCF
CPRCHECx6hTMxpfRxZw/NuvedZj9i7RzwKCLaN8RRoQnCO0Z4p/HSx4AApVmU6AR3FkimDcM+mlF
p8wGC3ZUGjPC3Bbl8DpV0fPo5SAtu1b3RosPgNDmtqr58dKiTAS+0Z+6qX+1QhCzK4Bqxlwom+ok
+Goo81w41sdEwAi/271WLf7xVBIR2gYYlnz70cogfdhwsAFmzHJn9uLVR7fL9IOFSBl8PEo9gnTr
xtxORnDq+/CUNlJSKPHVTHizUlk7PLnlT7s0aIuDEN+06Ci3JkfoTQVIG6tu+oWPwNdggqbKB1b5
np+aTN7D1LnGLktopY+Z3R6B/3X7tkor1iXyWabSfaRulTv9m4XLyCuPRs5/NiKRdOEr6CpH7pC+
ro9pWz1GSzXtqoE/SWeZxorLaIjmsb0bBW/I0YB6c02/lIOmswYc+6O2+bk0KFCEg+jSo7VAxuCC
qpnJ2/ekMihBejYv05Q7sFUdUxlC9LKa+TKGHZQi5mSzakbDcxIm5Q37A5BUPbfoVkClKtRiMhwO
W+UFp9Ayni83SS4WFBuuGLZdQC4EziQElsi3ejN6xmYwYb3S+UOm9/j/2DuT5riRbEv/lba3bpTB
MTiARW9iZkRwJiWKGxg1EPM8OfzX9weqsk2i8kmdb12bsizLlBCBANyv33vOd8aEDxWlNJNsow12
Ih26TRUV6ugFvbVlpIJ9Dd3pGmgNEkKBxLHqrK3HWY10MCasGlcI8GAMaoXrXvE8v0IWs1cWnBsS
Q5LPZHzx2+s3Zhksq1EY5Wbq/W7tjRV/puAuMQbxN5ZH9ILZAIxkEvT09nvDRGWfynms+onvG6Ek
5YSHiLFqgHwNnNqPpoheecl5qhHZoUzm6fQ9HpVqeRegWsyPecz/lX76GVUBv78iCGCsM9pK3C60
cg8zlrgtpRxvF8ip4+QX+pLGYL0OvO7Jy/gLpccv7A88TD5v49vNIKVqXE+0My4p7T4XFRLe0CQb
guLC3TohD22edYyzykDcFR0YaQt2DlIWEh3tvq53HMssMLKVuSnaRTXK1GY7RXF38juDmDcM6me7
QQva9FD0Mo+XkgPOOZmYmJZDxVNW8i8VhLRL3+JFtU0WAn+MMfnNUU5aS/Zq5mNyO8bu1dvrRfWg
D6ZguKUckDZDtaCOB6Y5JjKwjRMH8Ltjs9wrk7RGBPy8hhk+8LfflnOwvWIieJYjZ75I8AiUNWM7
G1/M+u0p116md1XdBvsucjKkrXmwgzWTbyZIZeu3B2B5wnnFbxNHl3t7ZhkDCYw4WwegRZefuR8m
xrotj5HKrH47EpHwUieucXAXTazG87UuB2EcQsBv69RNPicz/zCJ7DXCQwi1h7fHpMBGQdXDHC1F
eDTboTxjv1RXrnL3/pR+NqJkXkEWK89hxuE493gjgHIah8jlPSUNUtAVIgfUkzxkZUFJxayeqxPJ
w9pbvJQdiwP+Qew1zj6IcwbyMNLPqDHGtdPZcu3RtqT15UITt7r2YpLdIrAe/Y1KCvNgVsRNwutj
UYwEi9vET2d4WbAPB+s2tgN/j0Zr3uNmWhCo47gGNlivya5AdjkI3iKvrohmYgUrPGjib2uTFTCJ
e3tpca8iHoyMB/7u+MZteSRa17m15nQmIsTwVy4wCbadiYepUXDvZcLvV+XmBhNticHeUVeDl70C
zeLWzLwBb/ea0QdRPQV/5SD4XZ0SjzDDdM6YPhPw3HGxq+VGeAPJHgMqQqy9HzavDV1ij0p+m4YM
xKOE9cQx8mQHvOyLbxruFihhtK4a70NR4QPLjPjGmIYrDx4S0wk/Os6JAspt5F1O9YgjeQsqDXVb
qehTbHSunzM3Z6QoqQjklkk+/TKt2/SzlVZqI+o0wN9gWg9ulOWbDjRueok1dzgmk8lPaIPnD0Hz
CWfYpiY4mrhK+psYGDlndynyyNu1jGjS9ZyRQAiqpu22CCdqgTS5MY41jFiDEvhrF4xfnMSshlVk
q+zVp62vEbMZWpNkFajp0JMFusO+p4J61RqNjcq15Z1PndGgbWHRBBJ+eBlMlTY4ZUONvwI44XsX
2C274tDT6DCe5gjNUTxEY85wILDJfm9zgaRhzprkyh2lNW8jqwyNO3LNEBJ78uGHUuz/Q25EXeNI
GzUWIyuQH28OlB+4B3kABpEUsuHgJTNHdzIskozNxS79hwHpC48Vb51DtMbm99dF6PWDyYOibbku
7ibclXigbPNdPQX0wZqJ7hkOYsn6QZ0POjNBODFha8EI9Pr7qy1junfVGymqElU38BmcNO+upqfI
cECIDYd85gFZKoEgC41tZHTm9+/1H83gH0a/PkOgH36TXya/m285drj2248ngO9/5q8TgPsvjrYw
WuAAcQx4K/P/OgG4HA48avnvkkHI2v9v8Bv8i0eX0wGC5zebHMeGvwbB/r8cB6WhKaVLJjly/n8y
CRZvzpEfH6GAgSsyCobTPgcLwOA/HwCylJpIaCwys5zjJ8BuZY0ezgYAp6BSrknhKvpdzeiANqye
1owcqMA9xgFYmWi6AINFp6DFU5gMEBTKEoM8rtXpm+oxSrC7p2uM4YwUov6mJGEHs3T+vOByNzbo
r10ZwXGbbTPatiogQpqbmBxCarL7tGfDU6rXVznzHSBdA3Wjh1nWWYdp0R6RemWUBGzuhpfHqz5m
1oJpvz2phm1QFiixDbIw9uhfMK7brawvPA29uzLa/o4ZLYEYXfKcYgd4SvKC/acpCcWF67ofAiuC
akCpXPtdfa0Vi0ShutsRgReCa75kyDcVsXXLu57tggBD6uwuWWNU/3tQ2a91ayfE4AQ99nyTo5NL
8NsOT1u9azRXj0frVtrKBDnQX9I3sFeDRZEh/IdwHC5FCJY1VuU9x35xVmwCaK3R+hFSsfxPQUpJ
cXaw7oQFwyrmuupI/fRMgX0hG6BEDJZvszl7BkKaAsuo7lVq6E9ZTnlU2zGB2H497AZM3thvSO3x
ggdl0+H1YHtkoVw+QrOSLn910Ch7TyqNeU1D04DDklX3URfkHyoOcx8wElMTLZU/oxOb9DqKMw4/
WM7N4rXT9Q0sLX0IyXbqnbl5qRzRPtTI4lZxgrl9bddk8lIG3tAmPoS+xufu9s31jOviycn8B9kl
1b5SbbIX3RydZYi/R3uBOKCXpweS+4+5rtFLOvb0GDlhdHSKitBDUALFLTOK4YthNm0J29W0b3v6
T1eM0mNyJqxYcTiJG73N4/LeBjO1tVsgfRursu86JnC7zg8R0dsxTnPeHMYFY4JhAGPGWCimdG1j
19lFVAtBgUBSDlBWBHH+KKsrIhWGUxQha9ih/3YfMcQnJ6eQJkK0ftx0M34TfG5WwrgGS/lOIIlt
V7aazdPEtKG/qFLTXblu2s+vaNa0sffhC4Wvc+BNl7nV2jFhZZSquZdAJ2HDhwWfivu35es/C/0f
FnpLiIDN/L9v91wmX+Ikeil/XOn//Yf+EvlY/3KEhQiDkISAdf0H43Ngwo8DQfEjef0vgbj/L5Ze
E39fYEsTwzSf4t9rPdrxRaPzV4NoiWX4B7x18bMBddkt8DLQUSIqGwOq+Z6s2ihDAUnsxKmkToc0
MUZoPQ8tcoV9yDlKFrwYjN3OKT7T6fEtSVERo1RjEAtq98VDygjuaCZXAJGfm0oNvbB0ciclm7Bh
NhKEYA9XyFWJPfvhTv9NNfeuqrLYnvCEcmuZgL7px3/epPyOoISw1e0JzCmj+riE4vmWjDJ6JmfF
mfn87y9ov2fTc0m2RME0nZpO8ms6P1/SSHK7NoYqOkkZnKveM9J1Pgoh96njMOZYZY1B+gE6yk/B
1LBUrgdnRDZAJ2sMd24Ui4qgiAT9hR497grBDoPeW/Scb0AywFohUAn3t+2Ih9yi27x3wrI6pZ0A
BhFhxBpXyJgxRDdtA7SHcRyigWiCyXoy5Kjuck2KEocX94X9uupWabOoPwPiW9lJGTIWNFbQJfyb
uYKKCchI0XfDAF4Ky+YsE+uhFTYPwWTn7ktrk6w2Owa0BoKsBYj8KlvOe0sq8JQEIDnE8skBWZEo
1MSR9SCwIgNseGPmdG3afDIWtkokSTZb4UfyWVZdq/5kjcwKQbDiPrvG9MMnQodrM3JCMv6I8zOm
A94Ylniw0lh0J6tyPOuKeAomMtKbZf2EKReATd92PH9RBxzGsJYRrW5L68Gwc0t9rH2Sqp5tq+fO
JZiiIqSRFSiYtvbBII3E3uh1KA0uTcIT/xZnE5/OwhpVrJWmiQEOP4XdFzIikysQkjhNHcj7Cblr
pfuSgrj5MNAl/TAOC8CQbOe22DSJvI2xAaAT69DabJPZ4VeQTt93T/FUjvXBwU5dbLmPaHfdZMny
SQwQcRvFNscgT5O6uR4Bz2HZxoIVH/Xyk3jLzWHEChVpqu3qFDQEcGySvDe8tR7H6TKOJn1LqDGC
vVTx8toRZ5FN0ySczLuWLNRVHgg+ZStRvzGFtnIaOx4QfrdBpYbDcX6QSMyvDDdQ3rpIQxqR2h2q
lyjt3csZyMwHY/Qg4Ix1fsMYPXrB+5YcmHw6/pqQJe+lJCPkY22bYH7oKVTwmPCxj9MIpSdOJ+54
kYfZfLSUBHvoVkB9kM91/S0eNTRWLngUvRpbj9s7JYVsr03A7vYOd7EB/L4gDUqgrXMI0rVBnzuG
9WUqFL9dYtfO9EpXYKg/8Y9F+lozFSWeEklUKnOMVFXEM9JZJdyWuArEw2wtv3yeGSCkjXDit80m
+A5UEVX9iTvDy+WlJS9lVleQsjrTqLsnhIPqDjolL4KhPW5wYtWW3GOZr04uAo8auHyHPItkv4yA
OEvdQN9vDgSDgjWxy4Fb71X0FbdSYWNfCd62YItejPtCrY9gfHDb6lTGmdU+ACQzjA8GiuDm3Fut
0d7MKuCT5DOBsI+a0IPgETtHkd2FY9oeFPJoBv+jbV/o0WGB0HPBvWwxwHHQNBGyk8EbcSNqE6kZ
/BWQTw6rSnysCZexieHlQSb0lh+uMgLeYzkuLwWsZv4WoiZYQ0unsh5wH2NQBNoQyyeV+4MFxR45
/tqP0MF98exJIKwmfG3l5wXXhFtDsrYXRi0kHtGSKc5YN+q/2qHfZx9bVghyxFSo3fa6KnDl+vjh
wJVtvTwyYFhngr/J5HE6do3Hb46tRlylsE7VR38Im+yb65WWRZ03U2ZuGYwhJSjYf3TDKD6NIMeU
1MQWOkMJEia2bHgZriAFeUXEovmcKI3AJYn8q9I2gyd3HEg01OLeA6k8rUVRDY8LZGub9V284cHo
1vYQxRd2HoQbOwwJ0StIO14Jm0zYTewV7sHoJtjklZM2RvIxip2hIwgTqwj93XoZJOZ1dVGTBvah
Q0yxZtbxbIAXg1KwpAHOJSHc8aT8g8is6HOOdOTbEv+BhLYtr/tcnoepbeZtlrfqFtVk9OzaY7nl
POTglensO5+W77Nw4mJnlSTvrAnvcfHne+1NEDFhJymY04Sls/wyqaP80Uo7D9lg1+/0MmU2RqXW
ZYubfwTZdD3muji7zjhsh8nLb1nW6+cUT/396OQ3kwfEj2q3c3YNnbeVmVblfoR6xhlA5o9T4XTR
rgXXdsYxLTbYQfUxN4JshxM9QX7AMBp9B2ieZLSrBzad+ql08fEjZ8W+BO+x+hiTccmtLZIAKyUI
M3rW0G1rqegSJmMBnc3rXpOWHOh8IL7C0mQQMYS3rlxIZ84mNl1CPNVMObDp0GSdGjIH937e4KxN
UX9ceOQHE9ohbtOwqvcmqUWblu/4lGYtKaXKGuVFOYdQtufCG66a3gnvgzqW2FU1tDwjgKvH0cnf
kWopr4y4b04s2IDtynK+mAy8PbrPYBd2bYuLGyZYM8zpAXeWfBiTUX81zTw9cebWJw4YQf6HRtMv
xRw0Twg7WIhw1tFlfedoayrCJtPF3af6ukVFFeZrc7LZhN4O16mJ8g1SVnv4fV20VD0/dAuoijzP
RYJu0ePCRBTQl/jRi++EOvbiyQ2OmBKIsXUSFoa6txAq/v467xpbb9dhZiqBgVr0OBb1/Y/XGeNK
Dl0Ac9DBhsOaaras2aWqPwGtY8H45xdjDiu4nVgnA+fdraSfCt2BIhA/5BRsqwrpc0cE5NpIiBj7
/aV+LWTR4qM8pRan4eItoKUfv1cTgQHEXiSPtpzF1Vt8CyLLfE0sL/pcr/qH7UjuI5EMDF54TDhv
I9L7+XoCwQLhkIULDyAOP3zfgsqY5EDy10m633REZf7pdi636+dnhC8H8ppNBcMtc++frzkXkUMU
ek+DRZZUV56xqJBZUNmBS1B74YrGLfsRwQn8s2mkbB+/v8m/PqRkQbhLO9TzIHm/78ECdW9MlWfy
OAwJQYUThE4lyI37H1wFCWuAmdW1OJn8/DXz0JqYZ3XyGNF7wr2HfsTz5+kPz+bffRcOlBAPgOPy
4r27imSq0tB0kseAtKGNTBCsWorB4++/y988lu7So1zIWDgZ3j8m2ZLzUieVe7RCOi5wqnkoMCJA
zpvDXlz1NRS+Pxzpfl2/WNNZTfhaAEy57M+3D+lQOE+5dI5GFconMTA90eZIKYLeM9giLEUYKzvN
I/L7r/rryrIAwInd4dsG1i9vBGnPCRmwrnXMlgDBENXcqUe/B4pX+uffX+pvviIPB64eavDFuvNu
sQRF3HKpwjqqNiYyoRDVSXc4rnOHByZbTnBqeWp+f9G/+35yee3h1dMifj/4GM2ktGNYQsdcIowu
l0zF3PQJGDSXw8/vr7W0Jt696gHdCVyD2LuJhvvlTYv91gfCYR4xtTGiTkXhTisa2vkdkrP2qkpp
sq1CEkJu1ERdN1FrdejQRxWiw+wcDheV+5JHWEbIXLOpOslHjm/8TCKQ+/1H/btPSuvDglWOCR97
/PvHzZ2S2Qh5whc6KmSppP6UKoP9ckxBZa5QKvxprxS/vruYJHir2J4X6Jz3biGMcvolIXvcESIM
ta5C10YiOj3tr34r2DLjOlye9zQB2TnkzadxdBcoLgG5d01nMZNsogFmIlUSSfCzAL/5z+8JKyXP
irD57d5rf5AtxHqEqXYstE/RbRKiLCLDPnYM9ZLV1Jh/auP88mxKOvC8DUteAP2V9xdskm4p+md9
HB1iyFGMMCx9i/VkZ+c0/vtv93cXo29kMygJWGreP5u+ttChNsF8VBh2bgigC84mvV38N2bNKen3
F/vlp+ab+dAEhYlWl+Xs3atOyJyoAVbORxm6HCyjpOfJ4kXklPj7C1kL4+an3RVNmFyKB5cvRwTD
uwc5t+NEydqbqCBaVKkmZ7hhbfhdnz2GRoVJt05HOiFO5GC5IjYUcnnt2e2qyZdtsGrUHcB3+gTG
xGFp3QmNaNJr2wMyBFpZdL3snYkri+N5k3E4nizsRX1JvH3xh8Xj199noWm4NEwD14ao8e7tSMrZ
r72i646WZjA7oRA5FcDo95E5/+OqS7oESkkoUjRsPajAP7/8fWRa/YhP4diaBHeDzOX7N5i4t4a1
mLpK9cf+4bJ7/fArOWxrHmYN5EXUXxgQ3v1KpS5s0SBkOMpGOd+gio3H1iGg4a0hIr2Ork6jc/ex
UrD5/vCEvH9EyBuxcJJKmytbNpWQ/fPXdXKUwowe0qMAh1joDd4kiQd8Jl6AdEfAH/5nhMUZKetV
J7orIsPZKOw2Sg5Wj+IXFVQ635lDQRcRrBpLVNN6y8FiABwCIoLnqEVjl+4H/v4br5/RRo3VlLgH
QFR4c0SGSevWxSzzoV0eL4I4qR5myLz1cWznGkmI7ECNQfkd1l2Y0ffLaByBb2hGSLQ+HMbs0jUN
4K6myIrbiW7DVSt7Y6+cRN5UszD0vvKgY9DFLiHvYwXEEGOmZrnuPHcIAGa29bnPGMhiiqr1tKnm
RnOA1glKqWRhceQuhtJBxA2ztoFI7J7etzlOwM3I1Kt4Z0RK82ioRS6+Tq0PrTY1Ut4X6IFLM5Tg
z/iGvBD+Gberri5kRYtyH7RAOA5yzDgVlQ3T+a1GQvy9+Bwz4sJ2Qb7UNU3NuxaXuTu/0i3H35qJ
iLkSJntUaBeRb6i7mulrfGMXVV6ds6gZ+9vO7vhBrNrj7a5EUWd3FVI64geGXgCeNskJy0zLP0c4
k7I7rxbdV9WZfIvJBlL2zZbl4Fy2jVhaUVPOz6zwukLk7QtQ4JiO9H2NfznYZlbqnEfu5khHY6A3
l2R9pnaEhnF5+iB0rnod0wj3C+wI2xGbJCw+GYfis57s8qJR6WDcqyrh0k2m2bUCk5glBoO53VnX
ICjd/k4kBiEpGY8LEhq6ze0aLPhUkwGVOBfj2HYew91+NNYaqgQGUosl3NURT1BZjhwkLG9KvDMw
NDFdxMoAwt0rge2SZA56Wkw44TarnDPsykoYCl9HA+CsB1G6YNL9BI/RZUkYjHVlJLgXv9cB9Ox5
+nQkaTXEsqJvxjjfnk/kvyqSZzVxVK9Br8MbX2PL/N6Cc/OBD2PHSnxHqidwLsNthzMC+MXbawWo
LucJ5Z2ZPDv1X0o3ofU2uRCWiV+IE+aZ4C3XVu+wjLfS5SlqfMnJLCbOgiSKbumZ22k3fJ5BR4y7
tyjs76MZhvovoWsvhQQCNvpxlecQQJYundiW9jxweY4/ijm5XvJXg7MnB5qMMb0r70woGKmaoEpU
uqv8DJZ4EUS8pkVtLPbE2eHGQkJwwO4zDk9uu7LhgwhEei0wO6u7g6jVqOdBeTbWLSAkANf9KlDD
paty8SDTFFPf0ALq+uYbTDK2qd9Yzu0sarrAMcRthHODmDBdr1zGAHG1imlX8KzA2MU/GTu97X2k
MM+IpnXbvmIan5NvYaSrMNQFvXnCR9Nj3kLf3sw5TUlEWqX2aUmghT0WpqlotdEh7xd2jUYGOX3f
8f8zJ/3DnFSwarKh/Pdz0ouvL/FPFK1//4l/D0mFEAhiGENSBi612QL5+4sOLTwY0Gxb5JBAB6Zg
+GtESpg98D9KVMlB2AFT9+OIlPohkMtOBxTQ+2dyGNpZP2/c5vI3EPNFyWgLh27Qu1IhE2GDxjaU
VxCqjIsoLFVzKr0ZYxDhVPMSnk4LI7OxYJuBzO91UrvBZ1pl32KEmPeOl9lkBFb2A00D9THzjOTk
2p7q8UL7LFI1/W9gPLoLqo2BE7K/M/IlEp6xztQ8mmUTGiu6xbldnLIg6fb4WtP0yrPiACMxnM1d
0sXlRRHOEATTgZEe0JZNWeTOBomPuyNZAoUuLdzbDKlFu0rNKTwzx6zP3UCWxyzH5mgF7fSVWIhn
p+jxO0L/+pRPlbc366R+bovMhHVSyAtpdy92m8K3U36M9dazCDLUc6wOZl05O34o46qE4aw2njfu
YmbfbbhuWSpGSD71IIpx5yKnwP+L/vfaiGPrI/vl2RnseiMgDK27JDbv5m7xCQ8NBURvfszdJHhU
rprhXCM9qa3go1K+JLR6BkU0FrdOysyVMsS6aosCXDIW/bWZJsm5oP64cGWcXAZG/sK0AuMxGwfC
G5mdiMQO9nlljJ+7zAsvZtbMXVaKnMgBYhvhMYlvC/2VCUfXVgewVd+GwWq3wZSoJ1f4E3r6hJ5j
QwDLuily/9myIH+5HmQu5Vcfi6T42BhcumxqipF4Gj+FPVpR7JDV1skS4p2ocxFqMxakJY5TWCAJ
DIp7TytniYSM64vliXxs2Nh20J0SQIhDnh3w98Nsij2v59OP3qY0cKXtTXjN84ZkVBRakrrhzslE
djPPnb4Op9hcx9ppzrFtEaaCiNjlKnYFOMJz9k6aw5wljDG5R+Kbn+nGz+eYPfySU3O6Ywefbpg+
tLuy69SX3ncIXeW8Q1xqZtSvQdelKEYnR+wLL53OGBeTg6KLeO6R70A5lFP0Fcyasc7r2j3EAmDF
immddxJ48KtV0i+j+hJMj2wDna8Y4FKvNXIMVhHz/Q/IYIZp1diztcvsrMFBhQdiY0XxuCM3woVS
VrD4V4UVnMaiwOTe1w4jA3yO7S6YyBRo+FBeI+tjp+fuMcKkUUCmsuLXCqLF1vfzAC1oJs+ta3yV
2jXZtuMUsW4YsYO3BuFdSsOcthd4m5eawUcwDdkyqjzVISgQ8nxibPuu+XlEa7uzcLR/yZpQ01kF
frWWI4ODRfWzwlw+PRHoZd+w73kbeHThbkDEHBEKOc2najKcfu1DXzlSlU/1hoyNeDsPlr6h0VJR
MZIFI6UqN6RfWRedlbV3uekiBc+n4YMbu9Utuq0Y/lEIUdILouRk1Pa8covALwjW4yuR4eWbwIaD
bg1HktKlHecthpgU02E4b5PJ14+jYqYzAjbexa7pb2L8IYwSnfAy9sv2RspmIwj9fOCoKO8Cezi0
pa2vJ3x060p5R3fgtYa3YqmLJCywvE6yukkLy9iKSXQYfWp/vs+6vL4sutF6YICXPiemaIDlY2ln
xjVd+HMShxclJygEag1qM4y0tqrNS9yYGMur6TZymvY8pzXCC8s3rxAvlGvgF+TzFgl1p9kEm8ie
zAvdiK8QaORV7TTlhSVG66LoBglFrmPCX9YWs8Aw2rcW6VK0fR4Mj0EdYFu7v8d6PH8rTELAteHB
EUuxmXpzU8DRF7AVOOsDV0rcbM9gqt4kIQu5aen+lMSDeixzk9lYXUZwVUd5ScVhMIZkIQqieNqE
WeB/siszPsz1xCyBlCcQMByWoAi48hOboD44QWB8E0wSmb/G9nqWzvCacoondSap7rpGijWjbrhx
jfkS6SLaNiLPUaqNEKrGzgA/DPH2E2ze/twW+V0HK4RMWFmu7batT9aiudQl3lgGjvrGFElw3cVt
trCKQ02HQLb7wqlIewO6tyEjbdwMXux8ixbeAb3fL8Mi9sxYM/NVmE3xUp4a59iADlDV7vSxVkj8
HVHrO+lPwaa3K/kJFh/vhi3rjXZBXHH+VFTag8GCFU2wMBLnOaMtRtIKMnARluVem5V4mZgZQB/R
j5hqw7U1zdYBjXhdMB4ArQYzUG1qU+OQCvI7bYoLqgfguq0t5DYzGfSvShRZGwRKt1OdRR8RfhIR
PRTdapZlfJPm3VyujCaaPpiRbI6B3XjHCE+YzwoaBgfWTQNgunnuqNPvtB5uBho4dEzM/DRww9Yu
z95DCgr5GGLD55WA/RsIvCWaWXHgG3cZTBXE3m2FSt8Oo7VTRv6BPs2wi3xCrDp7KNamH6KsqrN9
JbsBnG0KpFCbCUKPwrnghYp3QwFUOOpxcVnYpukXhgXQ2pblewqnlzgx671BzMtJj533RXh5/rnt
auPK7VoOh4V7r33n0Zwd5PhBSLjyZONJ6zkr+4M3bBvXGx+ploejK4uXVKf9RZx6EMAzhJYj9uzD
oHNPrkhg6Y4J7mZwR5FzR8ZjdaOBEm98dq5xlaa3IqqtT8ZUTueAXRkCuwjHjyJJjEOuR/dc1HQe
rMTdVXbaALEl41M6H5QxOSvTL/It/elw5WEMeAj8qN4Pvd9c134v1qqr6T014TcfdM4arkm8h/qA
Exk//qGrcn2OHWc61aRtPo1Bl6y8bqzAcubNBvCnfnWb/CFGYoBLLPXuyWR2d73I+jWfb17J1L4c
WVW3dSyeww4zLRaO+Bo2/jlHQHappDozC3Ye8yYDG5TazpZB6rjMQoJdorLwuR1mtXdU0j7j3aXF
FzA+QEYyXnhTOuxy2T1PgnUlMAuBUmvJ1cFLnQ/xizG4sHwQOa88P9XHIJhXKMLyk+pP5KU6EBeq
AspdXkXr2DerdWx6+WNqyPKeoio7lY3PVu8KbMLJlPnpdVX1Yh94UX2VR86ukHa992HyX062U25K
5Rr7OHWKnRlb0RmFC8uOlQ6HCC81/IoplTdgHtQFUi5gJP5Agk6auuvJmZ5xtKXrymvdej9B4buu
YSOtM7cVxwq91c71J/Uy+GD8VuS/UaRknXRXGclG5UpCBdq4lVZfSsxnzxJ1sUmZ+1JECCn4IK/F
UDS7FPc+iZKl0ZLOaProjzJcTLpFM068ZkHryMnKy1pZUIoyHDLTWIA3NJzoa9i31gYG1MSWJtt+
5QboALMsvabuXfdgSHeTJfXODGt20CkkCYp1APoH1WZMHschtA3z1WeEseoxQq6GHthPJXtaOQnE
aUoPQgvz7NZFOGKvOnMGiBB2CxDLSi9MfupnYvmiA2jscOuVAy0s4DyEHHDSX0Py6TbNhEQBambo
PTWxuTgSocGuEm3e0ogZ0eHNUXolpl58UbWXoylXLAios2AiZdYuLHVeintfAb8MN+Hox9UX5PQj
TLCizIPiwVMx/bpjSNp0duqVH1QP0zxy10ilVbAIyeymUoZoKoW2AWoJb1yX0xK/FSQZ4U5xVG4M
IsH71QgH7Rvtp/jrBLaYsWznPvFnqmdyZEOSzsf6AryGQl48+mpDwzw5DoRYXTY1/3XVyeqTzZsH
5bXdcUUDgC62/gFwwj7x3LoiD16VwOhNcVklyod+SgcQZH+FS2qQDxqrI91EV351cvrlNBN1fQrd
YNq6Omjv2sW0l0rU/UZRF7fmhFxdAnwCTRJPw8HJe39ZDeYNVZ+1qVDrI2nrFnB7kh1kmzuoilzr
ZJYdw2eTPnyCuHYLJkltXDkXYNENrmci+HpUyeh8xBiKubMjgtzDzmnQmDNzAtG4c3cTo9I1wrv5
E0LK6yj1ua1mHqh7NQXRZkwjosh7XHiXcx1Z67THudva+ZK1jN1jwKVVE0XBLoyXF+LPBcJOauSO
KcdRFWn6EIFe/tRTenJm6sarudTRfeHqboeburnEX5DujaDn9OVaRXxlhOPUQjZVEP6HmuSrtGvu
w7Awe2II+U8HcFMXWdeWd30UtKuoEc2Hlh7Qk6j95qmsog8hhPqzg58TPWqJddC2luijMoCTMIzm
yQuK+n6MVVduwrAuvctBxc5tGTcv4CoRLtVaRfHKiE3yIyeTbT/RkYPDIQ/ldZbP+cfUBO7kp1O4
R8WLR24ehLXnKNQ/gjWYvqI0w0VmOdGpK6J6wycqd2kLUmFDSAYaNtm7kG6allqnIThhE8bu9FlT
9VHxG/gS20rNN423RH+VQZ7ctVFAJYaZAlDRAj/tfENsLU8HF/DlkotY6/TsxmNyUQDgvspdTg6e
kjxMpvE59yv9SMcsdDHNSb4cqKRqa7rZ/DFjqaDJNU7mWqeevjbmCvbOUIf73hrzO2Jgsa1onivI
wT1MTjM6hhajEma8MM7gjRzKNBToRsUCxCqXQla47dm1Ka6T0nSXFQyK39xMhL12SVo0T1WPd/da
ZGlnY1+kqX/Z4Ds3V7TmY389xBIIzIqWiP4KcdScbkQAM0nGTGOScjTmjz2jM/WgJyNlfzV6Drz9
zWB2TEK3w+BZHqJAu1XTiVvS+v6uihqMDXYnKuhF/7twxo5Om6GuSKrdh4bXPOR5oT780P65+T71
+F/lUNxUSdl3/+e/xLthCFoQpm/kqWN2MunuvJ/01I2a0GOJ6QpfmrsxAgv3jIUwRBUE4gKYi54Z
yu7H1DrambsznHbnxmLre+FlPRA8U8EeGI19oNMN5sE/TEveTaG+fzZCUcTiowNR/m5QUwjwyiZS
jqu6bq+8mloxPCTjn+J73jWVlhsAZ/P/sndm220cWbp+lX6B9MrIjByiLzGRBEGQIClK1E0uSpRy
nud8+v4ClNsW7SO3z3WtWuVSWaIAJGLY+9//oIPgJSPh9w8AQcdE0zuMx9hC9MN/XSPbFV75Nhv8
DyT5D5Ck9k3905L8i0ZvzZCkeXn9CZR8+5nfMUkTww0J9YtJpCu0TccfmKQJ9siMnAmihDjCGv4D
lQTIFMCOkCkUbAvkev+LStrub5jxW8wcYcvB0cN/9V8IN6QGHf80TYRKRTAH2dh6pIiC5D1Xxsyj
ygwMEmV9AqgTigv4BnP/qRmULJp9YubaY4p+0+cu8PC1iZ2DrbJ8JPEEXbRHuYRdfIVGSgV+at8U
BpNLxHZGF4VmUkHkbcAa+5RlGlykjEdA1BxKWOwKFv5t0F8G2D0qmgsHxGAJV2Gfc0EcxJA7BC9h
y+cZmHkYGJcOGBrkeyJGGO2l9pihXK+DYDCfraIJMNRyO0J1HhKUbYKLWYajd8L9vY/UbRxjJtAp
giNXiMWNfA0h1IZOi0MW9Q059wEerk6JZ/LbHPo/u+Yfdo0NgeCX0taPL22EF15X/iR5+vFjv+8c
wUqHPQLTCJE12Dx4+u9oviV/836Y3ryD8i3JMcgPScKceAu/q52c3xxJ3ArkLKilOiPy32yanw92
Uh0ZIbztS0afFpv35yE4rm01Zpe9i4MIHlfrIp76U5OxOcBa6vbzn86Tv7nifr7hzi/GfkeehJEz
0RbOO/pH6EwywyFVniJ4zs9nGv3cDeopjTuqBa6f6jmEKvSiNJH//+OlGVmQZampZu/vlthIxdSV
Qp4WZtPPhWoQHLxR9yi4xaPta/VEazaa7BHobKdfv7xmafxxNOlP7lmwKkwtHuaLe//ylh2HheJ2
P6GhpRLyDS0sM6mMq32MPwBiIIDTf+DVvSM4/HhRlgq2SYLglPcct6IiJSCssAsictZ6LLABuLJy
F6oU/C/iajvHx91MS2560TNQjbq+e3UrLHMzw+U51BgeXVSe1i0AoiErWDBEe3F9i0Fs4AymuB6q
QOtusFem160EM8YpK6CN/frZ/TxrevsYGPZREFkOQPr52P+TR4E/+jbz0winod5grfQkcE4Zlng7
v2WgzNlZXk+p077++lV/tv7+8ap6ZEY1wgtr0eOfKcj4I3rJRFN/wk5TPBKyF1+Q9hB9R9FTM59d
pntHVuKIMJi8iznq/13FdX59m5Bo6HAkeZn++70yKFWkdTqJk0sO932sN8xMAMRdONTiH+ouwWHy
fnXaMJ898G5e8C/s2WD2usI0e3GSmlRnkGmS7oZYaEDTtuFHpFK+gKjp3Ylaaw2tis1iJB6cgBRM
8NcP/q8nkmfbJkNF9CcUBe9XrSWNUtUE6p36rmaTSHDV8mB1aFqo5RnP//rV/m6TeLpmOf/Hc95X
tmA5ZmzYSM2btvM3xRzBx5AhfKfeQ8yUNwneSUOLP26NMA1Xp0Uc80FN9G4J8s+VSBYisrTWMKwd
UmPO3JIuHdSbFJA8T0gKxZywyxwfi/C9isw+e6tov07/HX4r/+ZcfUcwPS8Wz+L7o3x2aNXej2OT
LAx6f1bihKO3We/OTLXzupm0VXXT5Iyb/JFzb+YB5sDQiCcX2H3tjKNBNefQIuJUQqVc0H41zDTM
FvIl2NGvH/bfnIL4fuDrb5LxKv/CNTQmqx/cQIqTAz2K+Dz9mEWFZkGYgXistabp1y+oa8ufVrbL
pFr63Ll0kAxX37Mb8y60EjOdWwBvdIJnEk+gJucF9xtmlb2JD3lju5BTgjiAfYGLG0zcEUnZQ0ze
S7WyixmNVgmTJTE5AUzN/ottOIO0hOX1+RG13BruSsSROrSDh1864/LDmaBjeXygBZvkf6DU8wne
fyw+Cd8zJbO0ING9z7Ba/FQxGZjDU8kltFbVvDSbBO3tbW1nM6bNQzSM2h8+6TaWY2R4TSAiiHYq
YkSL2xyz/fVM+ObaSqxha+adtxsWBPkQetperAsRztoVygkgxdmLAtKJRuNDZeBNy6CuLIn/CefI
WWMMDT0J7JqdgcNpv+UKcKtVmhDFgfVCceqLLsL2Kk8OVu6XxyEJvHoDjclk7swM9BNsppRAnjn7
aqYt6ijqgGhlzctS8f6G6HWmInf33Yx0iXzZrtyTfw0+VdtJdUcsVsk0gUEOUokSJxfHwymPYHnP
qJ76IktGpGme9wDyFmHumYRE0SF/qodV7oQNNvGumomg7iz/C6psfH+LHHbo5TItHQhX38vmyqrn
2LgKIJEfcDsHk6sGnKfojx/mcRD92sPTtTkZIxyJFe4bhbOGkJySBxWFVXXnhXnWrEmOjYINmI96
CqOeaxfHr2tv1hJIt4TCWecRBDhKA7R+CJx5d6XjvLTkzcbrwue0oQTkIB7Qe92/yVBmbHwZ0dmo
u/02yHC6hoXnHUiySuE6BCISPoO6oje9ao8QPJlvAAfrgzHhpLQL5zKPQKo06ijDODoOqeq++viR
AEpakXlhkjC8QYMZHhsLiKFRBFzXiJhG01w+QceO95aGPH3qgC8oiLFfJr7vAlPCYGdpgDTXUGmp
DZsZMgOfaiA17DWmStZksTF7vp51FHTFRRNWzibXGCwLKzdBDqGRAM/OGqn1gWzRp7jryYlDhpFn
SHfAqwt8t3gDeweiIxULIJtLb5N7BJqmwNagCy6UR0dBKU8BUEbLwQlLxgbh1lDbZ5eom1So6hNB
oK7N202TAnC/nnN/Z5i6+FnQtpZpyhcElaC8NkPaTU57gyACH3YaCPiIeXYeBtmHCQ3csDqLP/J5
ppkbPMW5oshJvHjTOke+4DKVRa1ZkcKDO9yQ5bwGgOZLjZPSWJsmLi+jwnBNGyXy1acDR3Ysw1Pv
+Uu3Xph3QmAbCeWKTaQmXeZzGuWj84JcVD2NFrKAdkGM5WKadzAk55Ancyzym6jGqowdygQh15x6
zDN4c3Qc5TVlHXJtLehIsTK4xl3ceqxNR/+hMlOHDk4hnquDFwS4gCmSooQg63wVLhMM1yGm8EGN
xr/AHQ7utu/wcBpLT0DJCedPNJFIjj1MD6zgHN5VWBMYr7xyuidkhUs9RmJ5dz4jqeH8Q+BwiXoJ
QgzCVtpX2Og8StVI8di2Pb88v9u87+HB27Uk7IGy00IjHGu0U9ciKQqZ5rbIUzTH4SCO/YIcZ5BU
hrM1EgaBc8/2TNftY9oNO0usx7MqOeogqm5mXT3OFs9e5DMfii3JK6XRQIBDyWJI9K/eKLlhQvVp
poPzchbBKV0eVRm88FqF9XOSoprA07ad78+FwpLWBcT6JHNfrIn6PmHU/9zUvJmJiPlXaRMHvMbl
gMz72jCPZI3hxFsGDPFBk8sDy4jvztLvtihrLp4WBvJZem0m6OnXpeZmOxiMPkOE4TafUwv9RGAp
qvSzJGjAgZkI2rZhEvODqlqO0ItqA/n++lzg9LpUSRlzvr41P7a+k+dEQWKFdyuJxTNSPNQ8YgHl
DXxM2PK5Iwlls6GIcu3wBitrQsPtG8wDtlUugi+ZEUFTLs5bSAQOfN5hanQZxM3TbZrx5MuxfWWm
wndUBT7FHf9XhdrToZBkmWxK3aqQloarzSwoDDQd3eWbPqLt9a74OOW1PcC4iOd+Bp8hpzbfDG8i
Nm7cTi9PpyANxQw1hT2VvSZWDpSr0kcZfwM32SC5gQRcqjTM7qE4R7gpQ37hO7IIHSN5SqY8s074
6mkaYu8xSf0623a1GV/YFvaTK5LBnZcoH6lKJ+xlaAG0AizN8HZG48ZTydJYHdwZo4JascMqV798
PsI6TfSuzzqBskaQr3ImwFLu15fkLfKtxshENxkXOc9hpARVBVErZ9uICd+Bl0ZLIFMzwzXhzSsg
dNjxTdPyTs4rURJb3V7jGqDXBjX6VjT44lPT1iHu3CScQSop9ReU1JKjySqD+jJvhHrCkHnCtpV2
FEM8t9P0YR/zKWZHYf4Ab9x5sZNEPFqGNoxQCW2InHzxOMIKInXImgUDwyBR2WqOVfXshhUbvRak
RZ8/4dmSBE00J1BTop47N7wA8ugqkI0/DiEtaszRba5GWtpH7XDwiC0CX0unq7SFJMXsrWI8X5vz
YrKiKq3WsP2Iz744lTogcsdfqrdI7u17OhltttFUA4EZySgIdmv024lcPkUaI62p+o79WkShOuAd
Nd2by2xjE20v9q7HmxBXxTbkOIpTNhfWwJyOUdtgjBix5BkL6TwUbJpgd4+DhzNYjGvh1lF95txP
zUiMXjFKSMVGYzovctInC39aPRUTZgwZg9CrtC4NaAvKH7M9Y0x+mkG4VT8I0xpZIqQX5OtFrysM
6vXZR8SHcVGGgkOeUiTULbns6FeinDVxfgBvZ5Fu3JkTcC7og7UJtY3Eee0G4cS1dpZCT148f0F4
EJzO6xNedXCRAARcDEUt0xu8bVkivtk3l1hGDvsIF3X/x4LAad7/XnlDislsMzSXhp6eZzPeNyF8
zsfzqngzdkiJWzi6EvWeqAu0U45GG9JWJ+65RSFwBnUKTiLQUYPRtgUI0TgJ6olYfyBj1MYJZPtl
60aO/N5MIQQpXFjiKCRqbpaceHQgoY8bXJ7YWV5Qc8MguLVxLGXRYILKaW/H4tbxrOVEp86ifpMC
dSOH9vkElPD2800ZeDzsLjD09d0lPCXbG9k2+gIqVnNokzdVDR2HQhk2WNfUho/5RYEqbWHBdWwz
u5553bCap/t8lrQEFa3ak8Jg8inEtgOUZSa8YDVaTJI2uBRPYtVQCy0PAwF602XXD0V0S+QIoYoF
x+ixMbUS0fF1aE8Yl6x2UwQLqgKHECS8C1P1ZI4VFJtq0p/XU+Od7C3vofen/BaA/GtkBMY6VUl7
SZogrApypq9HbCi+h3ZbwlStg5Xt0lKvhxIXOHtCzZLEFTfSjCn7Gl5ip6hQZvcpTaDhO3HFKVc6
4zJdGH0CBQXx6cAQtexW0cCMKq7w4bRlK8SaWzO/orOfLgtREUUJ1bG4CUq7/K4mnUx11inIs9FH
01qdj/UHvKJ9rQ//fRKEAJHkEdFoE/pMB5MV2ZVR4n5TgLLhH5CR4fsQJhZfD56y/LNWOkfJdgid
BwHEBM8eSZFqzvqlgRon1yVdHflwIUKiYJg/G+u+Rup8bpTPriWjrdiqKqpRfJgNMooAG7Wn1Cqp
DyRxtehAzpdJEHFuL/DO0m8lNSa3i6rUNtF3uDCS4AkbZ1bQuTEMzbCo9iQVVBx5HWda6U5ecA2e
1lx6eK8cYuz1rsZKiWM4OepJGF37elZ5udA6rujB+F4L1+L+bLREoc9DTquzAQ6u2RmedhyRKkk5
HBUX5vYsEbQyXW9WgfIPeUMw4yaogK/GSVZ42xGcUHace03NFuoyFk8cGLiSl87ODfXJvCwlNxC9
XXRpOVH8TQ4ukgcHovKR+o+hr5PW6kCmp64wajASg5s5TwtfXnneYnpXNGxTd9nS3+BE2DcXJWZK
u0xalk+v0jkviCzEo+8j8eUTcyqB8/BIvASnFRQLFp1E7nKxuMPsPkYg1puzMqhyJvbDEurj4Fwy
O5jnuaE1YeVS5OYuTHPi9ggPsXa8cvQYNfAOp8jVVKg5/lD1Ybpp2SGcznQ7y44LsfeI+s1N7HJl
Zdw1hluSOrGowt/ajT1dWqFjfO0r23mFJr58y6gqv5fZ1FJujxk8C3e2QC4I6xMUZRcZ4MonRI9u
s+mDAJvFui6SekuSab137Ck+xh5a9DBx44951YUPLjU+Tlh5Nm/S1jEvZt+Zj8qugg8Exadfy3rm
b3IKk8iSWOeqQ0806FgzMxyRanUmzo3MSd3nM1jynwnPP0x4QP+0K8EvpBoUz0UZt3+2tPvxQz/m
O773G1iHRaC4QxPHSIW/78d8R4nfHCajILlAjHowCvj6u17D4rdIiGPA5GrsVU+Ffgx59GTU9Zhn
Eitgab/RfxVkid71J8AI2wBmRbYCcSNaE1BVaYz9Txh67CL4yUQb7aeaLL7VWJU4KHK2X2N6BAV+
noTcyD5RDzjj1HRxgQNxxxx8hwSmFmLtZSPyIFj7Zebul8WTwTYbymVcdSiITr0tc3lBrTkbJ+6b
5mNdMCheDyQm4rIcZEBCg9UOMAhzAJosgMW56gl0Jsqx7N2DSlwP0s/YLFeLWDq5Kri2t7As7WY7
iGSKcCMvg33bcpQBKxn1F5XM3tdzrFvnq3AbLqSxU5RlXbtmK1nORkDAtw7K6qJNq3L3ZgSPXOVD
j3WlZezwWgJsgOCGnzfelfFDlSTzaYrM7ojxTX6vMwqLrTeVRrRO/Cl0VoUDCgA5srrPnIpEv3Cs
YYqX82U44odiERV/DR3lgsihhhFvGZc7pyDJz2qjlIeJUFNsJieod7LzrI+ZSrVRV5M9COy/tiqS
n8Nhrm7ButSGcBT7rreS5mpgGL2JhEW9urScBq63NWaicibyAe5sz8iOeErfOyZcPyfLCHCuGJJ8
dQOrupBeydWI9PNa5Hm2id2pvh8ayC40OnF4Ax1PHseo4NZnAtUfTAKZrbI8BlWTf08GV+1ITSDH
1In9ddh47T1WAV+dgIwbEYhg7RoR1qct/4ic5SNKNF3I5MW6ypw92lB0k7EqHpIGHyZ7UtO1zbzg
Lm7N+lSl0RfkodGLU7ojGsLpGsr+vHF6bUVrBcRAu5VxGsopf8ialADkNGuPlg2i1vFEsCxPmU0m
2LJNaU+REbcfyIYB/Wut6TjHbb6pJgfDdId3aiA63ZhDED4ujN3zVYaurkffV8JALogk38JmJ1A4
qs39bPavGX8e9aPMTt6At8KGFFR178VOdfItSXPRBAmypHBZjpIs7nVSwbRJzam8WIy+uDctVjSy
we5gMSq5njNrhbet3EFpbG/KyV6e0Uc48dboumgvsfDbVDLNakjQg9zUaTpeQGgMd0bdXyOgb/dm
5N4MA05fK1KMtAbbxx4Y+eUlRrJDusIyi2goc87pt4gedZfuyYApQ6rZvU9K5i7wriUjCuinBdlp
fYJ/YnNrdNmTmBu1UZm8h5OVYR5SfW0rz7vKk/JptgG+ESx+zr0m26Wx1c3rPLZIwICVT1DgdTa/
GiGhXKXoKvgO5kfZK+IDZxVcVuNg3IwMPrdBX4WbxJTPHIbtrVXl085ALUQzHDpXMyZZT9KF/zAl
XougozGJ+MK+JDH2HlQ2MHjrGcip3vZe3lyAjVgQAvdLFx86LOpX5CWsZpI1iwBqJT4iK6OROZbD
Sb4dKYR36ZhMawlF7B4r5exU+U54NSQ8ZtoL7AKVO53yKVsuii61NhVEposlndwb2Qz7ubHHq2Ym
3IH2oh1Po+yeejEbl0Y9k7Ig8c5ig5WtHE0SCw2ZqU0t4AvfzYSO5wfsOY5UW18ASp2t6y7qMbHn
aictxNeRHwd3s+3Ht6RjvRSSvG4HH5nVEosXt0Lku4oas/vcNnxkzWDZNOhGr8OsgJpsOSxpM8zw
1JUZHVaU3c0cu9gea8pH2YC+esX8eekBaYeA83noWYPxPM2f1TzFIa5sZv1QN8Qsmm6NgKjIcZeL
pFoNCr7eXYj55ZVdwRW9gHUICS5jrLtqlwRvthR4lYFbl23KqlD3XeJ9r0p0LVRdYjdGfgbZ2hcQ
agwXumnlFnlJ/ncM4wVCce8ggqpi19iJJVp2PuO73RzVE1scnXI29U+gtq2QRNIX3Z5kmKjnbjHq
r6mRlDOy1qTHmj+CrHybNn5JDm+JGVzaQww/TPRWJxxhyge7Cdgi6cjSg8E/OJ9aETf7aMlnoBuS
i790rP54LXqC7NfCCDyJ0Wfl3ePx4EOeJJFrX1qmv6/nAN9mlRQhDJ7uao7t8DbK+uzBNxLbWzWk
1lxEGMaPa7WM0XNFds92sGR+KeIwegE0MhVkHLKvqJw7eQjtRsC6lxUygWXsg6uhggE82sMw0GUt
pIlxtH8vUkmngjXUeNMNbYupoUVgj+fOkIpJiqBnSBwSlFdyWvqPZmDXL3Vjxs/cyQTmjnl/Q9Bd
fhsMjvquLdsWlNCBfW/QlH80cHQ85lTj0AKQ7+W2++oUysFjLrLrHtx0yLahggDqlMNVzmmLr5aw
5s3MFATZZcBTRMAQ+U/9MDsHKPvZq5GYCXphDLh1zE88noJauk/cI2qLBJ+8PqSfBqR4rwrWhANG
4VUTT9PXFLan5DACbFaYc99NHmRQkkIj4y5O3BZsyc6b5wQp89HOqhA3paCT3tpS+UJSdp2+yq5O
7wkdeyArgmwLTPyDK4R8OQGdEZu1KjHDXmriVNbt2PrzymoRWm1nPE1uqiwan51xHr8FflR/xmhl
2BVGAvHXCFWoVlM9G/tGJMNd4XDekLPTGF+lObe3c1OQIGHjFgJCMAM0eMZYfVbhVPhAFUF/VYnO
JnA6Tmoo5V6efKz9WEpmFnZ3j64azwRjsmvSKavsij0XQz2G2zLTa0w1vg+R2tpeYz7jFxnIbRGb
KakWg+FcQG2I7wNVmRcI/DwyUXr8EmtfEmFoRwhhHDGgvEst7zCPXb0XUedu3Eqam3kg6SWzWHDa
yGE9+Y3cAufXazchb8WJiJxYibaCQdF2m9ZxwLuMgRw1j4i3zeQl1VXryaZY5VnRPKdN0iGiCPtW
rPupLT+RZ1QV207CyEUsXy/fXAqomwD0YWNb7hcZRuqDFxX5C96i5Y5smCHbcMQH+WrGwNtYjyrl
RESwal7FnundqEV6nwc8Bsi4rEjkpdkidmW2Z/uLN6Kf7QJhPyniGeOVn9sTgoEGSWhRko0S+hO/
TOHb+ZeJHc33fhrUw3qyIvEyKLKUqsKpPsNa7k6OInNznUyW+dwvFJDb0Bx71pLZ0psWnnhVNXq7
bZC7obHHAC74RExd8YFYDrfd2UU0XfdtP4OjGUa0AehGRkzO3RVzxDtz6eNPdeEdw3kguD3H9Nw3
tsRMIbqbO3XC2M0kbkWGm1BBOkReUFm3bkZt6IvQuyCXitwUpxnkF+WRRMX4sgqfCjl7yBXzEdGN
MGwxr0UbmxfkSIXHtrOW7WgtwZWVZIQhS6fbLJWdYVBv9geBMtLtm/xblFh9s4571/vmghgQb0mg
8SaFTfghRK39xZVlsBtKcoAAuNGdrKtG9jeRNeGmQZlFsm3gQHWPmzCRqzCVyWtFmGShm02i/8DZ
OVrs8QbEOPqYBVP2iHAgYmJIkk8jgv7QoHXTxiauf502uVqHJjViPoZ7f8mNdlc0dX/px8xjEaKF
6afW90SDocGIOirCXCTYVpXlblGLLtfaKWg/Ios/8AmzgyXj+GuwxB1Z7113mVf1sAuVttHIQntj
pctHcLexX4MNNi8hwrU7u64RDZpxc/WfLvn/EvNHw6vNv3/RJRev8Uvx8q5J1j/ze5MM0VGRyAdN
BctDCF3/2yP7/m8w46jAbEz1dLPLb/3eI5MMCHmOrAwPIpsLd+SPHtn7zdNUQn7sR2v9b4iQ0Mz/
0iNDuOJvg91sMb3WaYJ/7pF7urV4wSXlKrCXaWPXWfbiJAGhQX1sWkD/Cyq21dzOy7rtDfgVaUiS
lxs1+c0CqWVaC5A3ksLi4dXrRX67kGX+WTF+Z7Cu0pBxam/km6kMWMPFUnzOncC+MqFJ3jbx6Har
hA7tBscBfyHHiYH4tlWZS8K8/+Bhzn3fTP1waw4vedmwZ2gsn7rBbJ4xINf2L0NW4NBsVtMLbgKY
WcU4yS5U16EVbCaFImNld16Ybiu3Tr9E7GLw7SbXvmJWE2xLa46J1q4nToBM9TfM7Mmq6AmRRq3W
4J65zUoSfdaNrRKiHvzEvqgB0xH2R0F0sCGaAJvNXuytcKd2bUToWCBXbYUZaWcux76dzXVvZ+01
MSbjVxSSxbPsmJZwbIbzNXK9+jRXCSbakUVnnFjlKiebmQuKfDZuTiaq/ngEwy3v0IiUCiY16SWr
OR89sNw4Pfp2Pp1kZhObN3ebucXT1ht7vAhoE4eib1aunC9GK/buRN0qXOzs/OvEgIdyLPfv4LSj
5iLS5QGQv92QLthu5Tjbl8GCsREkAJSOTofpTUKc3LU/jcSjLK2o9wOuPSSuhg4MmdipoWCYuVWs
G2POnuy86h96mVJJ9WLEvi4dxKfYS4NPnYGssBqdelsUyjiMi4VIv6CxL4n81rZTywEHn/5jls5V
vXZU3hzGoKmvI98fvmOdtCSo6joDRBODxNtBFtm2QgyfbIpRITEUECpuaGcbAcOlT1/qOaHaaydS
wEnqQhBjJWP7OUmyLFuPQV1D16ntkNAZVYhL2ETxfVSl9keL0IOTWhxeDVey5kEQRLzr60heCzzh
zVXUl9ElrXAIeEQ2tNUN9eXICPA+jPJs7ebJ9GwUYbMnvU59Q8juNTvXRL6MkTHeUmTy1eoe4Ieo
nLYLS+NTEtruXSQZR6wGPyAOU+Eu/FVWpa10rmPK7b3kG+UggK1zUTzyPaakmLfRnTcl7U0r5mjv
Qe9holuOODsEhURFP4f5huVaPvp2bd6GGOQQbVbz+6IM5U09yL7cwiKqjgkyk7ilrmaXf5oKkUh4
UiGenDweZvUmGfVDbPI/JeSoDsscNcyJi5RcTWZ2gDypfXSs1uhIvBsxaAiGxQzuYQnZ8z5youSy
Ht074SeUrNJb1sykAKBkox6mjN2zbckEfQ4CJK8iC6ievB7HkXVaWaVmJTkPfe+QNTxjX7/WMTHr
iKLxKGmvDx12HheyTpxVW7YZMnRc9lUwpFtIsyxF9st90OIRgb/0AF/l3K4CVJjJnRe3C32srGjm
H+TSjjktrucWDgEttXE59s2TpIQ+GamvUgRodMg2rTKDWvem1N1zrvvoTHfUVZ/PJ1AK66rX/Xap
O29/brPT2NjYMvzoy+NdgNxiSxQkBlm077nu40UdHfX4vNcdvkmrPyR75Hf8TbZRX/QaDVDAAq7G
BxyAgiQBxKoJixO+ICrxjCZoXCHCSecq0FiD0KgDg+P2NgaIUBqRGBfYVdhCGTfJIgI0vpzWMxBG
obEM0uL4kufXph2uu4VnGHTmdXIGQIRKzZ3ZRh+mMzoCTOJ7M3gJwAlRE9kWvO/e1JhKALhC23fr
jkly1wG7IJtDdDlfM2Q1d7lZPgyxna/yyevWowZuzDEdNtYZzcEywWceRIQ1KnyoCG+4DwgQaQXt
vrHb606DQ7PyhwtLA0aiJR1uJfHa3XiEKu2Z78qYj1ctz0gT2xuy6eTOHQXuX728djUsZYaNxeBT
Q1VTXV4YTmFcSCrddYd07zif0a22ZIDva8irnmd1j4APGSEC/+xEKut466rm1Ssjc5/GobheclVv
8XjHS0MPZ/QxW4Oy+Sy/R4+g540jnHJTazhu0cBc6IbzMdNg3TyI5sOShrgxOmjwLRWfHNLz2BLA
fA2oF0gK0B9GDfnDkAUB5HVQA9xsyEEvzXlj8zUpeo9NqoHEbApeIg0tYvg23lkabow18OhqCLLX
YGRnu/tWw5NTz9JJDPOjo6FLR4OYUTIFa1KEiepLva8jrcW9bygyJPpp3tnzonba8f272wbFcRm3
rQZLxw7aDvFcQKicMcYh6WJw1TrK63uml9kGknh6bWsA1tFQrJra6Ks847OqbAlGTft7FmF2VKWZ
3SWOlldqaDfWIK8Q5p0nW7nRcOdVrqHgzLfVxug1PDyKz87QUB8LI32At8Y0TsPJHQLfXXvGmDkO
Nd4MVXuN21Sxm894NGKuC6EhamRHau+043xZMHG+cjuuyCld3CuDzEGx+U+d/H+pky0bL5Zf1cnH
b+N/Xb7kFdXkz3l4P37yR7Xsmb+5qPIFs5xzPfxjnOQxM4KswJVDfN65WP6jVHZ+Q4/GBApiMDLK
nzRDlk5I4o9TYAts6f+d/ZcWe/4hZmGY5OGAbmv3ZJN3YbrvCmWJICGsfW/BTt9hOEP1u7Lc8OlP
D+VvOO0/M7d/vAjKQNy8+Zx/cYXuysGoYMYsl32KKeLktSBc3uCtq1R221+/1M9Sj7eXkjwWjINM
z/yLF3SZBxP0YHu5hOpF8ESGeQDcgmAlyorBAUfgZS4abDUXR65QFJb/8PJ/eZyAa7wJ5Qkh+NL+
og3KFt8ZXau+TIrx0cq9j37cvm3G/6dA4GfiPX+5fglHWR56Mlqb9+mFDSUp1byoLx0xPk6O/dQq
Ua57S3grc6m//fpxIhl5v0B8eOloVujXiGgl1/3nTsoOAQcnnLAu5WjXe6bzoloT2pzvUyfI99kg
P0CpqHPoXHVnrhy7THJsZBSZJDA484ZZfQCAaoUCj9LET684hRnbDOWg6vWUZajG2xa4dmXVohpX
eaRWRGhbYCO5/YXy9iIc2u57wagQg6LOtJ5m/FHWBvKZfJMahX2M6l5t7Ci1Nz0eFk9zEjSH2A1H
miI4++QaQYl6dJ0s/BjPjCYpwe1TEJbOLRzv9B57H+wKJCp8AlzCI7wdMu5yDDxKn0xAhsE1rcuy
XKV+eNMnxrCz8/y79LL7MpZf3cU/dQ330ij9fF+ZE7M/LAJUnrhbw+HvzIlz3qTVUl+ktUOmdyE2
TpuM3zBYqa8wU7utZhIjEdFjXmzl/XYsR/c4TXa6VoYb7K3QfvIMApKTKO6gowPqU/l9o1AiwBAT
1c0ssMojyDJ87Fzonb2Pk4Mawo1XgnlOYzBcLnEWkJw7RTdF66CthxAT4Nh/7YQm8cCYdzEaCnHq
UFedn/TTLoZZ8VjTA+Ih4oi15WM5WpEVZRKgxsBwV0xN436Q6Pw/RukATbcU/D0+lr6PpUiHa2S1
/aVp418QNw0OsxZGl9dBXjc35Bc7W6uo010+KpZIXid3dVnOhPQUAvlebyFTyswnWaY+GGg9rTGY
s/pnGvYadwVzFgdj8cLHWAcZFnEpVoGbM1StIWCsxlgQTWI0wSEIouZULRh65U17oAq3n+vF7x5x
4UsvayMSN6Q4upc5PcKqhn+z67ETuCBC+jlKGxwZ0rgPd1CApkvZxupkuiG2FHbV3KCpKO96WB4W
SOINzFoaOlVl5q4ZiQIrXQfEO3aB+gUs94tGyf46Dsb/Ye9MliNHzqz7Lv8eZY7JASz+TSAQMxmc
M8kNjMnMxDw65qfvA2apVVWtllp7bVImM5EhIgCH+3fvPTfbUB8i7xJH7cLQ5MQWdg6HOT16S/ss
PvJjX6ZhbXIMmy325ft6zp6xfEb01mAPtIqSfSyd8Uz7GZUOfcQWPhx19o6JOOhAvQ9z0SFC1ao5
z5XAwsQJtroWM+8N7mhGIysHTNybYTO/K60SqHdaeRmwP5072sv3iLogInI2kVtINdmOCayzbUTD
p0WZWfG8aJrpV1BgdmEd43/W3PDVzbrSD93I20dhOJ6nFLWECqjRl54W79UgQp79QtsYFgIBI/TJ
L/DqYFDLx9PCdPcy4XHahan0XoCHpX6RJeVWOvG7GZpfPH2hJ7nrxEPCkPlgDOabw/equXn0SA87
h06HK20my6mzKvaqIcfyxdK6LaNHCtpdqpfkkt5oqqnv0ybMt2B+v9OGpFxqOjPCCGE0HEMtIuCi
iXswOLtuqqJDig+OMvp6REjk10ahbJ5bXXMKlqdR29YN/dA9hZnvaoCfUcW15KC3a+rIfLJxq5Kz
ydryWDqDuuu12nxn3XaPSTFCL9Tj3CcAYwRx3PMNETVcbsM8I5lihvX8XOlufmFBWo46XVhkaezX
thohRkPZYjoSorjWobFVIr4g+u1jXgDYH8TQwYDBypZzgr5VhXvMB+M5K4jH4NMs/chtT1bralsa
t+DrZJp7E4XZj5Chrr80KnB6w3rvhVV/S3tzuNbUWHsbO+fZY0mQ12ROpwsUgPwoCwP/HRAeHMzL
+LWiNosBb8snC6wb+AElDxCzoin96WHS+6KPjXgKncW6hystt9RK6b6eFylmSzs39xTXdoFcsZA6
/KnvBSb9K856Mqeq9LPWSVfeX3mYvaTK/abNGQNbk+VTWGAH6P454BfHAvCZAPkz62W4FoBQDjo7
G79pnA9ArhHEHyx12wa3+tFNXecpV5O+h0JcBK1hzb4zzGC/Mwt3gfTiQ59g3K6m3j7YnW1fZaJn
h1iLojfXDooomfdotVx+UDHPOivX1rA80iXdnBM0jnQfDEaNRsT5+dFqZCDBen/p5sx6mwYZ38pW
Ll9UaW6Z7QGiSeu2ve31utuBfuLOm530gHug3eSSm4yXJ1KiMjZh02KsjEJ15P04InybrBnNVDny
3BFrMADi5ar/zyb/x/9lkw+Rf930/JNheDX+ZRL++QO/7+098ZtuO2vs9E9jcE/+BsdsrSl3CMkb
NKP+fW9vrlaxtR8FH9k6BWcT+TcegPjNlOtgnY04oN71p/4diIb5l90wNRzAM0wC3mzcMI2ZUIz/
OAbn5dANpZO4J9EU01lLVb0dMyN7mEw7+87LZTmOnyItDCkW1exTu/1UcT8FXbrItDtELlZxtL3h
zjI76vQWzvDnZlWE4w5ILHGXVbINS4Y8fvOpH1PnHKAoOS+z3Y33fVubpIhmShJP7ADz78OqRA9N
777EU5Wyen9K1d2nbA2Ifj3mQzhfNe1hVbfTT6FbforevKfld85Z+Y8SSTzK0cZTbxq+dEljPaDq
I533xFB+dqueHmnDTYYJHzmyTNLXZdXdqU0evnDiATM+q/inZpq8sb3IbppNOzl3NWxW5vqzqTjO
R9MNnmKdDV1rzT+dQtPuqzIFc+cMJOoGzaB9+tMYECG548OrTKKFcZqlvmAqgCg9QsJb6qg85DJU
gT2E8as+E8rxTbdw92o197FZBKlMn1t8ZSyIiE/96iHBlrqnItM92RiW9qKaanO7FIV8JMxEGm0p
49zZzCxLExYeA6h5DNwXKrJVed9nXYAant3WAYybD7iQvLbzjTBrTn2YpQFYLrlssIhJP28m79wu
uJBW+2DJgl67twStPKZ7g9M/DE7RHDAQV4eMNB1SA/2GvpcUeeVbi6wfm3zsTrrjYhYwJi6Ol+fd
RqvL/KpDhRMbN1rSa0Jsifep7Qxfc3boG7JHnYvDroIHtVZITgztHI/Zsgy7bVSQO8pVycYyXtXP
KUGVB60J7nCcIOriou1OHUeDeCPjKbpzu/onjS4ze85uaZKtRg3DzzHKCFKapJ/HTWIt3UfZsmU+
hFD8XtiMpMfBLJtg8ebUPNalHN4pAUA5GFv0XyTnnaeZrYOu0Jg7vfJQV6ZEH69Lp6L0pREERYb7
RXN5P2EbxAW2d/QheRhnJ76D1EtnzXe+XWO0SHK0Cdd2skpweRextHOV3ArpFOFtpCC5Uo4Eecvq
Bnhro2TIqhvPkctnhKrZ0sXwaClC6GPJMdPvdH0oDyEW/B3lUQW2ylT6A4fEEy6VbKfYb/F4m60/
0ytQR9m4cehX3ADWqQIl6sJvOj3cpTEbIM3pjCCZvH7TRibJsEw/G50HvE5wgpwq6wGg0yEfhX1Z
aiv0Z9Fi3xHlfMB5yHXvJzJSHJnmcFu6LXcgeUhBuSrh3u0asPBx8oCPTJfuZBRtEST4O49sM8dL
by6gP0FT7xsbbxNg46U5S9X0JyPti4dZL61yk7Al3su0BBPuqfsl5sHMqvQnka5nXQP/nLsZafbK
2qZSxpsqSdWT1hv5bT5S7gqxn2DoZOuPrZWxarmgBBEf8EgJiZ8M7mC8oRPUpYUWmNnQZ3fwI188
q839aOHB1irzkHbRgwShGhSVnvphA1wzTcRgbxCZ3EO7SHLKmVyvdjU+CdOMtwLj3NGprCUwcgmm
liD2g6SOYcvylAUoA/aRaQX9qMDcp01kKQoDGEYHtEYA4ASB98XMLesrTZvplkNIjis0RgAhiPKE
kNqf61HmuOMjxZrCLBJbT2KH2ocgv4mSmUXLVWQ8vXBtUjoaWBszSHyHaqHUAchGehl1zZuQjaJp
FxpLTxpEcGSlftaHIdgQzKAM22mLVec33gVJak4OCbULYbEAnWy6AKCxgBnHRbkfUcmCcMG7CK00
52obZsqDyqTV+0gIsXPNzQEjGS0EE8lgzhoJVrlrqlyIeMLWgqHMaFzoDBEIQuVkZ5x+R/Cw+Irk
4N7FXYS1JuLr/5oCdzfsHtZrNpVXnUggnqZIPAHuzn+q2epeHT2yHp1mKu8b+pmDGSPkLq8xQQxL
5x5xLnIw5LgDt9w1chbdOOkfE8sEQh0r891U3NKm2YwXzFrljUsC4DBptn5Vys78qUO0VPTRPkZ6
wSmq0PTkths8xu8oMhdlw0wTsZ36Q6rYGVsuS2YeXXVPpQdyGAkgbBK/m2xwHYxkZrQ10w49NOzi
5STyOt4V6MKw0XJiAiA+401R2+qNGS/1q4s2JBdjyNRBGSGx30WfvhVdn/kLG94nc6DQpg5Th00j
GXuKIhv1DOfXuCy4Ly64YwZomFKk3G9N/GDLXn8EUW/sliqtt/PYcOInXRF/qZta3THwI0THjIYE
+7ra80af3uMMrKwZW47a9DD9cWQykRCGRacGd+WJbor7rp9Vighn6l33VTRynWDP6BSZ+DprGB4P
ILPb5IvFwL9EmaDakjdRJkC5LlUMHLQEDxz0Oszt2SRwFDA8Wb673SADmpTRutqEJXitCh82bTuG
myie+/0oCtIvU7NPMmL23KThka8y3/aEyO/NVS62S+fUR1q9bWT7e9/VfyIV/ypSgW2Bod//vj8+
v5fq/c+Bil8/8rcdsvUbpCyWqnWKSA+ozi719wk44UdQc8wX1wH055z777tkYg9/CFCQrOAQZzDx
ZIr+b1GycJr8eaS5ltOhc7umLm2TAepfJ6hN2Ll5Gk3yXBi1y5BLOjp9Ozr2wsbvlUbWlYEl3sBx
Qwa8Cm+rcuYV3NLPhDy4dNyVjzl8cmagSkmznejNnqi6OrghdzTmiIHxl9PkS32bxZZ0nR3JysIa
bztKSGkxnw2H3YGlMNtGu07lhbwMVqM+MqY7nZU4uC4Nys+tWDrErWAn71QTbWtjmR81d1n0y9LF
Sb0G5Uo8WWuRwbLHKkWAqZz03PZT0t9g8luVqEPeMMe8SyHJPbZN6L1SJ28izfHS1XnIhrQ+y7Kl
v4e4wlfNxFPGR1CaFUxebqzAKEeUG3Mui8CsEnc9qMvXBj/GVvOq8Q2eLG8chKtd1c+gY9sYTHE6
GCDjKzPWXPLHWr3PliI/poDV36Sym6+GMvGE6FXifVSe+5FP861LCArTc1bMR/4Jb4ZemleQfOKA
PKIHXWqChsB8wP/G9Jr7Pi3jkYHgLLbdGFE0zSaciSJbZ5ZEK4TyN+r2cADzVNwRglUvEwnpo9HO
zHYWZ773lDGfeDGutpOEjStOOS05xHmafOd+sO/TjNKJYKgM7QpbmySILYnqV5OOd6Mrn2JK0veL
2wP7wfvoD2Bi2Q+7nXFj2YPxRatyZW0kjIhrZUX9lhlhhdsQaz4UpuWcg30dtklvMX8yyj6AXAEq
mVKRnTmiWuRWOoGLBj74ps1FTWl0ru3hwy5HKzaWDzwpzjFWev24iDm87bWmulTMsoq9BTLwOvWL
HHQY14PVrcSMv/0nwwlriG80e0Xg+skveGLzO0qxVtFYnhDwx7zaOr9oi0aroZ7qgG83w5ircQkE
ZVfi43OZ+M+K+i9XVNS2f7qiMrjoP7L5T/47JgX80N/8d/pvlGAjBHnrkGD12P2+orrebzbDCJZZ
gmGM6P8wdzC935ByPJ3YLFV5AOxYh/++wjIFYV1cAXMSvtK/NXfQ/4cKZggGH67N+IEZoWGsCbY/
JNRMacatu4TRadDZ8WAH0J37UY8W7vGy2ycN571BfEu1EfNUA+CeSIDrPaAJdQfSR8PebPRmj4FE
CP8Pl/EfCZHGXyYi1HDyx/EmEoY0SHH+1Rg4KXu2M8OVR2eA3X312Ihf3UWy1rNI2kBm+uox0S3N
CpKWhrUIyxJdfiDYOTCF312C7vcK+bFpg3p20PeWWotuiUOMHQu20l+LGCN3S6KuXnZsxjXwD3ZK
IQDOH1dpUPs7zT2MGTQmS2QQlUi7AxaY2EI6Wfscz0PE1kkr6O7ySHqTflFIDuzEcJzgXfNObtvr
q8cvDaYWpQabctsHHli9u0WX/bNXMYwc26YYwJvRhrHpUSe+FXMhHiz0h0+tC+J9EmO/wOGB3WM3
hEacnzqzyrNdMsw5+CdCgPdlQ1ndGI04fcOXKYy0PVWI7amJUn3f96b6SETcXr2CVKFM1Rn886mm
5uHJATsJsnma947qO5jy8YBqMCBzOQsrbo5R7LaxzPlSRvFOS6iHwH+mVw+a5b0KWt82GincihbG
PP5qQOZG1ezt8UbDWHaPVZyckhPPKhiTYbpEzvIo+ii/tnMPdpHIL1DzUerRzs006xtNaenGq2O1
mWy6R3gzi0Q+CDerHwYqGfwidIs7e1gcOj/IeWQ3HGuU+ZxGuK0n2uSuy9IEHHSNXePl49MsxLQp
Y4zKtJHaBIWLclc7XZz5eiupdWSEESyY0Q8Tc/0AMre2MRdBqYWoqyNziNHXm0jec9WbM3CMFpkp
F6cIOujJ06V7IiOdR9uwFPnXutMVxAwOvs0IWc/P0BQeG5Us5ASN6WIOwvkeObHcYY5vAgyWiKPG
0Pn5PLSgRCqQn1x3a7c0IymFOqvj94zbHkm0nfyOO22zsOo/CAdAM4Do4WyPqg9ILHj4z2LgKBom
fmOkc2YpO/Mh7ooWC+libKI2ibml28IJd+gtakZMsORX5GrL16acd6nr9YHtjfq7EaXQs5AIfhhN
FN4A4rG2CIUwKGoLx23HBOOVN/FCFhDH1NEYJLCqajTn2F86olB73sDYKR1bId0YTeEYGCgbaGTQ
1OZtHuXRQnIx1J5sOh+djaXl3dHDKnn2apvo1sR1PA6w3NWmoEf4AjKsPBND4urBkIELOKyzsIGC
o9mw003phtYHfv0Rgj4l1k/LWJcXLwflAgm+oZwT+/DOrDyqWtxkfbpit8FXz35j2HPmNhnJd954
7xD0tveAlOQx69pnLx6Xb86wTEE4KuvoyZQclqQ5ZVvrdN6wEo6vQ8ywblO7kp6oIlrQiLOkzTDc
Uzcyk1NrnbcydLx+axP+QqPCaDLcYkmFnKlz2ttQguRg1B+6uLjMFcOdjTcPw7GKZGWTD8mZdaaM
voikVrLdDElkXHGbjveyHXQOlyXABwakKr9aPBg4ayEqM8scKo1zuU44sWbmcStZDs6I8znoizAv
XtgINQ9Jb3ZVMEGkuQlXI6bWrJ5MZ7VnJqtR02ELlW/1PrG2YjVySu5RqjlWe+ew2O3NaMTxXWKM
2TOMjPLJXQ2h0YywX9Qjp/ZPv6itsuwjjTpcpMmno5ThnLwDngZxjkwyntNptZ8an05U59OVGtWt
bHfWalZtFzwLc6GPrxEtPSQcMbXqq72V0cl20aRGc8BqfhWfPthutcTGAGt3zji0j8gxOGZDXcb3
um0YX6qhSB6ceSr0g2pVdAf9vCYNPXcZBfWgud6qWVDAZRH4svftatUNV9Nu3HiNTtxnGm467NI4
yPXRjonIuPi7Mk7iV21aLcD2QFgPi0oHncDAtIeWOu4ah5IV9H4+IvLEciFMRz3lbKbHNjOmoBmx
HrM2TMd0tSMTGNP5h5uOAR0PeYYRbzOLarUiLsA9KWrB05yu9mb90+nszMbqelYYoHEacp4emHuc
O1fKz6/toLnxueA0wdjP5I8cdCdQsfxITTx7o2sBY2sm8wUra31MOSzceWas86nFh4GnlxvRzszr
pNWXFEULqg865+yG2LWro+cQWZK2NvkMWLStK6iuq2srvYU64ewtDg78wDJRnsqDTtZvdY3bq3+c
JjpjW8Qz+nbLP4krtLd0dZ23hjmdLbvBCKGgnr6CjRs+htWpTkGhs20Jx+3XfQlIKxzt3KU2IKVP
ozvloJje59X/riiailFdzfZsuquH3jbBY/m6QnUMepBz1hZvrWfu5hbwzZY8n3iRadeVQbO68a1P
Y/78adKPrNWwn6rVvN99Gvnd2Bk5S7ury/bT6t+vrn/6DbMXEhR8XRTnWOlw1YSVPcxCPmZTaO/T
zwCBabV4jUsVmze05xIxwOVnXMOsxCnbxdXbvGYRup5UAjZ9vi/KlggraGZavplkVPmdZBmMNdXA
oB3LrLNmHdxG6RfFcsZTtGYhos9YBPsuIhI54HWGS46RvSNwvSpNl1sqXE1s7alXn1KM3Q5Ddldj
1E7EIPZ7UC5loFVN8UApX3dbrUF8a43kT5/p/DVoBjxlDe33Sj1E3sjLmgqFG/rdgA1XPGKXBEXN
3uKzxF05wjMuN3ZhYYKmlWsbrqAA7MfNN9droAcASfdOOCxp6UIFo72Q6LPHFHDpyJ6vAAL3k0Xg
rViC7pNQUCc52e4JGwkH/DQdLo0OaAmAwso2aD85B2xP2i/GJ/1gMFcSAqEsosaffATBPRAG3opN
gGnNm4AcU9kcaMSzpi1um5h6FJKiZItz032cJjAM1SeRwVrhDG4LJ2QTQwbZu5XM05s2nrPJZ2kv
cKy700treM0DjnrnrQnddF9JLO7YUTKCjHq4ptqcptw3qkUg01bE4ibGKQEM04n7fVLU+p1BgrU4
uTWdZ1HvUF9YCivxAY2IY+2mufBLfHgbZfZSbCfs/2Z3lu5sIAT951j3fxGSTVOsB7H/fVD29KMs
fyj1Aw/eL2X6+P3//7/ff+rv5zr5j9RkdGEdOZBDFexvl3//e04GXYSZ2DpAMwQHms8D399OddZv
MNVAmOKQJ6vlkbf6d9Rkx/zz3IyzE4kqCrGFbgKyplvhz8c6h2Q97yS7PJJMZmuwJ98fpUNAmJom
SR4xV2dVcozx0hkYQwrVzPjbJzwfUegcmsJKNmBoFaw7TrC3in3j05SJLJCJKLdRxHTIH1sTz4Wc
vhaMedfZsG2+e1HJ7rAW+Ns8e/QZ9dN5FDrf+7LukPJUtLeRPrbSzRpfDzGeL0vX7+dBgMnyTKva
QIlX1KuwD8rL9Z3LwvjVqhuKqTkgHMm4U6KVSBYlh+pKDNfM9BNG+W3oHso5yZ+MGEmD+KXFsN00
ZPU11vtmbwzacsIMhH8Kn5X8FrpOzbGhqAlNFG0U3VTtTBVQ2rkXkIrioR+p8ypz537ode9GIC9u
3QKXSU7+i8KaDK+e0w/s/UB5AX5u960TlocxsXDFmPN9VVdU25VGuZMaIt7SD/q15Bwdlewcqim7
w5jF0I9uno0+j26QR3DBemyHjy1AFTI6lvChtFgQWiZ17NWCIKot+skC+n1Cca0DrLnQ5zQciyu3
7KaRsRMHjathkBzH/klPaivgcO1corCw9/DSi53RmDa/VS339UrHcBIt3GS98SSnYvqYsx6P1Ehl
bOhkSHmUwdMJJvOd7Ktpy55lfrCS1PnWhxNJ3/mN+Z7C226mh36IcKYZXvgyILPu0jRE9E9kNt/0
s5HeRHaBsOPWwGQmmNiBW+RM1IhUHZRs210jDaQiakwCipU5sdBGiPug9b65bTn+xOzo7RZRTq7f
hEWJNsRZ1yIrlq+9m88cRdNnd6rmd03Cr6eu0BY3WoWz0dVAZlWF4EtOvJjNCpayFXSCU3LJ3FMo
ZHk19aG6yUf9meRhjRRuWs2BQWF2P8EEPbklRis0Ue9sNWBcIDxagFASXSschLo+mdlwZyBoPaJm
iD09gHGZLLu0ZNe8YcJs7mKrhiHKKRKARmUUhxmIgl/ShBXhtevpls0Nds8o34OxTRtSbkpnaDoZ
DEI1zT54dgPDApTrTSuN9yqnu+0Cm3KKz2TjvkgklweAxZQiubp2VMwoQ2Ofd2aaOTiqxtL7WMgr
JUEUzst1GSZ1p3rDLT7Y7ZBzs0ooim7XP9O0Z961vwYTeeY8WaFKA28dW6ALeSeKl40VTLDONWoI
0w/1r3FHso4+CFQxBTF+jUTsXwMSEhWVc8K+us5P0EgZprBQct2LdcYSohUzb8HwKl5RixnDiHUi
03wOZ2hoMpjUMPPR78vPAQ4bURA7yeJtWOF4g66DHrGOfD6HP65XMAhaYbUogEMOokyAkvjmaCH4
ELccwPnZFd2JpKL6PgNT2kL1CyE2gFPFNfxSrNzEjAYH7hQMq9GRVL8YNiWn8LuSvcH3GQtNtjew
ENQHSlcdSqC1xCPBrRMYC0p7xZQvedRK4kWAJTnf4C6mVJZwJwn9ZP+r9b7LAJMx+FeUNOBQS01O
dV5ZXZ1fb/P517s9y0dbbKv1nR85kxMxwi3lFVfatLMt9DMh8gH2mM0QCoRxOD/lo2ucWwnkBcm9
bSgEK7xxn+IvuoE50ByBoPLcwz7a2hgs8JT0prPvdSPeY3t09xW1oXelkZN4hKtFm6xdXSbycuew
rlEIyNrEjOeJnq513zg6+rLXN10qjZPrtHtbA4/As5qyfkUyCdoI7vROOIl4BIOAmGmoRQceZWsb
qZXlLbue6sEdHHnbyWZ45XRuQIwwvTPnKnOTNy3H6MmK9l1LDoyTRJ9zulbL/NHMzTfeUe2tNC25
Gx24iglxQEYMohGPEZmy3URR6bNtReresrSQlwPMwjxy1LXqXG2Xa7M4DTRofRD3t+9o0NwqR0ZH
ls7wUPCrvmaOnmzxU7qvg45rDwKXUR84dU1nh/Y/ZALDhbU4kR8c5/QtNkz9ZDcVfZgo9Bx0gYCT
tE2xQcEnRE+hlxOqxnInKToOYoq9VV7WzwtFiEfqzfu9Tp/c3qaYqNmk+jj6i9IGn2F+fHUsD09B
S+jxzF66DjxQkpzn2VaPfP4jOHN7Y0C7hxYexnfgG0Z/WBD4rdSL9pI/YFdDt8s3+mjFLI2L9RXB
vOVdCAThfYAEc6M7i/5jwBi7s6G0BHTJ6wcsHSZ9tHye4VUIV9iZd8Ao66CFQHObibF5AZHU3PRt
197Ztu5dYAeU/hKX6SWLpwRgRjzcZjhifRtHxYGK1TfAGclltuL4C5gxcRuGuscvUZKdQEGzdu9i
ba4KE9oyYk+HxGG7dzbA3L1nyPbddajdxka9BdnSUQ5hTxzTC4bAAM69+0zGy1lPs+rbqCLGPVMh
ggw39TEW0ZewLQlgASZk8+CQidZmM0goqHY3QtdIl4YisICf31AgJc6mphK6nNoIMzem8S2sIbKn
k949a0ZPI0UPglZtLACjnsbkRg2T9PzGFqTUyKIkMMMNfP64h4B/4OnQI36boLrahFXSt0MH2TSx
f+GnJysmaelAcuHtxrgIS9Ag59h5BJXpRrzyyPxG8ZOSc53c/2d//3/Z37O//udG0Zv3ds7fy+9/
3N7//kO/b+8dm9I1RFM0ZwsVxhNI078LN44HdlCAkbX5vteIz993+N5va0iM5gsLwdpcA1//rds4
v1GThnzCocECt/LvZcH+oovz8RwjBNqIx+7eoKrqz/v7UvRpS6HAcnAi3V7IPVvlJZqi+blgeOVH
kW3/CznmrzoRH+gQCBM2+VbTRQr/8wd2bJ6ZNMv5ME1pey+0YfClHP9V+85fJR8+BfsBHljLxjrw
P9SozlZiIIYyHeaOLsXRmJp73m8DsHarDoQ2sr6pFjJsk2oPihLw5z+c8f6R5uRxOKv/mLEjNCUF
dn26RDCHCw+Mxh/lsL6fXYQVpyOSj5NrR/H5sqM7SxwGi9omeDctXPlphSIzDNA3dWiGGGbrRKPU
hSzNIxlsalErgjs3TDvYIkS6lW/cZcxor8343+bVDPDYzDV2j1OdYgbjnIUi37nz/BPDT/ZgEr3a
LnSiH2JUaibudIIXGIS+hjgs9+FQEK+qI50082rnBQlIs+hBNJP+JE2jvm3HTH8ypmG668w+hOWi
6nfI4YnwGZjNPznCLDtYe8NL3jO4V+lUXkJdg/UcJhgsxsooSfGL6i1OZgpiIsEPjhNMddVMqwtf
hg/e4BTddlA1e6y1wqhgLsiBkpiJZZl7DEz8mcJRBrpKYjzN1exugTrGV7tZyktledjm8sgAnOgk
7X2VD4yaBofdIPgjd6NY4W8W4K2HUBRrlQhoMc4pzb0quvC09LwnJD3zR6h0/N8xu+GFgsHhpUkX
+ci3Q+5ZCSOgcJ0zKC7Ij5n8uR/h+/STsZyf4y6sXpFH+GaauhQHOXo8Q2MbnsyuBByPlHTAojb/
HHvyHqLlR3BVqi8Sy9slnAAHN1GnP/X5or6k3Vhepqqi2qdwuSLYFHiFWMVIIltSvks9Ql4HqoYZ
PJaDEVQNdu5aEpvr2Tf58DbaDyvkv0aZTgEtZOUlOmgTZ5XS6htGrzzOLumFvUz6/EjMv76dHbjI
JKpBJSqzbEsmhCo/1srFwLHQgu5YGphojtYPIGvJJUDguiV8afu5Fw0/MsEQquw6cl1UArBo6NVb
MjXDS0jlwY3XDPwq4E77GrWNzAd/sTdq9W2IycKXWmNftUgMvgXvKZDsOzadFxMPhH2AyTQuhx96
RgQDn4Z1jSy+iXDwXCyn9bwtOF5hX617riuOx3cn92yfMVyabrtJI1FUxWH4IEXYfFCdvdyUYzw/
G3DI92XFw5C3RNGQVLvvIpX6E+LCuI2jfNkBl2OCHPE9YlrhUq+3aE4P8Y8ZiXC3ANACRrLwTViy
mvc41OafjPbqV3aIISfp7HWkg++0RmSukftT9B4ngEQrcKuqsDBwb9hvwpgxwoRh/xIZ3Jsbgx65
vSEqd2tZ+ZsVOsOPDoTfbZ3a3JSTARQr5ouSjtbtgLXV17owravXjfa1Z//5VCaqfu1tSaV1Z3G3
OhlcZCOs3kzaKs8pBS6Pkzu7NT1frue75Vi9R65D4CYxZ43zDkyIzz/OjXkIYE9oD9Ncl9DEsPHe
jNAfvtRKYyRNC7tLnTbXR+fEcproavDlKJJDVxGD8KeQzZs9Je1HjQGRr6nABOnPKGVf9YSyqlTM
0M5JKzRs2g2qWL7QfQRh6nWoyrH7SNreek3Ya2XRYTCX0jrQYqCVgSnE2N/MzRjapzEye+uBLm5K
NsHwP+vuvFZsriZ/3Z7abUOmb8d9aIsNfkuv3FQTjOihL2/7CkGi4w470YJx1wmFYV3kD5rd31pF
XewYztv3C8ehje1M5m1rR49Mq24LrTG3wuEhiowlPhZG9qxsSw+YdvdBb83fEpfgpjX037PYoNy3
jD7m3orpY5Z0zuh9faHpfgyAMU6UEUbddyDTDY1d6ozFNNwhNeqnacm8LTxPx88dG85YHSW3Fmft
G82rh9lvl/AkU/ekZZyakryhPbr2wubIQBDVUSMdBYjPhg+ZIS4Vef4zqjHAglAvOZ4pAk9Upj7M
xEACo9C8c0qh0Q3dDeNOxjywTVro54T+86D33Oi4zHyRhj6Io6Ax51A4JDTrznRhUmj4Tlf3MRnZ
dB8Lp/bpLBXn0U68Qx/pj2aB8VviVbjopWfmgcG1/1D1OErfbjxt2eD3Xq2ceTccjDpxdlju3sqK
vG6vqIUvDdEfo9HTt+wLMC/ZRPC2c6g+zGrs92D3eefxAnd3A1yXDdmHLuDo3zzQD8ncscvULhp6
7HVxxsTKcyfyW5xvsa5O53KKwGHkWfbqaWHl+HKS897j2Df6joTmTSAnJhZmmRh7zOae3Zm7s3rm
scea9RUkH4sII5eshphY81zdWLmqz+MSLlgxBGHlqYZfEsc8VSqIIogeZcUdOHe6faplOz0vo4nC
kAKXcxVDvXxL5Ul10gmHvRMhtY/GXCxPdVpXEVKTdyCd7h2LPpzvksxctkPYN6cMxdeXRl5wu2fD
JiflECiL4ZWjLAKJtOj8F3vnsWU3cnXpV+nVc2jBIzDoyfUmPclkZk6wkiwmPBAwgQDw9P3hUtU/
mSyxWhprIFNSsXBhIuKcfbZRTOc1diRS7BpjKLf4sM8rjWvMBnv+7IkeFQ8+c9KQBjD7V+Fg7Jj1
gxLG5X2BGHLdpaY+pqkzOit3GDYx3oqPBRq3fZHyxftOnRzFMDIC0ZF7XYc1gG6ujYeyH8WN1czT
iUE23SKDtwTLQh8TO0ThNwnu+1fhCCFt7WrdQk5eXJ1LN8mvJT39USYlOQVp4rfnAo3Os2L64jL2
10y1MWjvzskU5yStWJn5TZaLBzJ2GP64ITdnOM4Mf9eyNFqAiMJ71oVKU7gjaXYFWtt9RYDtm9dW
5xKJtrLQyHjPIcDwQSc5fjUMRrtsRaea74LEG77UZLis+0IvdYFs7gEXiw3gQlVvBaPfM/wGpJ8E
LGZQk+0yObbO0F6FTVe765aRFcSb2ksPOEtGHZoBJOaTHaUH+lr5xZbC6NYt8t7l3eDLupRIWeZw
DhXWDDjQwTYgrobNWfaAnZGWEABs8hUIU+PAkezCbxXe9Bs5GdEDwWPLGsgpE4LIlNEm9hQFUZIi
9EikdzunqfFg4OzD7aZOsiP/DmVnDEF3XVLkoYr3R/llJGtcbhOPl0R2CGFdiqrwe/HVpLb1MbMm
EpGyIBMbEgS4P3zDC4Tl+INuKUP9DyOzL2KpKBirrc3EeZMldnEEnauuinaeD67Z6U1J8s2qbzMw
LAIemmiTeB2HO0E6xkMVh+oxtfFojZEIb/DZljfxfPkVYfPkMKBnZtA0y6aME+xbn1GTpGFAeRI2
jXXHNlj94Ui/HjZG7A+c2mS6+ahaECCjAME9TE77BN3IY5KavDuLpI9qbZbttI9LfzoTEcj9q0Ez
fuAsrym2nqFD4qE6LeVv6NfPQT8WR7vjFpyYDCtRjtOboKfGQSKqt1WWhsQF6m5aTV60AMQYOR5z
Jnnfe+5/afpg/VUPsQxP6JcC/Oetdz0Ew8G8jpdYv9iwm1MUshlSDi+4BjzWeyzdKO+dRmwGXsxL
NxFDVumKh6167+8amvfh9rQw33+JE3gWP+d9nKoi/KPEO7Q/uCmVP3Jr5d0GhO8h29bRaXIpCJOQ
J9vH5ngXxHUJ0cZzDnNfv8RRxYdZwcronGE6V1o2T0q57u0AE/eTpuLe/b77st4PrZYfKyxnYY4T
/MoA6+fmSwQiDwbD6Q5G6sBm7Sr/wyRZaKaF/4Kh+Oo4ivjArIEvPu/JazI5p05ECNWvmaRuDlyK
oN//qAsB8ueOEMoBKUPLjwrcXxrfGDtczJLi7oChb0OYXEhUUSdUg3zDGPZtq5INW/O8ncDbmJ8o
KqhM0rwGybJM3SF/yLTbnJzCx1OFkKs/GG0H98KPwfj6Zma009YNJtuesfn9L/f+4kMMSIsHvKCp
Rqu6pC382Mx6CmCrmMhkQQ1GIkBAlMyWRLhpV08ju1Na6U2YOMHbYE/DIRUOVuiW/Soy+VlXMdiZ
R7lkeBi6K1nW10Nru8/DEimTzk5+Ns3SebGZSY3XMpaYH7RJIo6Rb+UbZtnzLh1Z0CVbySEOU+8W
aT2o4lhSrxaE0lFAzjhUONPZTajm20bpTb3sMAxHjAfiHf0PhhdMb6WITYDPCnQXp+Alw8b1qXt1
XRyVYgNLCCOkkRYzfQnOqcYKnjdfSBuX7MSXWn2s5ua+KpplTwmXsj2noIcLCbjHKPGD6+SAn2OE
AACbyqtMNdSgFpBDTJjnYzwbDHBCsM2X1lE5mZjFHEBGiHTMQ0pxkzPGrh+3XpwneC1KJypwi0dn
hbzPs3sDTyluqLIfa+JXV4CtMj8GPmMDEPoh3aDO4n+IKOijjYky1V9HKWrkYeVRcZ9DZFF/BESb
SU5javrWTLJqA0uTOybWGjoXmzBA/UgpH4wWru4TRT7ttHmg+2aLxTD7s5nRatoVoojOMxAclqGc
r8eWxk0wovoy4W2xa1PSeRDjsp5yzRc59zQUTCDUY58WL0FL/ziPlnwmL8tJN+2Ugn8vzy7MNbmU
xFMPaw4d46HNbOJ4ODjuc8awewa8bHpQxYpj74n6lSiu+tVFdUm9X6CwYtnmO6cX7R2dqLiaMMeH
A0vT7xdV97nCTvwzzAzMOkkgfemX3q6C1bakbkGCcedixBa00Aqv87g8tl1G11IxsqB2Cu5Lp1WP
pqVsfEzs+tXriD4zXTosadE9b4DhOQH62upgkAAoEb4hb3qcNFnBLrtJH1Vi44iezihyYQqtQbhZ
I52pMJ0ZLf5PYP/ma12NPJUF1e7oDlceEtZDlXAmNrIBlYOVibQ4XI7QBLO9nTch0ypKu3lCgiqu
LGLmXuA/hVcxPmEnPG+qKx+RxL7lAN1XMBjWNZOsR6x+aO/1lO7FggDBIZQ3ZQ4+FKS0yUJX8xtO
RvG8TcVM3JBf3g1jIL/0qqfdNj3m45ULs1Iniz0Z/9DKWArn5VePZExamM8RLbuuCV67mhxdHK1l
qWLNxKydjISNBCx5YSKidmOLXc4qM7W9VUMKMrI0r+nI0GWTjG5zb1Ytb6bOKEUuZ7GsYmKdwHom
eF2CT5WiF1zH8XlUCyhRF8F0nmN/uh4H0LXLZ2gvbF4+78Y8jMqYrt0YxMPppub+gvigsAW1xx2O
ORjICZ6UzHsqK0WNQUFVEI96pSJCUC7wgIG87EvvNnS2AI48+gXIm1Mx7XIJIKST5A3u+3Q9s9ww
qsO1MlrpESxMxKBXphzzh0a6ywCCUQ59CiWZqoPxrlED4FzV84pjDXV1nLkjEy8tQJyZJVjDqf1o
R34C/Jeb3lqqJW4u4xPEX97S26pkxcRj6d3aue99oOAxW4CvofvcZy2I4OzmzdMMjQwHkl43X2Fu
2EiD++lTZbDMI7slmGsBV3AUYFujo49OF6QGQRBSbkoNMvDmlH9SaQP2NDNbnGNx+Qt+czkkxxzs
tqqJLzVM4xsZs0u5HBi8vqKkWGo6E6Xy5dPEJnYHC7g4VrUVPZhWUV3J2sa+BfurK9F3zVNtgaEx
OQJTU0utrNF8Y5BKp4UTdc/mbhCVWhdh/TLGFDut2YRXOmCfrTVJJqvEa9qvJgP3tc5zRs8d7dO2
8ynP4R2HV8v33LTLNtxFdXfGkB5EMkwDal5cgMgT7hu8bBF6fUwW1Ju6ZDkFaNBeLMEn4c6q+0M1
Uf2aWFF8GygG0Va7fD+E0x5odQAjfW4HO/PieClvBRa7RFvhOFVCm97NLscksjP74+VssHogYCVi
JnZs+eBOC/sZS8XbIDagioaaBLAmpAxpJrJddTsN67B0wc9qKmGXdnh9yUGUPkYLqeJFhgDEx6kw
q6sZ69Arz6aILZd3gA+7fMbRppW7diZrr9TwJGw3Hh4nTZksc/A5sy7sj0ZJ0F/EPvZUd0I+Jz7u
DeAX/voCCQ49oKWwZQT/JME9f6T87NhNJErgLt/h7M4XUo8UJ/BpVheFcY9P6qGpCxbFZA71CzxA
AGoNZuykEa1CT+Hs+CTj2YDLWw57Pp7LNjsuXHCQo+mM7Dv+TFc/YZ9qL4bHZTeCQrWkA7aANp9g
oM4HA070tB5gdt8GJttbMrCO8tDh1PIHSY/n8K0ZGLqOGrwMYXCZHitooyctC0DEZat0FvJImzv5
7Szg0xRYvIN6kaTpNJhNrBIgE9ZkCzrNUH+6DkKiC50mUN+CKhr3ZPxhNEyB56wJTKC8LGr5pSsJ
jlw1uLQeCVikiZFpcmsH1csweDy1OSD7EuY1S2XIeQZ9YdINDbp5oirBv12NU8ShbNYhdQtZuTfa
MNlkdUM5UdcRFeQ0TPAReOGTyOfr3AZSv/zlZWFOZcYRY1iq/eppzlTJoXKs5n68G21j2pVJlu5r
XbOgU6rKOFiygwePLxtl3exB3E3na+nPdGQ6mHZjl78pd679LTpq7m8BioNOvrg2naleqoBpZJy9
KBbVHiCBO9bHgAzvgxLu89zGWPAvkxjiIORWkfSNZWutxKmP+np1KVf/qzD7G4WZjaiWRuhfUxGv
X7vu9Wuium993/08r7z8yX/OK/3wHyFiKAuNCWgXijEmeH/OKy8uNg4UKsFYzb04VP7p825fppIo
etH8Llbz9Aj/pCS61j9sXG/CRX7rswsxAP03KInMRH8arGGFGODQ6SBz42K/DNZCB/u8XBqSIILi
LaHU3xuijhZOuP7+If3L/vuvrkQKtotumIEX7eTPXU+BNYW7lKsHYZOUBgvsRWJVs4L0q/5mJvpX
V+IaocOg2HZdsfz/P2jnUDoQDIpi59DrXK0jZd52AzImv5kff3jhd9+7zf9VqfKuJtmn+z//+y8u
BJCAB5vH5Uyu9fOFhqCgdWlneZhYz3mRv6GCfcv4z//kMh65eAFv/Jd31DN66xJvlPSkOtyGguEi
EgLcrcf0P3h0fKshU/rFH9Wy3rX6sTRLt064oyHCaH00FeVHbVMDVtnf3NTyT/qxf+fDEz7zAwhF
qMgvQQY/viQMgJihhVoeEo3Fn6+mhykeHy1jepQD3om/f4JLR/3LxRzf9wPE6iEZ6z+/KAMiFWuz
lgegRkA+jpJDJmCJ1kb6agrQqtRtHVifUf/vf4rCd+HYIt53/V9sW/22phsGvTwAPdQfVNs4Ky80
8kcj47/9/h6Xj+2XewQSYVcgBoJV/fM9zipTUwqqdDBU0x5K5qRbiH7Rh99f5a8+eZgS/+8qC8j2
w9paGBaDwVDvgCGKd7bb8XEo0T6jcPyPHt0PV3q3X2iM+GoG4nwghZo2/pi9zjU9wP/H8jJ/vSmI
3Uu4JDRv14Ya9PNN4QbkiRJ32wMc3HojzcFA8yM522e3nPCPN4n6C1sLDaPnHUyCg/EWwkLdITH8
BC/C95nPw0gSIzbeLYO4rxcYOchItCDLw9qpIH+bhOsc4cYN1zLoIrgJM+HLsLsaAE/+FqQz5ZY2
32Y87niHYGzK+6kN7c95YEOZJG/vZSgpUHQ5ege8AZlXTFW419jCbPJg9GMAV6QrK0A3EMyG2pJw
vWqr8oKoIqqkD72RuSeTxK6vTcQub/U+v923uErmEoQsuiFbJ4FIaux2CpTFkJrXKT7a60u8LZ7A
9SYn8HlXh7G8ZZBXb3oPtgi4RgQr2VIFCXuN04d7P6IybkymYVkDom600liXJnc3l2xcZYbnO+QE
GwIFm0sSp9XW9zkCKqCSXZ8QYbUeQss5ufAA9xkV9tky+xqiN+UO5FKCsQvT/hwng3ceYyt7iUVd
PPqa6W/TOfK5wWzxc8S9y1WgwUZk6aqZ3zRA8koCGfYoXSbW+ui79LMGvdxjp4UHN7kr7w0j7V8i
Hs05yRp566vszbR4pwqK5edSpG9jp6MPvT/XR71sjUnX1Uu8IXhJS7lJPHWIzuYug5r8kI0UiOzo
/RpqSLof4sJZUQbAFIRhXJ3SeCFZujiw3MSODG8zP67eUKmRLFxnPERS0ysmk5rC8PLZF13snghR
EFcJIdXbHIHR50glOFG6CUIBXDQ/itleWvQgzV/CmWzjkkjnTUTaAiP+HvnNup5bv9inTAnltQWu
FG78JBqekkgaIbz0oRPoW3Kio30QgyujTufPwqg8jHLz8g15Xn3iHqdtxdR1BWGoObgZHMIawdFH
B2FMtvao0PHohR6To+5MBvw+R0DFFvM1ooltXkEfjTk+ULaMUVbFuYHPGxamHdagJEGYs7HG/Zew
U9z9970jB0L1Ci2Tx74y4mGvRJW9hhr1E+EcwzWkZjg9aTgU+24ge16Ty/Q0t3O+J6G5L3baaO10
l0mCsLcz5B386VDsYoA15taXOZRLujRrC37qZG1g+nafhqCXz4Q9eeeA8LdDCRDm4W1vOCfIaClD
QJ0a5LnxJrwkzl+a2K5O6LorANTORmSQvdGAhPB2fOfED7F2VlxOG2Pq6EcS6As3MeJrXHeKcJ8Z
vCHlcPQph10tEXTgXhJGH8i9gRedQM3/VsnQO1S5D57mL+nNrqWeZDcNe4fgkhaSOx/CrEV1Quf1
1kFDWjVGzwzSKvZhG3/rVRtsko60w8aGXjB8UcmUki7oAxNF0j9zFAb3iWJRMmwet0AIw/XQt+E2
zlnn2HHgYy6D/LOw5Hw2w3FXzvTn8TzKfl3qHGsohoQpSToFHzW7Ii5IBaQSQuDDW4eikjEdqz5f
DH8HHAXBibNpO7fsbqXuh721nLvS5b7tMnsloUfcCp15ZBh04t4ZeuumhizzMUN0fxoVX1TOhvqi
lqhvs5jqzVBx+16HrdmKHN3wtq+U/toZLVagcceek7i5uLf8lmwIk+gij42ybdk/fEKl7+d0pDdu
22kToQmL0CgqcR/VeQv6R5Dn6lJpqbBt9oVZKqJuMjYxW9UbX3NpkibbQ9ph5Wdblv6K2youeEVF
sFGH9MWF6NSmxa0j+3qXaAd5A8PQWwLCqatJbTsXluRjovNEc15aqFOICVylUQiWgNXU9rLrQlJ7
7nNhfTMR9GDawjfimbN1k0d9ekN4XLwbJlTGgaaSgFLbezdZ7O06Bi0Yg7fovHGK2yMmJpN09utP
0InC2xk5DEGpQbt2yarA67pn5y7Mtj3EnAYfBxkTaexX1SmaVXnfKfYeI2b30CGLPh9KnjlSwJ2T
QZOOYaDfOJFtfgktPAqAWqhHa3UroNojIjGHfUam+74MY+O6b9NbJ3WGJyPLuttpTPrrKJs/p6aj
oa9AQ8NEPsV+xfIOc5hiTY3Q6FZiRX1X5M9B05YbBrBv6BPiNTlJn1jPj+1gxgebjMxtEpfNujcd
eetOcCA4FuM9m/sX7PQUkR8cevmSK2+kSfHYVOy8sJHDR7MUEJZMS9brmVeKZGCpLXy3kzucLKwd
vRfWRf4I90a4FapnQjoPJb717R6wG8Z3Ikl7vriuY/fAZpbR5BGJZ2dhuYadlx8rTHzDlYBMt6ou
Lu4YcuPoXkgnLRmEXpzeI43ruyztT11plyfdOOUJ9bmJOzyDLEZTGNSq72a10Xfr2knbI1mQgJst
+18Z6OihAc3WDAiyBLPrdCiTE+JSB52kXUaDOEGrqSt8vpWDBpdavFWkcIZt8NZNRFquBG5B36QH
0YbwzuA4gmFDNpzCdkFqPAz2upF9fRJBPqVrhAD9HVoSJKiZq0L8GkScbXuZtC6TU7WkMXZW9yJQ
pMEoGosPOnNG+IQWDuBLcQ3ZQQbTcKoKgn9SaX5xhToQNg2BYMKcwyWEZGfjdblh4xjusQswri2H
jMpNH5DhZbj2tGed2s6qzpgWK+S1B7tRPZh49JonXr4NNMlI9kICQ+lpPeGRN5K2RZLLCoTT3FSu
rVBwE4x1w3KNv8ZFAOMjtzoDCHoMKS0N44j3oSl2QVyyv7k+2zd5jgonkQCPFe2GBex/bpjwVQ1f
VEzesP99gX0ZQ/9Uxy9kW7EkuXmMXDGT+bkY7eY5dlVnFgeQKfYbWyN6jxX2DKKlTugpLW8mRIRQ
3mbqijxssV5ube/cOwhZmKX9XaP2S3rBd/IvDGkQCprdd01uENsoztlCD21pPWI/em5z9lQdkH5X
qAeETNbu90/gl84wNBFj2lwJVTQ4x7vxKEwTr4yBEg9DQxFWRYroiYrjuKqS+mxgrnr8/fWsX8r/
5YKBx6Bgcft1xLvOqWopcFw/L9hQGpRJ7BI1sWfVIDeQuV97A0103iXUg57Qd5djR9dYxewTW1s7
+H4GtpiF91rPzbAfO8713/8+569+n2fZsLAW3vsvTbkc09oQrsJTuyzdkxq68q12cJFZ6V53Zokf
JsU2AWYspCSz+pvFTGNFriokR4tCGxrlK6VMdULJRS4AisNVl0rowcWkvLNrQyKu2qwF0e/CLc4O
zAt6JuLkQrErOyON69bFcfWD45ruKwZn0GZC/m2Pu1VwD3eSAziaxuLRTNPs5XIqVpUZirWeF7PQ
3z8La3kX71aH5VFRwrP3Mft8L6CNFexUTq/80PsZ9baBRLMfs3itHfepSQMiqikbVwIWzc5rYbOi
AD/9/if80mfj8URoCIRXXgmf6bvPE2t3TeQvo62Qfnvv4apzlq7+u23gF8SCqwBU2D75kHZAMvHP
u4BK1RD5VZ0efJfi2Y/ZuCrpI22BxYLRZF47qymjeWACNjz9/gbtX58xJQrsCmEBuzvu+3Z4snJ3
aAudkN+g44gRHhwpA3XdS6kojbtae9NtaHjhktH6mBOD+2ZIT2/7acAQta8rgmrZb5HeN4USDpQW
STmJmcaB+pthMJSxP5oIW6ujEXU0rpdf/1+8+u/wasszgUh+g1enHXaFrGyZ/oRWf/9zf4rnxT8s
NPBoPMCswIR9/pH/RKtDCzv2BaS22Z/+CVMvW9WfSnlM3PFLs+jjcE7zA0/8O7C0L96fAkApIZ8f
aJbjoJf3+CE/Ak1pkDZejnbuiCfFfE1Y57xjXmkrJJUQIryeIV/fLKIO2+qX8oK5nrvC72iRMtTT
J7wnaWxIYIZvUuc+I9vQWoyd88hm1JUyVAomQz7PMm/xZOqyVM3nKA0mta06aTOW7WHeB1A2lpae
mLbEHfObC5seLp+j1k0Kl6ZNnLBbLfLOh8YgobrNGF4JrQGOlhH8hbQPJzY61R50epLNmMLyMyHC
4PMhX52wIgzehDpe0WMeJzVlFqbcrgFeWEwyVu0Hi1Ic2TOmS9ZqMkwR/DHETozoMgwM+9Ecojjd
lioeiYMDsPGeEzOkll7GnX1yrnsnZ3PWoAP6rrEDlayCWOiYvBsjEbs6R1/7oGPT38HsK/FiSjHF
EDu7G3pzYySm4x0td/k7Y2b6wdPY5rJC5WH6qxi2PUltE3rVdWR1QbyxvmvsoKJfJHelHzEG4CiN
v5TzFN8OATlRNeNscl9R7UoUqo14mtXYG9vK0hjkVg1Ua3/e9PwV0t+BOVvWDDeByEyiH83YORCl
atG4gdDpCNiiLe7x4yv2OGQv/FRRAA/tZDug5x4Kvzm3Jd4/biPvmoRgRq+XARxKkirWJB9F9yj9
xk+59PInExMRcsIrPFA8BXk1zb1vSxbHg4BBtGJc2WwIJg13CXQGIn5C5xmqKXk5SUKVEJBYgnC4
P7kR5YNlFQ8Jxe39MPZVtQqMmNRy3aD80KTu1biehRPubu1A6HoYdl+8ZXRfQsfZjIx2j3nsgwHq
vjwHZtGhUHHLdUL80Kd6gDPQGFayJzQn/OpDj0ayGLXZ3WD4zWs8WAQNwesyb8JJkEPbZ5ZxgvDC
n5rMykSuCedLQ+x/dOziY2ZIEiQhuhE17uZfU07bR1+wqIincvFgjtxjnOPP5Tcj/B2HwPioE68z
qMk2lIvp3ZDE/Ws7d9tsTtuDlWh3lUt9HtzEuy3o/3bOMFPPk75RH9rYzY815mzXsMat59FWEJ2D
ChK7rTEby3IIDO4UrpVbdx87rPtvESjjlu+Uzhm1yXhT4PVzKGPp3VN3W8RLyYys8SR75o0W+3FU
zlnVc3HAwRiu2OwWXyXdLGkKbRyc0taZ7xqvH67KntqnTOGXrCIpgocp60syRwxCcg1UTdcCUJCA
V0zOsWpg2RdjixmEFGl6qqDD3iqhuquhddLPWKUxwSYb17yW+ZBe417XfFT0Ax9SwotOTg4eZKDM
eq7dKaNR9ftz7xH3tR1VkJ1wwJntnVUm2Obhg32UIHX7fjbjjZkhFm6bwXsj1rDZcyxPn8cMCkQc
GscqlyVsreiaATZcM0VGjQ69cWtV8dEO5XnyzGkdhQ5Gda7C1wM3ESevioMZkw5ABjwAttVBi0yr
YGcn5oiQzW++QOJUZ7PRKSa59Hd+5er7rPYgnOdiOtStIudr0tOTAgr86kXWcM8DiW5x/lKf52Cy
FrSu3LBOkNWWYwYr3832OFD54Lx4NnySaVvsee2sFkM3uzDI5R8wkvv9DAkYS8HIdLajvyTal21/
hxiManUop0WDNSQQZjz7jbAjTAAxXFJ8yrSGIRRTCEDDNXj5nRz68Mau7fgJ7Wexh/Lf7OAuGsMK
2oJ57ae5eR32eXhj1KV9P40DAUVWN4VXdb1gZMV4WzQKtyGLhXpSKqaNhXlVriPdj8c0t2L8GKH2
xcIH1VROda2afsUwla0GuOds+F52shvX+uBPpWevTQaP667xp69JpseWmxYovVWXZYcODPBLTrAl
wvj8xFlCvAf+E0RYDemxwGJu32CF9NFqM2ydgj64sfuJlhfWI9w78k0/dZUKb0YP7fsAuPUqkXBz
oln6oUjrhoiouguuKq2nPyDzZRNh3A3QYeXpE0ZHwz7qrOEGbM85wfCrsMRtmkcNJHY3eoQQwIad
9046JvecbPLZD1X9RfRV8DalOTJon9gG4Nv4D52P2UIrCTFhlzsNSHGecAPdMPXu1wYGxkvoWmcc
hZVnemV2BbkQ4CyYxtka7zN/NrJTkbgNERJVv60DPB2FV6bR2vOznIA6i+DOcGg+i7jy/a1bx+UX
J47FvmrG6FpZkTgPoqJXH+eWcBNBAZ4D+MBj4TzBTaG46V0TJF2U3XVuTf1Wia4+NbUB3NQbPkb5
uXeji4CQAlKwPwumFwCcIc6kHfI8JI6OVvcy7sQVtljTN9NRhVpAVo5rxjTxmagO42OSeP4zLRFb
T27ULuaCRobcT/cSXGWOoi3cRGwkcmL1UhP3GVUxtMlFMVmrLPLEPujryzeBMeTaDgl6LcnxWI91
IF5zc5Y7M3Veaf9r3Dor74OICZQmjcQhZzV02QYn+25qZpNwrep6eYGnpnCsPW49QFRVukgd7Wtw
vewY23QIbVJhsRzbzqcAY/jtGBjFrmnwJzGw/JAEYjtbXDRJLc6JWCS5QR6n2ezuUVC5X+FTEUWC
LR15MHoIP1heJndYGNo7TEutj0ykEnddGtK9I/AMZo09jOF9ESOYArqs19p0rkTUal576ZrXjWld
9ygmTmFvi62VGs030E8bg5dJhwccOINDYGRy3RX4YVbR1N3JuZB3S+b3gV7OxhDUw9/AA3/Xeg7n
fQRZ7DO1gP1xdMIMNAjyxZsoDfVcovXdRbl88poi2BpZeI9lZ5dxfybxxtQpHaiRhiKc9RlgmWyN
o1/ZXbpmgItfbWA089dUtiVDdjQkJ1uNG6/meJsIMOTTdLtdmeXeXURturNSDmsFZS3baUHy1sYh
KS8j3cJVNw4U9Q2TjcfKRMc46AGvv2g23T3nXbUb6OcZy0AdMlIrONiwum4DKxg5FYL0mQLN79ZI
DSlApuigZBatY1o9exVYSCiPZDES/A1keQflaMCN3B2JvA7MmvJ16KYtkQ36AScffPhmkoB8c6pu
e1hRrBPHb/k4wuAPCt9kS1tm73PEedcisCmm8ZAbK3jApv4wYKX6yczr4pNrUwPi5TG7hPg2za3M
+/A85z7VSuxFR2RsGBHG+DEhrcX1hPZ7iI40sO28GWMnO2X94gGaDlaqKDHD+lA2dtx9c5gFdji3
5P1kCblCenEVDYgJRqjHJ8KDm3uMVJxr122nm7DBjSQka3ndY7txSir8tGMK/6fZF+cMG6zYBwVV
dnpTpZ7FXbqnEg+RFwTq9grLAYLQIh8tY1D6TxbePsfJCKrVoBNn0yhoadKZX3GT+wKCcC+kC30R
0tummC3ojQ3Exrqv9N50DMB6gO6RFuGcFla5xQT/E6/F2SFQd9dhh8eoU1DcGEUK1TLFadBznxFP
IfkZetRleV5s8lwQMFMWPBhyHCEeAz8LUpRWdcA8OU4IzamU2CVxNZ1Qvd8mk2s/Om1V5Gtslco1
NkntzsLvYD0b4wz2pIg2qicc491yHwjwpxlDm+fJsMd9ls4SbrnYh5EX3I4+TrvSr/JrlMz5q9EF
Wzvwoo8lAYkHyRzs5NmdeU1kfboZYhz2ZwyfzkaXpMdUBmI3df28lh3Sj8nF5YdZbXxTGQUne55N
t5gNFcTLF9t07kv6BEloki+hVv/Qtd59x3p+JN28R0Zgb9h4OMAYQQVF6u87ZCSJ3KlIlUiPWdnR
1hkjmuF2FuzSHkqAD65ZNV8ltRQRGAoK4O8v/h6KWy6OEQEGEoKcaCt8d/E5rVp/mmV6tEZU4nPW
woRMi4SxR5g//P5S73EmLoWygX8t3S9hvO8ulTZp5uPEwqVg7ldb1sgEKXKK62+/v84vgPNyITcg
x8iysQPw31tI5PVEwE4exEclo2nHJNI9+uqi2E57KL45suMhTMyUl16+ygUPZleBaGtEydJcRwm/
7vc/6ddXHNj4ylngXoKeNnjX+yuzF0lPl4Fwu5qvL2IzJ9N00G5BOtTGjJP2KyNB3jMWc9/hvf/i
R3+DHznARzznf40fPX7D37Xqf8SO/vln/nRmsf7hEpBH1QAySlC1w+Tif5iO6GhxV/FdfDy+w0p/
Mh3xcwHRtXHksS5r+n8gJdfGtSUkOcz1PLiJnhv8O5DSu/VkAygBTgX8QjYOF6z6Z0BJkH80p9QG
B0HDQkoy068s/lsW1vtPF/YcH66P9GOxpkHh9fNVIr5K22FUeSBiA8LwABC+EiM+AlWP9UfpB86x
wAwbm+4ZrsEP7+Mvdsblff0MjnNxD1sAKIL4g/Gwf744nMCC5GMRHmI3hJNCfoneDKPFddmbHzIL
xU0cljJcdVXqbLDySr+NBkjF1m99BzsHa0bACpG5H0SxdhqDvLscg5BOZJXBdIx9v59aRABxPF/j
9Qh2QR7t5j+4CU7lkOR2k6nH++3IbAG8y34ODw3exdvRreddaZTuMQ309KlxcLqIrBwTBKOEw09t
LJ91CM/Iq+PFriUNxzvKufEOzj0GUwNT8HARDgzYVgK/IBwQA6yCMlX9boK/zexxoen//h7enxLL
RyACyLniEkF5Adh/IMl1roNhTUBhmzqoZFpgL47/Fjv/+u+Gc+9R0suVBEgcLFfEme/HIR7+4/jW
cqWLvGy6cMJ90ZzaHi0RGqPyb/iM7xaRu1xvYR67eBvxkTnvdmbb6qqqNAquF6fYDdmoq2YFqP9v
Pz8cUqFNLjpdXIfeDeTClu0Cj0Cy4hhu4/WbvUknTA95Jz7+/kKXYc1P4ySfvYdhUsDCw93o/aaQ
xZYNocgXB3tGsTQH6IuSkG9mmnhxE2o1wIEE9UNd9/kD8w1xhS9HvoH4FD1gAzmfS8/DNxsSNfDu
gJbp/7J3Hj1yI12b/SuD2VNg0HMxm2R6U17lNkSpVKJ3QRv89XNYbdCtfr/u6Vm/QENoAarKTCZN
xL3PPacWCWOAg0BEEyEdPlY5oxcJ5+bXIWIKIzDZAUATTEeyAJ8zVFMNbkR4RrJvGdt4Gp052f/9
h/ylgfmnT8mwKZ0cwpTuEnK0lxbvH87HkORVH89y2tOQFxDyEeIClG0P2iLJrRZdLmSCH1MuEegu
Kl1O3nSPcLhn5HIR7dYod8FtY9/t8PA2Tqk/CSNLrmxfWa8ujfAnG28vnk/jXvjFUpscc+RITgj5
Vc8onbJuWvNAn76yqAXhuiiBs2gr0iF65XaW7Z1FGxz1hr0fFpUwT5d4X6Bs3lDrTvZa6Ssm/ZAP
x4Yldq1ZeQ9yUROnGumUUjQxraYofI958MDMzaIDfujhus7F2KxwU1hnAkL5joaavSHhCQPCwuHj
9E6VBx3WjX0mq+yxA+YCGYQ11iJUtv2aWopSLdALdMtEosydHVop5X4nZuWd1c5aWxTNdmzqD6gK
iyeXHdqPmu38tMoowwMNYf/N5Fqlk1go4+nZ9SDNuosMemkqHAgVTee58Z1rZ5FGd15SYvgukvEa
oXrzrUzpKet4prVFOB1jntYWBbVW5jhQoiTaaK48YjTlXTuigT3rH6ZBK6+qkDSRMYGDYa4PixUb
nZ1ep+fleK6rnE02mGMg1osgWyBtt2NnXFlTrC9V3+JsLUJt7dOtLUB+X4kemM9KDTGTdzxfAvYs
wKTwTh2AGZpvMnQQvXKcykMHqCdo3NZ8yKxtGaP3BmVBvq0xzbdqkX+Dd9HWZj0BQKFPI7+Wqu2D
KqMASnwvXbWLRHzEJh7H5q0RMuTMvW04dKC56H2wK6SeYXwHzlespSNq4rH5JSHfGGiLtpyAJWmZ
RWXOICoxXF0/1gYtYj2yrFXqT9F9mUYXxq9e40WKHnfo0UPw3xtG+54QELwZRVmuRyoF7LtJCFFs
9bamlOLsTv14BCzqryo0FGRZAWP1aaOtGMyiXkAvhVsU6nZRlGlgpRWWYI+EbdZOzGktsnetRvte
LwL4GGd2EH9a4Rm3Gzi5htFd8xjCG0OVEZkjw8vrftHKy7bVTvZcVWcCCDp0DFu9pbT7b/ukhcdV
KsCsK6QLNTrAxVovWoHAXgnrEJdTvhcm7i+34nJxNECM5DEbY876jYExgiBs3KxQoIUB5cjyXQ5W
9JyGov/uuK16BskxHgvPGw4ZtkbGtmrrLHU0ZA3UVCoAMEN69tDXmsqYLMyVisyVzlZeHErAEnOz
FoRwN4UeFStA8dNXa9DLrakb8YH4KHNpObCPVJHq8M0+2QmnwXA5VdC19KJb2RV/Tcs+q9ekaJuj
X7OHc6gtUrOCJPA5ABmmAKOoZo7Vla6ifB2S2A7mgRlLuUxA1kbhrZOIJ8cnkgMmDoy6geFYPrE8
flIWmP/L1tTBGXPt9PZp9kfr2uBCvaJs3PRrQnZMxep1BTtrGUP2c33eqzSV77FL8s6pEhccRlee
S9sVD5q+wOiqOr5mLJfVyTIBWi3EDifymWkO84lOZC9IBU66k93hYgBFsHBLKPiN60RjXajZNGjQ
yJoHmATMdS4T9xVeu0OT2O33mV7cPk8ZFk4lH5Ks73xx8grsGjmMvVJmfWXGEI7cZZpajUw6BGTI
QYlUC7BUMqQKziW+Rl0xru3eNDafI7sWeFYigTX4kcyaF2SRn7dPEbGLoJcm7ySDu7Ubho6PBMk5
WnUmDKegy1J7Y/q0esRC+ZrLFsldZ8D6SBlJ8V3YdqxVGK6l3rJiHSlJmXO+CgBmP1gDD48JwAJc
eCA4UpXDumFtY+yEXjQ7wBbEmCRQE8ULxGst58k7E9DkbavYfoVeJYEFO3F3R82J/8uinul7o1lL
9DfPoFlObQZYyR2aCoLeMmbEetE82ZPOpBw3BUER/2ogtr+t42Y6FMz40StM421lhvGmKvsHNAFG
MHZdsrKz0d7Azr2RYekPdFcJIMua0OWOw+9m79Lymvgs26IZOJvtjhhK2SsY7gTNJBXH8OwzVlBz
Z1WUz0uCVfHV9Et87/Px/t8N6z9sWA2amn+7Yb2Qdqh6+XPaYfmh39IO/hdSdj5TYn82wPn2F5gs
BjEfl6X9bxtV/QvZK7avLKIWgujye37LPjhfGGwzWEUKiIr/1hJAZfrP+zjm8Si2UvUh3kQsk7zh
n9drUjiMToAoP4JORz5FwNQZupX1CWiuHWt44d7qIoy2q7ukVuXVPNIja7xCZ5zW79ONWJjPaZfx
dJPGlF3Hn1BooM9QvQBFT35iHolLsxT8xEjb3kRMoIKIA2YhG12GUWBOD/lYnfWIjSZP6/xM6DG7
cXEn7wrdj3ch/oCd9QmxjgoN9Aq1t92cxPKQEYdgd0hfaWZsTQvMXnUSNgDkDHCT42sGNogiL+ID
fMI9OWHN6PYQosK76lNkl2g47Xr9W5bN1Zub5d5lzsyQZsbkddSrwW6PAwBuJOLO9RhOXgT9khs0
KyR4w0vKlOWcob2PVKJ/uIvJA4GLd2DGR35EEzZgQBWYPpK47hkxMOWd1VrjEUA7qzRFGRMIaGp8
gO/Xg9SGD8xIs0nCWkXOVaSX0amtZ+2dljDxJtLDxpU2N+VBJc3zQFIApozh7LLYG77Gddfd+34H
pgCoqPwGkjB6lhrVtKC3LSTuhGJ73FH+vGKu4cD4CElhQ09obaG2dgPDEPKtUdPY06UfnyhLGhzk
Mv+Gsbjbs0fptoKW4fus9/k50eW1Nkf2MZNdfZThPJ/AWw4Bz6d264KuNFgyJYpnmuoNyfcZZc9+
4gPG4Sj1/LZCa8l9mPlJCeSpsiocPijrzlUrwv4sElsDsKXHO6K2+UNVWvFT1iUUk4mxmGiLoW1u
YKGmYg0EXkdHZ5gZc/Sce4dGWv2lt/y5BdKgLzIlMbAQmtkw5ZEi2zG2ZUyl3eQJY2NQ+pGkBjrs
ejJLktN5i+gnjcubxLHxpMOkP0eymtdgP0h3S6+41Aw2nQ3NFDQ9kY8BlsdIpFhH1NEjc1KGQwsv
sr4102gxJE3Ueeeyz1mGror9XM8Q/gfXitYQPcTVXNj+LWz+OBg9bQNVDSoAqlFH2ldJjgoJjEl2
ADvaIPDRtHg9tKxLcNNPJ4QZTrtN/a7EH5iGz8AqI+0YNkYDuB+h3fdm1Nt+FYNhvBvmsQo3g8rE
S0e2qAyisulvBVKBVx7vRuDXqN8yaQK7wYyl7gDqok0HiMOCXXq0TxKDbYlfmDTOEReRtutDYT6a
gx6fGj22vsEgwzlLdEdFgSvJRtRR6b2mlOcu6AqVTh0k8x/mIau0QKXgvwFp8CRe0/usgDiWxZsd
xf5XUlLfNJj5awfeOQNDjvqwa6noiwlRlZvQC8vnNOpbEeQSRixfVilfOteSpE7ctD54YdWBGB1o
DrG9888xvMF13clbwjo+Pf+E65mBoYZ4ubQ2Xl7P5OcJDc0D4vfJqpO1FWPCm8cOllQl3KOtt2C+
zThlJ+CRNKj6njuaNElegXlkrQJs5A6piL2rEh0hpOZ3oUV2VeovRhYzVmRxMx2YfmJrVhYJCwUi
JAfc4s1VZoU9EbHK7O6kl7BjACOcPjHf0kDJFJ05cjML+0MYgaYD0DDWrySaakR8Gu1Egv4RIyS6
aq+tVmrvle0yntOyvaVZqzRuLjMzAxWtSIZ2LGvY4gRrXhk7GD+aPB5flFWKi0m3sdgQ6PUUSyIl
w8APzYbmjx9mazgRBcNaY3hgC8VMntDr+yhr6zV9h/EkF1N3kWfN2kHebS0W72HxefuL2ZtCTXhI
F9t3JaxmNyEAp7Pc7+A1M3RCLXNYsWxEFa4t1nB/8Yc3OibxmRmCYjOwPF9Xi2lc/5SO54t/fFpG
hfqTlVMJwNkp0So8zZ/KckUHK9OfPZXRVl7F0hRdB5xsEZ2HE3kaA3XltUjHcEu5Rd458G7vHOFG
N9wWJ3pX2Xyg7/RoW2V511DtuutFG7LNSdLwcQTBAs8OLcaqJEB0XJiGjx7TTNyksKvceWSab3QG
zm6YuSRJAA5vCXNZVz5Z/oCtm7FJWT9y2+ZpF0yFSq56w++3jec2NG7bAomUr/N2nUzbihZf1qrN
tZpLncTjSsjWQXbF25+Bk+AyLMMZf1YX3luedA4pPvUHQrpes4qHMP4wZ1zCDK2hFe4WwzDZlfAK
syjW4cU/HPHB3+vFSTwqae/gmELxWYzFdJKRF8+NRvlI5GqbWgrdluh61uzQUrNuUR/3iwXZ6GY8
xlhImcVKb0jaypVN6fk6/JQnk+EFJDGHh8pJjYtkZ12BnrGWcRasyyxgoXhzPB9khZMZLAoxLktz
d4DwNHYxi7zZMEb7Nvfn+HuIUXufTBrReNlMSOVskDdHRQDoFor/uPOV7x+GxRItwwrI0WKO5npC
Ik2QXq7MT7U0SWIMQPOncfpTPt0vHurRRFlD+hI7tUe2FJAiu9a0ya3rPsNiPbv+dGh5MDI4YoxX
UD/e9cV6LdpFgG23wLdBMMev+hhmQHfZopbmIs1OBm41nH4xD2krR7AD/9bFzJpmNyCVx1coJ+M6
64TzYlQ4uY3Fzt3Fy01z/JR2z+PIzKCkDFndl2i9E6OMuGPHXlwzNdcg/tZZ0MdklUb/JVnM4LQe
2ubGkYsw3HR9igOz42SgIlPR6GfDgWiyq3+xjaMrRD3Og58jXxmzupeoySffBH9kLr7y2nfcIC5L
MmxpNN7OVO1TdkV5W4CC0eJnuzbt5M1wuMQD2OW6vZEUEyNnGVcC3XsRYqLXvKsiZkT7I6esIbOj
O5Q009+acH5h2Ts9ZZlWvqfDZDz6Xe8+4MOpj02TPDSlqzaF2RQHt2nrwO2Z6XGr6c7J5xdugD/A
Fb6lnfPi9mP/zaxaVhAWnN9Va/cvVELSPXu9/AYQ+Ga0Cu3Ml2MscyuMQ2Vd88Oc7YF0Qd1kJMIa
00tA7SQMltC8vjXtMVMBIENKE7X0I+ZZnR4j3WzMtzGJD2qPBM8LbfXf3dP/k4lBuJ7/hzry+q17
+1WpdvVWfPyf/32h1/dWvv2x3Wf88jO/bp7IiX9hTMDx8GRTXqbf93u7j10SkgbmhkyafTrNHLZK
v+2i2HIx2qQjj6YKALaRvc2vuyjL+sL0CDpudle27dAq/FftvqXd+MdumE4njG4F/5mUwpjv/6kb
Vs9VBiBcATGqufSCXCsWD1cMaY1qdaaojmVmCdc1gt3Dk7C+AL/Xghznx/c29OaKsHRhgGPSl1pB
PDcFKOzWdd5nafgbmkaeBZ67VueKdl7+lMxWc67aWf+emtEE0rTPpn5Fh8tdOOvcUXeJxiCm23Wu
cWgbf8DpbCZyvEgCGZu4y8jdKCNXq0w5YH1JBQSiDymIKe2s9+BSQQZ4sI3TcjbWjZKvKGMkd+kY
fNUwkf5UKdOieLt7GzFqZG19j/480tySCqnlxMklH6j7k2lz95rs5WGoirRekQidbodG2xkpUtDK
8GFMTuYuRgVcBHQKlnel5vRpsrkdmD1Gll5N59gXJH/TmTCSWCM2CLt1T2mZTKdrSmohjB0RzK9y
2ZJRCbNZrPjmOcr63LP1MhL7yKAq8qt6TJ3TKFz7nSMCjY6ByhBxsFPPh05arWadXBlNGTVanA6I
had6J70au7IxGeMFrBNY5Xzvkq4T1BgdYqUD44tWHHfmPiXQWDUgwzPmyN0TWfNS+nNAnVSgfQVf
3Kc84v0It89wEEUm/IGIn8/wfscT1/G97BB5muvWFBQJ8QymIe7aVk03OSTu6Tur+jr94aei/aHA
1o7mlYFgqxD3jEqJLTd8l5JmzS75uR7zfom4+sMZ4nR2dMq+5kDJDOOnyvv0kFj4vzYyz25ZWMuN
nrB6DONsvG4pkLH4SRg+zqesWqs6i+AxCHH0cO2AydYxpCdJtlu6tNjlprvO6S34lVpurJOl/UBH
o4uOnseyPLBMjnZgoB3dEwofuk1uKvuAJUtuub+2b5VR5+9G1wiTPA+gN572S5bcCz1UOBDwsE61
vji2Zke/wIxy4ktJKvZW2b/GqYU6e64s+0bjCNpswuroNZKWfmKcvtgCrdB2WJhKjBO6vJDkrynO
ium2hIe/i8eMVSWKThdmgceEfkbX6EQcrWHkkmkEVrlOeRhgJl4ljCyzIOpy6+x46XxkFaavZqj4
66znySTNlIGKAuJGHl05MUWJdW85Z9112+d4ysJX1gT+toLzx64SKVTWZOWxF279NW3nK2jv9u1y
Zl8z06CvqQjQGW/EZU7ZUPLQ7gLPrG3SszV7aMus9R+VUPp1ZWfRc1Qn80k21niuBiYJ29yBsJY4
Ee7ZIduFCciPsFmQA2PW7mpH+veRpTFCQf/zDF73ccbJVpppE2BKc8447GyCRQ277rQd6a6B5Ful
dErOU2IaLygJiHX3aq6I4uS6eecYVk8WvDV/aCA8Coq0fbzN5rQ7AEJ4R3zpBzIhxb/WetX4q2xw
rPvaHNH/Ge5QvVueih7s1Ip0ZmWk/a0rmPwr/bbld9TagQi+EZhmTY2ph8Y36k51zACUBB6zu+gk
0mlrlpG3n2yHdhfMWW+F4yPddnaEHtvtu+Qk/Lh/oPyeBTnH56FFIMNpjX7MUMgsqBLZWejvNUBm
xCUAwR09qQHphNHsfZ+cMr7xcy8BSlSV36lt+etcZ+mzqgvGBDeqsgDF6wLIbXpH/dU7KPYu64yz
+x5FeF2sxKiMvd+bIaXd+aunU6dQkx25uHkbpulzFiXkqc3XKo/AZsS9hotWWCmz8o79wtCnvzZh
INxVFM4CtpPjUxa3xM3MtLoYeU2lY3CndyDow2YwzO5HlI0aOcEGtD1qyt1kGeazUc7F9SwoRw1Q
cW9UaVdbgan6xpCyPoEbQNImYFcEJEazZltVbbRpq0Z/8+perq0JVRtzj8BRFJnFIE57bWWRf/wx
zQwrlEPpvpjsCLT1zKm1mbnlBDHzeM4KIuK4LmlHHLyRsofrDc4FS2UUcEWahDqF8TVqGCDwEGof
K1/WLN4wBXeNzkZQ+bH6SJTs7u0halKGD0MEJ7rCzxkTPAjCqXFWAuzzYZZK9YFlNB8obcwN6Tha
mbZRXaa0pqFmNvI8l9V4m7vahpy4f2kGw05WrkriEGahll1iXdA5ol7ymrcDUMc2ry9u7al7fcSA
utLws9xZMPD3g0c4v5rChPB1aEH7g9N5LYc6eyqIaT9FXilvStwSj3UWJqd+avAZMJz0VUhLbWK9
SndKDmoTEpZgrgAd9Nri05LBJvXaHUpUaeBB3f4raQFmXRKrLdcaGfDAsS0AnHqs3zQMPJkbl/rG
sRw1NH5FNqqTTe0wY9h2sWZWlslx7MZna3LtlT3Ezg7pOUHdlBX4USTCeTf4/VpQhWVyE3XxGDip
7j+p2W73ujXzoPdwSS382jbZMsfgnKFE1w9oTeiAaLZE7hCFFCrW3jid+6aSW6aF+vK/s5S/WIP/
qbVgiiXZ8j9n4a4+xv91+ZiS9+pP6+Nffuz39bG5dAXwjQGiYzX7B1EZnL0vOvlRJi2ZI8Y8Rqzn
1/Wx6fJDJltEj9U2YbVl3P63LoP4grEVFDuRUFenQfCvJiztn6I8+Ml4eUJDhOtYzdg/h2waFk/z
GCEMlEafqDeLh/diOHI7dJ7M3CxZhFGOqSLEVLWFdqgMtAhyISGU+2pMdBrLrfouiblj09ZrxEGp
GubTBCDio5G5S//WdeTc7MsuclhPoF0alXVPmnj2etRSvWHwPMwZh4PDryJaMZtsntPYv9YTrXNv
h6onRrNh6Bnnwz1WJQhjzjh0+ksODTlB4GuhBAxkXOllcUwoygXgK6gxDTwe4WNFiJem+Mw+uam9
+xgbVzWmAe0bGrGisDoCOAxBFEydkTEWG48xzlx/Shq3g7lZ1rgZwVnoRamfGPamcz7rzXuM2XPr
NrW6AT1eUoxUY8qPOkqboRmS3P+Fcv/f3t4/XIBL5pPQ1/98AV7ekvLjj9ferz/x67XnOF98kxsy
oEmb64UW3+97U1d8ISBJ3NkGySn+1OBzvyCLA23n+rrx2eL7/dKzuJRxijN7wUaXTp//r5Kof4kH
0lw02QN/hkQdwqJ/bu8pos9mxymzpw2g/I2tLix//3A0/kMU9K8vQZJ7Sc2SeCVeK356iXDsc40p
j5klk7nKZkA+qlx5Dof092P+//Eqy7v4Q65Mhv40Aa2CeF6+ttprNX10/+Q3/KcP8lMK3k0qC7QY
L9HPt65+q5J1M3/7+0/xlwylZxBptB3f8khs/oX+50yMxA2M6u1HWvqrQfOjIKmr24JEgh0zUvH3
r/aXD/T5ahDsdI/7PhP1fz5m7mRPjIO6cq+qyGZIjj+SAnhgHtX5+t+/FIP8PEvQAZGi+KmNrLdO
PRmT4IPFXvQwpRbYpnQQF72DpvX3L/VTx3oh1PrCcMlqWpg2/uIzERndDybRgLTIsj9neUemTzKH
GE4zI0ww1XfVEKl/CKP+p0MJSJYCDwlx4y9eEjsJhQGlrt2rjKMIgpv9FI0h4F388fefj9LYH2tJ
n5/PoGTFI5kHOWWrP39rmanVc11rMOFUbMLODyl1ao2XIqrRJxr0srmplSD4l8/xpUf98A+vv5wV
f05wLqRUcutkEpZb009njYqsOiY91e4ZcZs2TskHdJrx699/yOVD/PwiIIfIyejLLfLnsYtJVJ3q
fOKJHUWAnTvGBD4j1wyvcoP806yMiac2pLhKFnL79y/9n84fkxSGQR4e6sjPixGWJ5OIDJOaElXg
DRXujvm8Bangajq7DTOKqWrFXbj5+5fFN//Xqx/IBEJZg/iGRennpyO7tHjSaICYij5bvleuo48b
JF5YMhcFpQ3Z544mRXjUc5JNJqYJ4N0mX0E6Cdb0w7hjVlA+GjEN7CCZmTOUrF0MuxjsdTywYfdp
vG8xtOlrs5uGLc3v8B5448JiKPr0ganCaYUOKz0hGnADr6pfCw/wEEMKm7wSA3MEKEvo1KMRYW24
ztgjX/K6pk7Y9NUK43x1ciRFpFjP3ZPuzc6LVrhMHsREpi56ozmnPMpVMOtMuUGIGE5dVPScqNRQ
1jNj6+feL+avZApyoIMkW1O3eXeMwj2GScF4qNYMuLnnYmcZ7Zlhwe7rVCrrdgx7sdN6N99UBDIP
VkHCMO+FtW0z7qHuVIuLp2dYi0xrAvc4DXemy1AYSL7u7M5wAKuZrf9qUK24hCFhaaCXURBVfXxL
um9897tC3UIR6NvACaGwuUPK6yXzx0hf5JnshkzXBXK2r8B4bHM9otCWclFE2K3V/dAa8qysR/Pu
0TcSL95OTmfdDgOWaHc5wLYlLpWyGT8tuqIOHGU7a+Kx3Tl3QrNjzxcVm5BqUB3w/hhqtjs36PNU
g7FnfXSUJVej6vrv6Uy4cTY+/NK3IRsAv0GSkzxTyk0POtqUjMAqF1I5Wh+Im6TPPhSxUEp7dZUi
3Zzw880dSC1+XzHxPtLJzY6Fb7ePyXLqkxt0T4XXx5e6GMONaUux67HX3o65wYAvZoY1+3W5HXEN
7SqDeOeKB05E31iFG48+P3DQ3IuONvODe3hVvIAxO0HTpN1uLEhdk28Z7rNq7u+7OuQfS5+NduYl
9P0iVa30PMyOBPQpczPcvRl837r2fA4nqTrEOIWsjTWVfPeqo2pKGNtwim2dN2AoYUaJkBRhKO6s
PoxuVbTkkQh1TljYkA4Z+aI/pHy5E5YMv4UueyjOEi28Mka/CgOIGG5PfaPsGZoOrWsVS2OtIsAA
lDusI4335txorrgTVPIOjl87N6FmajvMGCYYgSI6j5b9GBbNfAsvDdThZA/6vo8bxyCPwkh730/5
FBCKDL9109L4r8eqW5lar+0qZJs/rDTzfmgRO44WUuJJgr35FgOE2jDTizBoIYlttLZjEJ4gNMcj
RDW+FvP0PW9ajmQ7TDlgwlrfU21W+4IWyjmPIutBn7KZygOzSLyYLXZY1eXOHq3x2TPC4bUkzXxL
ElInBm/kztrqpwTHcjKAuLSE9y6ytjs2RV9c9eY0vkkTJEHJ+MX1JGbzIfc7SCZtS3RlaoR9GgG3
3ZgDIJqolh5UWlm+kewaGVegij2lcXc1QSs4iwkDA/V3+5TVZrkTjT0EZAic+1rBruxmNe/BonlD
wAQZL9CI5eaVG2F3K2edKVqotBnpD4Kja2RV1XYIR51GodOh18mr+L6RQ/rdnp12LwZuQplWtDtO
DXuNut3e1qpud7T2omLd1oyhs6C0Nr1uNRTjnRmiWdXEDzMww2gVDTQluGhiZvl9Ykpgjecj7zZ6
MEQ1HxUGKaowhgpyGxhqgMRZT1d2kfoHdnj2tkpTZ03Wxz/YrV9tO2eqNrUeaTsZZzAZS8fknPBM
/DpsELqNrqQ8aFLP+RgNzdkwDrWNC42Oroue+8EQdhyHqWKBY5TedAOirvk2Nl3HbWzI8MlZ3i6m
Mh103AVek8SnHDi47r4z0uHD1UH/4G8FoV2KcjdWSU7hkwn4t5aoy7fOLSEc5n4S/mCkOH9UUOWu
faFnx89/bpToaYrYkgc10aPCLuGO1+OcToxqwT1g1qlSG85hEESqg+sChlYyHc5LMg4MJsmBsRf0
ygBeZObdErXr2id36tr1YMf8U0ua2iZJEAAhxkkDA4vSnVVO4UtqxdXjkBSkGvy+3Nn2HDLti/sm
RaYRjARhAn3qaXFU/RuknO7AlJTHVrxP7bUXZvT2x6X1SwHuymdcIF6Vsa0xOOInFyebhovQusgn
IVZN+woGA73jmky0NMyBIL83FMe0FYBb3crpeoZw8CN2bOHlSp+wuPmUye4FeJbnrh3mWyp3fHUA
KJLArr2S9cwypDPXPS9LWgPryUygnEjwEECL1B7qxBlHxon56j1zpjdPK4t2mRl/9wX/OstT576Q
jn0KBWDTyGnbtdFgI+Pq17wdG1F5oESePY4E63Zl2Tj3fuNoG9uShBu6rtwB/wUjsjzsaKO0iISZ
9h8REm9MMfjIiVpzFYfOdGNKZb0Jxmg2Zc0J7oRWRhA0BFCgW90GmkL5kfIMR6moU7zInPmREym6
gWsbXXdp7zPoQHANlqm/SyTEJk+aznPHwGK3ArkQnnMscipoC/DhRqjhIycoejtr+vAxlKH2tSAS
HswdDKG1pzm/fk9ZN4U/lM6bnWgjbXWrFld2kmsPUZhxk8EmfEzhWqOlm5KXsofg61fDtNXoRj4R
ALWeBqlZTykx9yueVM42bmJtrVBsriFIxHs3xAg7R5q8q+ICEaYkkKFl5nT1edQ7G93mMs+Hl0nf
6mUJBoY5jZMtIXs2FRGYsp8RXHEibie70k9uA/q89Gl/FKqjhISOKpikbnERu7469obKr0NPRLT9
gD8Fn+fy7In51tcsKEEUJ06zl0xX+J3DTZG7tF2tbmhWpH6yax13zQF6lPPsg6HadaFu2aulJ7TW
Z4uvf26Qx7Qwy0TT+hhIfZORfZXF3AKFuIu15JvM4BpxU1AH9D/lNRG9eY3rlKKYamv1qANhsFfl
PKabmejUFn6Of2bwOV31IJCvTUBfW1L8YGT6wj4xSTbdCDjAm1DW0zXzNzy6XSxYOxdABKDzuXCZ
dWBQGnUtHK8Nz6bhAB+adHxotfVl7BB1gV8vq4eedu8WsCvgD0BB7QktWXfdRMiRZI8bNMKneFFQ
1Y/AFMYtDVGNdFxWag+trsNWo/vKitkyMXoN3Db0CM8C0b86Xc1tYqdrb2DctqmHctcB9HzUe06n
omZwgeE+8Y1BHbRiRdPCoRr1byDAjX4F+tKE/NqGx7jlwkyY5jtCTJpvGVh3j85ISd9jJvXgKYOy
vamGGvSQ74C/hXjOnY6W2HyrOxPXvGYySBSE/OXB0rDFr/wwHs5EatIA8LN1k5qihKo/N+Ge6J61
A088H2iWOpCzkt3yia7deGL0y7djZK+JQaA1Ke7JuMpNxYQsXRcQvOztSTubtjJeVak8/Ltlc28O
JrP7WaKdonC46WtFpNpqSJmm2ofXdC5JXqJtfQ64IlXhmY8BGwSMLQu6iIKj58mRVlJk7MIwGVZk
kbqTxSxET3dXdzesEONjPdu0/WJ1gxa6Cii3Fu9uqb23s309EezdGhNeY9ZtzcGLXTAic/IwIvoI
pKdFgIKaHQdiGaelRRsRlaYD7D0jGZVBl5pVtUpaRKig46JVZspurXsdTCq7tja5S6JzVdYYz1Y9
Q6PcscvLVIeXuoyjIBuAYTlJDpKuMod+t9R3X6N+sPfZJFArq34CS0PW4r62HGMmEaw3KPGMGAC/
U9+UYK+ewcSXK57qxUur1f17PbjO0iqzpnXuESzqBzUfYZhmOyuP+70WE3FFWdlYNwTz5hs0i/Ie
G3i2GYreVcE0gZN2CGdtJpeMZYgdc0fKLd0OTUY1Ts+TY5QKwsWia775GP9oXWqIVwG8+nI9VpE5
1luvn7Ls1JbfWN7DNGM7fhF+D3odDm9FmiKl02YwEnYTztBqOxUvvPe43XYeDWmjwH2DTkuL4ShL
vsX1FNrfrNhqll7WrGiEd+ltaQMPpy4vXxzJ+opEQmxcKc/vXrI8do9I0sonPMoMoIGrNR/15Qnp
iKJe6aTUECiX/SkmoQLLo+2eyg7oOiHD8Zjb0XAamdx6x+MOtScWfLlV34U3g1sX34vWBWDuCAv3
UVoZXCK1exSZwQBYxw7cQXNHSn4A1YQbgpaz0jrrq1m6YN5DG8xXMgzxVaWpj2xwvWejckEj/V/2
zmw3biRb169yXoANksEpgI1zkXNKclpDOmX5hpBLNmcyOA9Pfz7KXfvYqdwSqq830NVAFWyFSEas
WMM/yMlbBkGKzWKdxssYfa8FOd7EVRgyal20COGvHFCQ13GcxrtYQQlSOJzwebltr0aqilURCmy4
DeyXQd+v6ig7oq/ydcCIAMn1GLgJIsKI9OFonxjqERCAWCVOSvdCt1zoXDaZMc7ETnYskgw+3ZSa
+6rySaXW6PP7gVhaifJaHELrXst2lEuO9mNs0lYt+goNxNbxTqA48wV1p7eliumxMI38L6nQGpCd
bnpLqhg/44lZfIlLPAJVqwZ3qzQb1afILwFodIXt24skIaWxYNzfWcLo82VdRMO3pHJMvMQZtVx1
Zvsj6D2MAejs3gxomFwLMtu/cqU7y9F36xWT0sNUdFiO10jCb5sE3++eT3WTdAqIgCxVc6ARGBwA
pGIJaaVxvcYfsfwEQBBtsio27zn/L02uh4uWO00uWpdBuvCb6UoWdXub6DQZrCANT0NVCy4uUJlG
nvl3tRLFd9pg3+DA9t+scXiYWrO2Nq7DuFjLewPw6ERkV5oAF9mmDwA6+2YZhmV1byNnyLQYhDxO
H/pm6mZjB3b8Dq8paxuCerwxE2ckuFQtoNZMUpvGZvDdHueRFJGQWbsWbLxgcI+UOtwnyBh88zNX
B7MuH63B6q91ZZhbfgrgqKFsHqzIwqPVqz53NLW+B5PfbbqkB3FYizH+JPFB2XawxoB8e94WLWXk
2jTJSxG+++h2oXWMkNHfxG3Ega0kOko5OdUYOnJjgy9vRGjeUoOcCMjJ50FNDuhJyGpN3zhrleb+
cyGTCVx879EmFPHBGfwJxIBGFWOCud0hm1ZiZdvn9/lUB2S4Gv3mrEFfcszufJBit26JJqCD8ciB
ebz4aQTAPYu4x6y3jYIrPw/bz7nNfCu1E/vBQvAmD5bj5GvtE2INM3yo3maE23WnwGzhU6ff+X7r
7LDTgHPbJMV27ET60BBxFyCj4Ani6r6t0hYU84Rakas7VyLA0bvpq28hYKddHITcWCSCVwRSbZcJ
8Eykci7uE1lwqIMyIf8t8p9tE2OhmzbquyhjnBK9BqvmRYAK5/dCj2P92lCtD97Aj1d0S3o2W20e
W1MbRlD8jEuhWlSBuSzyksm9qAoQN2VOGxlj3Eoecli/xzxDyokpn9yGUR2sFC2so2PWP7CbB3I3
kapUpajQWsSJx6ZqsFNmeSRVFEllx+AQfbp9FkkDU21jp5lmfMX5t78iDnXKAnJjy4eJTFaYrmh3
/FWbUbtC99LHrIT7dez7XTs4zy4lyBBPN5ie3JFDIVro0ibSWs/4C5n4/toqbAF8SNBISfLqc+Ab
u05q/s8QbuatrWvmXT3In+VgaSc0seov+BJV4coG9IF+azXMbtZQr/BfKbaYb8Dcjcp85TQB8lpY
lh3eb4S+7YLOgjuAMnH+gg1ngOX8fZIjaoza3Yj+K1j49MrIui+OpO4PHKpb6dLIf3+5S517wbBF
t4Bleq/D9t+XC6pSNzBFZbm6sY+lWW6pAIZ16bv6B+OWt4LhTCYEQtpoO9hMXPRzLQmYOb+a2s40
+4O8NulHv30ZGpr0Wp0an+grMcz2Jv05hDiFaRz9uPcf91L3HlYg825LmGhonE8PXNEwatcroOEB
igFtQUsvoE/6/iqXXiqfcO5hozwDMvfPb2gNvtVaGTOY13FIF892GRIVSZBM6oPvd+mBLNzL0eCi
NSdnluTv3w9kK7KGKQ7mfV+mK5jT3xyv+Pb+43y0xtnjRHZjOpxWmAlm8wlY09bysrv3l7i4Odh/
aJqwFW1gzH8+h5QxqCizqXaKC+wTLgvmlVmg0jF1ffQ11Bi1lHmnfw4qeq0KA284TeKj0c7bowf7
wKaPyvlD9OZ8AGFhViSwGCghfICEaIoGNzEjKW9SnF32iZL56v2HfvteZ7YDBpIEUzAm5xIuJbmV
N8Jp3GX5QJRyxjvI0+4H8eTtXgRG4SEgTn8Ht8qZK/v7BpEB+tlVkpa7CO+KZa2KaIlQ4Y2LK9YH
W/HCSjyEh/8GUi7ijVi9rBHiHkevQCjfQ9FPq6/hgx1VFZ/ef20XPhMOGCZ4dnseE1vzBOu3Wbej
sgT3FLfAqFoHq/usIZEUJ/kyKv+tQPY/GmWab4eNs9nG/1/qLFxQqDo+SlHFrkVKYGXlVgB9FuA4
nuUdRKAun76MNoNpoEV+tSotWnx6VfpPcES1dTOZzTpmBLQ1a2rprBJ0wTJrSq5sL1ZXjRi0fdCH
0yc/JRm0ylwsWnDOa5IrEMFmEzeQRdLh0BctbayxhdRPrQ1w3ommj5wUzhD6TFUZZdLchxFgI09z
PvVL00lDA73lndZh8yjB2hyMzrsfHSd6zqYWTd4UAZEq9Z+qAb0YTGgonAZnPytPRjbjGaNUydJs
v2Q+2VHjhPiXZfeqhzLsU11mRVJiW93TdIiEu0AvG65q0BfdAk0E90qLtXaJvpS1Y8CFYXDjmchs
JPGKOt69SSywDHEi0cggXq9k0C8nNxhWFiNVydsyNZLHqda/u0DsP7i0Luw1Ezk+EBzcWdz7Z3vN
z7qSMezIe4m1+qYzpNjz1YddEFdxgWyy6Hfvb+63k18hTETRbESddLwqz45rWeAx3Kus2EmvsfY0
XbJ1CcP5xhGq2fpe0NyE9F+OViSD6/dXvnB8GWuDjzPB4rwFX1TB2Glh6yCUG43j187pjW8lTd8j
mLX4x/tLXXhIprxEIwoe/jmfoTMcIekc23yXdRWt0c6gk087GOXbOK/2Tp1E3rJmyjbOoHP5z8MU
eZVwGIgBkWDY/Gf4cJGqoPbM8x1u6Rhz9fkxGFCH9+Kx+sdpANpZM68EhBEurjO28PdARSFYB4UR
z2423uM44pJuejBRqlSIf7xNSTcATAGMAoahO2fPpOqiaIOuTRkuthBkHbovIv4Md87ZUH2+vP/1
3m4US0dYcMY9olFpn19bQZSqHMYpj2VnYqche1AwSKCxW6cz1/z9xd4eQBYjtSE1sJlqnV9fJQPi
0GkznkyzjqHQHpH1fYkHcQx654McZD7Lf4IuWAp8jsOjEfPts6OXiTAac41prFDpWtAwkYWd4kfQ
TYgDdFf0Kj7KRi+vKElFoVRy6M6vF0u5GKexYml0mKOp52I0jgLU+aJFQXARtuY/lXMDzEfijUMy
WQcrnu1Iu6buaHw32WltewWlZYfq8OfI0T9Y5m1iMy8DRgbtPbKPc2RV5+lDFPGjd51makfNza29
GrgR398ab6MIqxgwy4jMOiygs00/oKqbx7GR7CpBWUu5t0zj9qebO3dxiVRO601LMRYfREnz7U3J
qgQO14YpT7Q8W9XPpkaCf0l2EmwrnA/kcfADwqYe4qi2nnImWejap+YCTfIkXLqTVPS+dXfbDGWw
TxkmbXrSomm0y3tk0zEVUIrkYE4LkKG3r8HGOF+k2Tu7oKntD377ix/Gk3PxY8DsP/8wzCXDWfYd
HYKeuUw8yvhKG2h2vP9hLgUIG1yli2KoiXfR+UGySq6RoEjBG7vYABbdTk+Mo+f+Y/+neTdLh9yW
OORQw/4ZX203FblCJ25nDkowzfbD/eDow+b9p7kUgWBAgkfEsRrU1/xOf0s3oTSZuAlrCQiCOoZf
Mksi2Hjd1XX6vYutf55FUzMCE+XKsBALPK9QvSZyOlAXCbWj/zK/uypy7rLKf3z/qS4dHo/TjqgN
QDaUlP98qqFOcmMqODxpZHuou2O/Z/j2Cx3XYlMFtvdXn6p4D4ql/uCquhTzQMQiKczl+7booX+i
h8Lqkl0QmDiFas9THGxUfFLx9EC4/mC1Sxuessdks89iQOdvM+UZXQd9eIQ3VLJFGMW9681YW73/
Ml89wM6vDl6iC/0QnisYhj/fpmzNobXpu+28ttdPEdwWlCVA0vix6FIa9G7/JTa8At2Vpvtcjnly
sFMXbqcHsGsaMSywg1ih1oawQNp7DGXbNv6oujUuvnmXCpuTKWzynz9/ycqvdRuFSG6bwaJX2JTP
RiOLJdCSGklX77GFIbR0VUgnMxfRCQW1eg9J/xv2OlhzquZK9Yi/0kWS+A1pmBaEPMf7L/LCWWOw
RQoK3wKU5fmFmLr8DtFAut3n04uajGajoyZS+ChoFOPz+2tdeB0zI3rOK0CsknX/+TpMCIM61rqk
9r7xotNwWGW2/gzRM9+5Mo/XYIabDzKMC4cO+ivCVaym85Bn2wQrt3GogoLHi+2vYRRoS6hXmOjG
1bQQ5lh+Kau+XDGS7Xb//FkNAzgnHSkSxPNIac1U0AoPjh212qF0+gp4bnoHLDlYhElwGj2EA95f
8dKX5NXSBkAdTBLKzt6uw8ihtspip+kBujIGRkt5Lpq7vpTZLnMopN9f78KdwwOSQ6HUDnD13KUv
8ysLswte7dAFQLiRQlnpZVGuBLC4/2QpiUGlB5UI0N3ZhaBcC6+JnBLNkEV+a6cl8iMuTuVRaxgf
hK9LexR9fbYnUl1zP/jPt9iBi0ErpKRWydpjGxY/0Lg9pjXfLwrKOw/zln9cHBHAIF2YKLqBIz8/
gMZAw92sp3yH2ANAH7e/ryA9KvoAHyx0ITCDLYZ6Jeg8Q+OYv+dvt6qasOXRcZ/ZpYH9GAzD1pvK
4wdbQvAzzqLyH2ucHTdEMJLYgou3A9VrLJDoUlc1UiX3Zgs71k8RcYoCvV/YfaVWNSaWX4q+ckEM
MLBpPQiyPYqr6wpz62VhocCDspWx7tH+h4fVVFeTZYV3pgyGZT52/pOv9Hyb1SA0qG7HJVg4JIJs
D7S2PuAlYqBzuYiZ4d1PMgNxkRuYlhRZXW31rvQlBdQQfI5TneywQGQlT+A+h4MbbpG7GfepDU6r
E2H2qdOqbofW0DFCLXjJG042Gb2iWWvVVTsQSii69pNaY0xlgxhMYEFbIlr2ERLC77/eS3uTW9w1
2CeztsPZ3nSQX8GBk70JVvC5HJpnNFk+W0Lb4Im+hkZb/AfHjpybZI/2Pcj4s/XscMxLEYz5rinD
ued0wGJ43zf5B8nr25YfXDzoEzT+6BE48mwZDKFCUQ0y34EkvVP4ZgEc8v4qky9Moj4xlUYzzoRP
n39QMonL69Kl5Y1SXJ8nZFJlZaZ6m55IMU5Q5JHAQYxLuwPtrqdrBufUOKWdYWuUdOUqRdKeCVdO
IC8RTbCB+tr4MuyF3iKZ1GCU7YMOY8OpLcQPxlgy/m4bHYX6AB4oQT50JVHdoffiTqvA8B+Qw62X
3mSXmMDEVrJoJhWsY36fVZOqHwC/jVsMRZDOGWb7MNvgv2eTvQzrJl67mmueSmyBPvgUl2K6g+4V
ApC0GeBa/hkjIh0VB9zO853ePI/wXhZjr28To+k+2FmXYtFv65wnRp3qsrSQfb7zbNQLcetrl5gS
rN8/LpcuREe4VKt4e0MdPbs19NJUqCpW+Y6hk7ccMUmhGH8sEqzjw3r8gHR2cTH6ldQsM7n0PO11
KoJRnnJWtNDJqESnbWfhaBUAQRAoqr7/ZJcCgUPbn9sCyt6b5BfZYeHEQCl2VVzdmbXrLA1/fERy
5EcTQd4KnQ/e5FuXaG+uHij55zap6Z7PaaYa5XfPIk+LhzSE6mGiwjFV/d6kF78qhBbuLFU2y0FJ
cY/1V7gbA5DNQRHln7zASzYSYcIvLrwAMNp+gMXQ++/j0rblOwvaSPRv5Xlg7Ae/1hC5y3Z9qX4I
GZxCs3tIBcPk/2AdDABAu8Nee5Mc1J02hgpQzo5KVNHNQURo1PoVQqwfXKSX0laaU7DXsICR/O/P
cyiQ4rJ9AFi7BuB4iFWR1+d3VWFfoXPzOS3KY5bKDxoVlzbwb0ueJ6zxZKGRYyMMiQTpNmiLH+hP
gHB1rqqi+6DmONd4ZfYBYt9wGJKRPlILn9VFTe8hUj+4GWHGHL81ofrZR3KWIza8Je1bdF6Uhqof
EXkdlTPgWDNmeFYF8gfLukd04sJHv0R9sDWBLUNtgWwQNtVDMMlihT1huswQ/NgMbu+dPJuoif0s
ohUIfWL+mMytzcL8qfcmmPbCWw1K/xYX7QFOokIKrfgReR1SGKOI1m02mg8YXttc9qb9wW66dIrl
zNSlxcG+PR/Apqmq6xyQ8izFuZ8ahIIa3Xq0lX1Nz/SxicaPzNQvfeKZngFj0KXZev7aVWwEGOhx
TCJUfADHtJXaTFS/KxHgfIpoI8DU9w/MhUfkXp/ZxhIizpvqUjqjlzWmSHeJDKx1iFfEpzwkQxvj
on5E2GjagUP6/v6ar3iNsyQU7A1SbiZHlNL2bHcF2pgymU2znZNNchn2rfNghQaCsIiiXIdFmp5e
VdJjC8jWK07ZC5v0lLVTs27AEm01FBU/9G6/0MQElUDXZ47a+G2Yf57oYLAn5Xec6HrywbPNIlWg
0sSm9qt6i0yCWLBTgE/Z6RpZJsSRmMkAv7aM1ftvR1yIlTMvfHYjosxBhOHPX0QHGuFkTZTBW44F
o5EZ3ByJdLoDYJnb13wud4/gkX0Nz6JeBClNZEPLmKNGVdjd9qLXNyOiT19Di8Qb2RX9K2lxvg2R
YZ5pE8kGZI+9BZf7YwSRScju1pYThwguadaq0vJmFzolXqBh66684NosEvGAFtnwmWMLE2XkIDyG
XiuvUt19Qvwr+aAwv/T8TMDgoLvzhP68cUS7LU7rRvD8aTI8hPBzd4MzRI+RoYWb99/1paVAX4I1
gI3OtXGWgDB0KstsvpbQVg1XqvRmSs+gkisZpsHj+2u9frfzXT93f7FyocsIn/vP75prTtr2WURx
0OHesGgYGMP4mDBB8NHyX+VualwbuCXcNsiHHUxTC+7MRpMoY6Vqi35D9SuV/F/5hg/kG0xhOBz+
/5YSeCMuOOunPBVV8ruCw7//0r8VHJBpAD7CdHHOuugVzxCjv83E5L9g4ZoAwglh8NodMoO/1QVf
zcRm/rJDy5GKjZP9t7qg/q+Zmm6/Mu+ZE/AD/+9//YHJqM/+/XcTwjfb+tUzj/LAZhbgvYmvRgc0
SdeDYt95WKEvkzywP4uqV4fXu+S3V3P7a//+vtabK4u1gJyQBc2x6k13pKt1NMY9I9+7okejuhuN
Q9wKeRp5AzeYesv1++u9SbxsOkxoNqIHTYvkTduu0oAKKE9nvcxIEBjTVeYv4mEyDg3kn33e+PjG
isEzjmBCzA+yvje3pQ1Gj8DMHY1U6Kxx80eHptR0bGBqXNWnqmleiLkIx6SAQm5GYxruQdHKkw+J
/INHvvCKAaCAwHKwr3vb8WqoJ6vec7E7z3BLA2HfvHQoRGMDGlXDbaCj0vH+O36zIBXZLA7EipLx
7/mQPta1QZl1JXeh5hfX7uy+zngPWUlPaN+E3zlP76/3tg2PeAnNPPCzzJJIRM7iMDxmfQr8AT55
MVCB0Iuqzc/ThMzXwuutPFuOqAofvJShqYsy+X3Z2fkpV8rtl6GTgF0O3Nq9b0YTUk7V2W23wI69
hjsqh6+j+ZEvF9oqfOc/QrlLxmTOFRdf8+0wF4SvF8QY+exslzzhqJF6+td1kKLsHBSzlXsZGP2V
UYRjivpsYxtHzuB4r8m02pl66DhXEbo+8L+U/RyIunIWzLbZS8hJF9cZZK/DEME/uOp0M83WedUZ
h8xESGhZJvC0VkDbA6zhqsikR2ZO3kbZg3HQKler1i0+u9dKG4d7Aw7prR9J7Hemisrhu9cJNaIX
P0Fr8ZLSjK8rYQ+3DlHCgRzbJXIX6532GKeh9O/LyqzYcn5cCpxp61ELioU5hYZB/cZ1HCwMNPIG
fJNlZ91Bu+9vgO2n+LTTdFl01Knm4jUQVAiPYd3b1RjJ9M1wK5Oy8pboSaunNjbV01TpYs98rymX
Q9epJ+Y/3a2OeUa2lCXWMLMLkFzHRmU/e5U+3BdVaph4Q/jqSYTNcK+VGoCcBpO9aIrsZxu0bb5H
F3l4cooGCSbSLLQusYUd7lur4knhmFI8kGKUCK1H/smMExwPWzTmntOW9+hNeN7QOzeOreSjTV4p
T1Dj7WdHc4b7KKjluhS9LTZjETXeUg5aqBY1JlH3v/ZqGAeiXYYi6ttPUTKgIhUXcDsRCVFPJhyw
elv3XTotNdqf4RUouSjbJ9gZ4i9Ezuy16wZL48ew6+XJw9LFWKGXiARLNlrsE5SSrWfYhuoJBjeH
H+HOGzlW8qRwRMNpPY/YGUOitKUVDMV1BTAcExtVDLcIneMa1zlYoy053eppGGLc5IMimcpN11Z8
JBnCZ20RnIVaouZn7cGKI9JXoHwxv38LcRhkVj0KBQhuK4y6wnpZ5lI/vP6ZxscuIIPZT9yYwp3G
s96FbtOt+kDKTVvWbGAI0x448aRXlOjQ56+NutPVsqt7jI3KwZPoWbhGJRYNCWK7aFL0EA8N7AUF
jRFLnOEBQVp9NtpBZK/bpFCYF77Q+At5Ghn6vjcaF34drh95eFXXTaRtR72N+1VJ1eHfK5WDXwlB
24NACGEW3ZiTHJ9oefYv3YicBKy3eopue/yJ+8f61VEHU8FuW5u4OkMmT4oFZHOk8fQkQuqus3nP
9VHNDj3DbGHhQ/TZSPzkyxBd3v7VzceLxcHGhGsJjG3nA3pG5aIYjk7WFstQwXx0TG08WHbiLGvQ
rl9pgpXA/EZn0YyD8Rlxwea+D0uMehosqL81VoL8bggdSCwDGQ3XnauBWvFwpF8wsisQLCumg1e1
wUtZEzadLHKv8ih0DnTApL/AGW28MfI+44MPWl2gUBogqKmm5kVGIXZGtdYG0YrNLa8sH+OglbS6
Gs1g1/VPIq+bfGVo1pcmZFYXVeVzbrgxMpUgRGDiC0I2XWQ2XaV3bKkxwSIqNPiXBXF5uOeaYy+b
MESinaP53NLTbAtVN+rJZvR6QsGmjdE29rJZmbAb7qch9E9DSG6hLEM9jXUypAvIMs9D4QWn2HYI
mPhqHeF4xxSsEwdLjrbY+zrWTxF13t5TM3VGSj9fcY0WR8fO1nhQ56uax8DnT2SeDQljQuGQNprx
Las0jXI/tFpvL7IKi/KloWpURCsDrXKH/P77FHQ2BnJ5cpVK5d/0mgpu4fyGaPLKowur6JQ21fOY
DXP0j4xTnWG9Hbe8J1xLiPM2RowwmpT5Df86zNnwWdA/Kdm7D6j8JIjTdf3eFq3WrURfGkvOpQun
sqi8jczN/PMwz9Y3k2WeshA5lmKoadh1GVqa1miW0DJSy+4WmfDzQ+5q1vfUEPx5xY1VfUERy/S/
S6+PqkVZKr/YTB78/gWmKy3+4XWi3WCw3fLqMl9hw2YHX0cQWbvIyvGAD4W+inmkrWsopkGj6ddP
xeCRi6gG+0nRR2iLGh2ftZSyWkdpbREsrDSoDsxaR7RPY+8AmUaesPPFKm820XrR01jewEAjvMEX
Z9OUKGDc1wG0uWCY/f3YyriwBGFhHICNEUtLxySmx2j7nzqT38ZpQnlT93yaZZpK4iDiNfxOrkeH
JlIW/yFMEBVeDAI3UCdVUbYKzIR4X3UQEsKOONhBZqXOpzC/kQql7dhjxL6IuUzw3MG3/BaGGWfJ
hlKwdUfu8aJiYeFP1vM0UqcvX0OgG84KDC6sULZ+r6fhbdPnIL9b1Vs3fdvq+LvYExDfRqtfcsjS
amGIih1hTqX97Kbcj5CRidMZQ/BqNZZotMJWoky+ikbqmu2vX8vI7SrdltBQnStf07i+XFwUrsu0
qnYdtNXbBomOY4Y27NqY8Pi8MnuTBhuivJk1fDIcxIyWeiWLp94scYYz7Y7fOsoUz9p3E0vmVTS6
4K9VWnNbOI1VYBQUguZIF72nIxSxDAbLwYC3RhQ4Ku3xwdcK+8nB5BJl4QrTm15VQ4TiVBvXXBlG
cOyROMQoU0+dG2sCX7FRnms8pIWGFWIbaj+bqoQx1fYSTgin2MB7zpUnmMFsC4zauMlLxjNAAUuu
p6Aa8mRTuRY8tmCI5jdaFnzx1EY4ddnCl+LCrAhVD/78RTG04zO1GTsurfmMmlFSNeALp6N8hHa4
Fq1TD+/AE5xx+uu8J1LLB0dEWvvQIcGGOk3Uh0Ho3eOFKR2uKiUnobgayzHajHCnA+NL7JEtB9uh
b+wFnY3hHmqgjVqT5SdLP82iVdPTw+ud0dxmmiQHcfH4gytbhQcshenxaOG45p9yNaBDf5XGk/rE
5y/v4W+H+6QLta+DJqMrVCj8RVeHXD0073YBhCk8jlxtQ3vB5jlKZ5XT4WdSLa+tsfaXZSbu0GCI
VqIK2o2hB8aqmoxsUQ1DuS86xKyCJjXuc4sQgxI4g9O4q6KFkZCRNE6W/NQiC2HprvDxYiqwxGjK
rlhxAvslUeFnjpWVlo6f5WD1e/Y1iUFb6p9lo/TPNjbIqw71Dacesx2AoHJNbuw/DE6LfQiX6Cou
w349WNZnS2+sT4PZ5nd8be5lfCKvuPmQZcoSpIE1gcB15qwDmX5qGcwhUROOn/VRBV+U5rRPVWGK
Q9FlcbGECkMCOZRQp1NIad2tyIx7Mj+kG1Ay/okOtH0lRMfwGzK3jJkq5m5v+ZAh4+kH6vt8EKSS
gmRj26IPVxnDxhnNq3VqqXED1xDDURkhHs3OltxXRMMmLq7b0tT2jhhL9alOUjZpFhJtIqdiR07d
3L/1mc3Ut2PSx9GyI+3+oHM4V0l/VCXMIyg4bBoL4Gne4NemzowlN57aKfs16Ud431xgRTvcv1+u
val+6M7BSpqVG+lU/xIt+w2ngDJB08ZFo3Ypth34OzG9PZZ1paULdNIQ/LLm0uU1HL6/7pvSn3Vp
wgOwozJ9izqkJE8RtR7UDu0s57nRMgTvaqSSNr0bEr+KLB/vHSckFpfdnOW+v/o80Tl7uzQK58Gh
dPglztE0uATRPTEcgEq2TwEyeZV59Oaoi7ko0b4BTAc6RFWUJXPmDdOO4P76K/xvx+7Djp1jvN+x
47IN/8/yuSrS6MwVBBgGf/Xvvp2NiKrpAL0C1cgIYu5s/Ltv5+HvwbEBHWJYkLGAaf933044/4KS
QQfGZkICR8Phb/2teiz+xR8FXsUA20Z9FZuRsz7de307Zjxnm0wiWiKguABF9FArcGf4zm9Hy52F
6zHTidFDmLePIYG9ruBgk5Wb8EKGddMpCOfoI4bO3jdRXtyTEEpv6UzY7y2BSM9y99OQJesCz/ly
pyHTBzQKWZNMR31B1C8Z4Nab0Q/Bn2NvcADPb+0bq2VLj2ZcPqXKEfsOhTRu+jjlTCcpigLMaciL
MDF8yufaU+kTB66L67lSzA3vBv0H6/lXn0JSesGPxqp10Ramp7Zm6oYVTCdt/ivCJ9dK4giqckm6
34IfoomhdOJIU3vDPWMYioDIGO5RAyCLx/TZp35FDuNzYOZJcVWgq+NdOdKtX2pPN45pPrcXjDDX
lkYe0H9QsP9vx3QgDCTtHAeVnAtn0wyqnc6E+jgLTz+7JgikotDanehC8WXqyfByQaFbC53U0slq
4xCYJc+vMCM/4R7Lj8aDSGEZQAqPSwL0qpe4AkCFLHVhHiMGzk/Cn1tWg6j4Y6+xMKPSfB6DOWVp
A34B2+j5bfuU1XQRmEdULuhztMIJp4UjB57aSljTS4R6orbl2Zkzk90AoRUHx4qy6xx75INIyLC8
zjcWVR8Nn2KEV/YCUj8ex6TtXJbz+4TVP2fCQ0bPg33Nf/n1QVM9IGHEeI3sCiFeqqk5Y+ST1vVX
ZywwUOmVT9thSEzyJb1Ok+iODhePUIwxP0WRiaDWU0OQW9ppy3tBKYbfMUThkPxmxDkCYUyXmrJs
Mty2VJKF+mOFrJfYpNmkFYuun36GPt42C73LaRWn/X0z1fZmBGdiLVOfpsxk1vGd21lY8aE0qC2V
kZnHnATl6bUWLBBOw2VzQMBvQwrAT5p8k//nIuB3C+dN1OhiuA2dnn+nB8FuMKuaLytF44r1a4lI
c7+1PqWuywWNuyCbTzPJff0OLfGF26vmBbw21nR6o4wD6ogcQlcOfOCCBjTqXzIgcU9iRX6dx3Ju
tMuUdh2tNvabwbG8KbDLsoDa+WKvxbgv4I8g+L2jqSVXzTAJpdsR4MJOMc6OweO6fhnIooJ1Pml8
u27eJ3Sy6JTNnwicCj1Du6VHZtT8sKbUIyoW/H4wtqOI7jq5fi2SK4Uj3esWfs2hRwSfrov5sM++
BU++Q1ndi5ZX8irCNwA1vMXJqri2wpisekb8n37VWU2hKKlU6s0Nsrmx+OvGfz0SLWXUFttOXt5r
DlRC+94jRl4+TS5lSGkrdLGwsTeOFo6SJ21uLS4URXKxiMsgQ37C5XA6Bd3ryfTQMArtvlv0Ucbj
6JG1j2pYlYvytYEFKYANpgkOeZ10vJ/X9txr6TfqeJAt6NOKvRsW8qaHAIlvvcMnZEDPTyiUgVFq
ioSyt2zdGg3GuOww1tQAERJPQSSs9FS5OwephM2vUrQccILH96NCQC9h/wgQyv1mqsc2XEsOBQ72
FdqOC8qY4T4ziz68RwMPiyb0zdbRiCCTGDnL80h97+WJRufcSPk5lgNYHAM7bxU3hAxdp/+BAlXL
G6Quu1dsdFxWw6R8SnS/3KHDFmzx0DSPr7MVB4l6HwdMmhwPtUSUlnyaECkmHhjFH3YUChV8qNSk
Ierr06SugsKlEBJ5loZXmR9H21ifom1rmZRNXc9XSiMfNR1016o1ACX2lE/C1y1GZ+KzVnVqP+sg
XejB5gY5XgsVK7bHHj+bKqMrnOkF+8VAahJ7anZpD/bDWWROaRyiQhrHjBFNtYozNfvTyTlXdA1k
rrBXmnNiM/DrlyCBcBiFNrsbpPZRzHuvimwjvrZAP+xaw6Wn/rrnLdPiL+kNz7w0y3n/tyCODm3U
yRMQSbpKMHlZouuNskHmyE6GjR7VxDfqQG+VhmLej3KsvaUqPXnSxMSH/BXSUNogoafmYysxm63a
fezV2OSVndVXa2Voxq3lcLog/Mp42fa8XuQYN68nLus869TnzYCKW2lX4eY1shZFSLXeh155MiKR
5yfUqcbk0e4FcSK15ihlQOPfWmFjPyPIQYe7LbM7I2xNOgn5C7atcl8h6sxlUOrz5ewHRGBEZY1D
P9kEspT8ga5DAR91MYRhblDHj+G4I/wIrNSNoCWFWARFXmC4XkzyOqN1Fy5M16crhRWgTO+mOMVL
OEpdaGKNFpy4StHIRtCOT4Q65bRI5n44dgpZtQoJMfQ+e9OOl6KsnJciz05FYFRX0oe/0i9GzD7I
Q0R1JPXdF3K+iGonT48RULNr7hjv1siRhOLsdmKDBAptHMNoDkyGiusaS6Rlhx3Ml8gt6dCOuf+t
bMy1ZhblTY1N9rJCvkR3Y87Aos2MTPt/7J3JctxWtq5f5cadw4G+GdwJgER2zGQjiqI0QVCUiR4b
/Qbw9OcDXa5j075W1LwqoqocFikmM4GNtf5WkgO9HPt0bM5O7nVVfEe5rAjoNP5CYW2EgayNFNvx
7hpz8nGcP8S6aalfFtAfheeEqOz4SKFVxalK9RdMmB2uIM562MAohqhX1jrY8j8IrmrNPKBMuTpo
NBESz2g2bqCYhREVtU5GkZOtkTrO8mTlaVEEiiOXiWA1ANxosVG6HDwuSySz/UhJsO6k3nkwzPXW
nQfn1Ocej7lsJopgVhoSf6X22USTelEof7nN1sI9OXrM1aux8dqpS60WPnl2e7LTqVxyxnM3T+oF
Foroq558w5fSFPnnxak+m7nTljdEvpr3bYGzTRl66QYmObqs8sb01sMafE9d8mZ76bHPcJHtWsvJ
QrdbumhRcu+gTuQrL/NQwfw1ZBabpHb6o9HnF7dL8+XC+2X/yAe3jkgviXmOEz6QZPIzytomKjLK
vLGff4MZCawsd74n7bw8pNYCfly2emRsxn19sLr7XuVttb3a3llzNb/mo/5I/mRMM1LfX9wsXe8r
vIEEYY5VJBbF3Mfe5Nw0XmbukrZ/bL2R7rzOZjLa9VUrLsMac0QVFfOJTJtdwtxwGqtOO0FqKgeL
PJtj4Y3mjTBWNeBNq3dT0VqAEsSNzW3r7hSPuOKcE8vnCinuTCpY0aGdlLXQbnkI0B1qTnVEMIF9
LDtjuU+EERi1UR90BfW6uz0hjKWZwjnx4AgLPrA+W5SvPZVEYd50HqVd1j35fHo41LX6UHS5eyNQ
K37WyRm+QZZDqrji4jvyJbPr92HCUhnGhCifgOPbfZ4N4jlnfN+ATlrSub5BwPUOCMORhnJVqVgO
ePI6YeGa0ehYG9ZSVHRjOc6LUlTgSBuSpzkluGfX9ZHicNnQiyypqlqHcU+mWxpYcIQBh38SrlbJ
gyhJh+NUWz+aFKWYPmgbLK6W22mlHRfKzV6IEW/aMBb9/MxEvGO67pgEM7UOl0ItdkNr2o9xy4nC
yd+RkSA0KJRMdw6ANca+Sssl7PUFn4AsNXlD0RUOhcYYc2/kIGHVxgZkqQ+TLEqi0ayyo2faadc5
fyBqHw+5lldb3d7aT8kPDv8kSnN4FMjUhsq5qW5IiIypVSEkL96TxqBwMOEjxDgwyiel6HWXx16s
27R+amnYNQMbSNruHLsTF9xqWZhRLffUoFs7rjZMjwd9F5Hfs+7GdOMXcocuJL1UP8tkdrnEkfyb
yimztsGPg5REp1cUIMkNlN01nYb+i0J/9JlCMMJlazBSpoFP1airz57s7Y4QaC8eTkULwPiFqoRR
PVaF7Q0npdVWfTxwankRtraxlXCjCpNTwuIW38aDJ5lmJ2IkZisT7te4LTnU45xwroXje1FhgHBe
rMbeyXOBXF0vTUX1k54ybTLOLXU0vlLSxlNXH3MyrV1Skwm3kLFVnVvg0jYqBCNXqFoV5OfU6cD8
1sgMSnkd01YtewYRezJ5NmXAx8tJ3aQRiy41TM8eus9WMpaTL/gvcORPIpg/ClE+okOszsSsuJi5
UICwRn/QZoxpDOY2ZPmB1Gug80oIY/6ymuvYP5sLWoLIJLmtCwUEIOFzsuDh+88A0V8EXrwCrFYm
/4flilfxQcUgU5s4PH1IDhbheDCUdQ/mOnpaTEoaxUIJw2bc7DMjS5MzmeZrvWvsPr4mNbC2q47a
1YSL/ZmQ/2/eFlQyKIEY2/9GEV0bYyxSyvMOtcLo1848/WEqyS9mIovLYKDvsgrHamU4Uqak+Zmy
46OUhDeDH29v/2UEx3r0Z0CjXpyCNKaV92QpWYVyrV0anjitW+V8IOli0UVsSNd4LJxYOWobE0SQ
gpmfJ8gH/da0SRtdySgbkvQwbBt009IK9fZO58va4KD9jz9E5B7oDvFaEkSkbRqtPyIwk5dkhLW7
GLXjiYBY2FpS/hGZNAxNaAtajO1kANtz375UZrE8tANYRZuyy2di7h6quv0J7vgXtSzOCGYg0wD0
dFBjftSDKhZ92yNzA14ChbHxXYUwAEk99UA8Pbnc2/ordb3/gWDFODYT+0UtkUngk+KRHPR9s+1g
vLP//FYZH71k2wvbKnFt2wVv/gsi6kDc07XRpofGTphQE8HuNfqexDFGa0Rm9PUn2lBd87iIjc+Z
aeoqTpOpTwgxJtK93yUOqrqwLZvvc7E2sMYqGUsUDgTG93etRRmLbYbfsB6UBtzZShWDlhQwXuNl
ARj88dtSmlUShce6oQD10swPabxJIaacAOJtjqOyiaBi8gxdMr5J52ED+ue3Q/8Ii/N2kDZC0BO4
gbn19fz5ykk1pc0WuPi9kVqcgbpYkSC447bq1DOv/l2rgRppUj7V+sZTz1XKy1qycf00ezbvVmJo
bCfWSlNEXpr8I28W/zs75ZLs3uEhQ99QZkl5DcV6Epr+IBIQMGL4mynZJRNNIeuyScMsvQC8oUgY
usJlIfjx/sv+F4n+ORK9Hev/oB19R6LDl0IML3/WjyJ2/zcO7YEoc+9s94zBQ0vfbFz/wqHxetNO
Dcmg6pskmTiNf+PQ5ns7NZI8E3ZHRYjIFfa7ftSiUmwDjPm2LbaKuun/AIc23+0r/0t2IDsnpwTp
tb45lbmcP4rhEUA2vT07+s2KrCNZ9wRZLkMcCl3FdtFfCNYFaqrgq/3JtfLWByRfv4Ke2VqgZ9qh
nxrlJua175ZWqSJMDYJuk7W/iKQ+pJ0xntxWOqFZevZZjLXyqa0pcAY0Vs5D5m5typX9aWLngFT1
BuhzkSt7rWmFX22Es93TP8Dfp0U6kGzte/SIEfBKGhavm0JNKznQnnGxUW+cEGI3VCTE90Sf3869
CLcz1qcaWzu0fWNQO+YWgVPaJ82MQzBJL4Tm/jEC1IZj3vQBcUx50Bn1com7JNnJQQ3ZuOjas9lf
y55gc/JWIlCodW+JlrOHIGxiMesv3jLlu74psnAtSaKeu1uS1c0dp/Xw0ukDWKhTAUVYDcGLFTy+
VhG7zztlshO43mHpx+zBQfMQVhoujKbQvUCKBYC1aSZyUPLbbvHUoO3p7KhoNPGZwThHVVI/UizG
4LsU+MqtTGcSZX9iG7ukGrMfc+mDp1ZyR+bN3qvGQ2PKAuevTpW2R0w63clqqMcq53CuBThMn6xh
WoKJUuMdbbJDONBUG5bLmASdpdjwzeP3qqeDdp6rU1Nr2blBOxAYtFiL1YkUkpEiayUcdCxYp/Co
Olg27YMXe6dhEWrgFnrjZ0TDPmHnET4rpUW1LEW7xjjPEbVZnq+QynzUmWIenRwjTq+5U+g4eC77
WbMivVfYG2bVJGPZQlrjQsGPRH23YEk7T8u/NXNjnluF4t06rgLdMtpw7DvpGyw1kIXOlkuMe7RU
dkXePorefnLn9SbXpUOnh21GSs1ai0A13TtN9bJa+TeydMx9Tm0SyLfcQqRz5dTq3q8mqG1IbLEV
ck3gSZ99W3JJuF1CVkNOYnZSLBvsVQZFMgB3aGtADYRKmrd1RI6pfVvMVQuKrj/PSvF9XcwZF4bb
7PIsXw5WDWi6EqaDvIdrIavzNnSSxjykK1nXZrrMAehlGxZa96z0QxUWDjGtqD4mkpyXdq+5fILC
8MzIzolQj438c6fbyQXVZhUZ7vfE69UTqV8thRS28oixpSJD3k7N0Cmz7KGaCjeoe5s2jSJd9g0F
3o9qPbshAvniYUUpH/b9eumHrozo/5ZovFI7Wll8QouYvV1NhRaKC0W9gxFfdyourx1PuxTvcKGH
6WDkvnBy+6ixxgZZ4k4HGJvjYE36mdVkDBVA+c+jRYPLSMxlqANvBHbiyZD8jtZXLTIceytXPy8x
fcuDotncue0aYV1zAm/EukV9cf2pUIzlLmabOmnAIZbPbJPCX+BN3NmNK0OwDpsypbrYGSjNIl7q
eOOQNM8XKjc1Oqm9KOwr4M/3bCLQL6/ZBqfWSfyRx3rorLyfDUzGwUnL3M8M9W2OU/xrEmNgM61A
NvbwSXWzIzOxjUHTARPurAcbke0OhkfsUm9u/VVu7TqILX299V7pyH7IoLRgB+5K0g18Nc8o98qU
XwlIWqKyo9l7cG4yydf3BCsiMNnwibqOnETpAlQwTbhsqoWUoEriVrOXViTST1xQZKHPB2eT6ZUF
3aTSHYcAyn8hzVfoYVe3XFKJ3V0W3YnGSn/x2k3zkuVbhnZvfYp1QvQrx9uNi+KTHppTJt3+OvVA
dM66xFeLSMO9WlIIT0l7EVHBMe0ISUQ/MRRNKL3KPaAnuxWl/o1MnRvqq/Jjb81Pruwd5kd7CEps
tMdRzepHAqC/lDEJFoi+f7VTSRp9nA2BTMpHXRvPjjl018bVTxn1b74lRAmvY/soRe/KFOFfbKRu
ELftW9eNKuXzJkvwOoo9UQgU0ltLvmtJSb7ZUmP35ty5vmXQ+F3mOJKN9JuH8+pxMZeDoIzivNrk
BkxEk0SDW4LxuPzEel0fAYuzOxpPbnKNh9CsxNRVSY/7WUvKqBtpzVAr69PGhiGAbbPz0vZHsoYb
f5oMBQnOqCOx4vGSVq39FevTMzVm48FZnB9iJIM9JfY8GvVB7ud6ViJoI8CVavJuhxK9dEJaeGua
2wuXl4aep2BAb4zL8kHkq9jhhYjovUKYbZvlUUuVL6NH80WrzD+MrNE5C8fx6E5rx1mTdbsljm1i
pOfslIKA4+7klJMuvN7YuRVqLN3YZ6thRQlwU0TJuEFSZaPtEyf/IqfMOq6K+7gM/blH6+2Dt74Z
ClH9ZV3GG9S0+mZjaxE9k+5Oo5zt5DbQaYLSAKSoIo46IJeQUInVqL+jD6yHz6SLxD0x3RS+kUIw
w+mZDZXYrSvkE4qcytm6q+0+L/2Wq69ybxETehISL4Xp4CZDamj1xqHVBcGK5PnYevzZGNkfaape
lq53kx3R1pze5AmslIAVfq3H1oNhVsA/X+mKqdf6RMxu73hBTia7QwNKXiLYKimX6Nau+2+z7q/1
kA3Lz8ZrB9f2P43XD6n48ev/OfblS83G8tvfefzx//4vZqvtG3+XeWi/aDrBiHgH8Zj+NkP/bs/C
uYX3gNPod9/W7+Ys/ZctnXrLv95UILaONOP34Zq/Dm5gU3fQiP2fDNaAdiyB/ztYWxirN2cjwVvc
i3hrPsILLQq8rvI8MoCo7yGLIhWfPHoLM3B9D0hUt55lNU0Xeh9BdcfmmSgY5ahK50pjR1kE1ZoW
YdOb1b03VTXPA/UJ2WICKV+2eSRMrMLrqFBKBbaLPFBxIjZFCVnvXJuSXlUKV+9yJJUvnlFdbFle
DEVCMTZxOIBuwGwhuy6n0fURAL6N6phdOd9p5XMahvBa8KBV3BVkUUdXq65n4al3tkY1lNfJFzFL
SgPpm+GkJBd3yN6o1CjCioCSzcV9dYx5L1lU4drrN6+oL1KbHmLaNoihGSM4ycu4rHdmvpw5zZoA
tANeK3tZmkGEol1frQG59aS9kl723NI8JEoGqa5KDZzm5oEsJ1A9FXOG6OPVJ7Tyqg3GczGVLw54
JUEP8kHtisv2DgwVbhGzKN/g7mGUGaYjo1xECG8Gv7EdpZOcHhNDPrj1DATKmHTsSu9VxoW312iG
gMs7F6MujusmC1FkzxujqoFpZSd9Y/DmAnl/ujzIxnxOjeKUzOVL1+Yv4K1XNNQAHhRg7Ux+IWlm
b3RA3Jkln9ViDFHrURLEgHFiqqPpYEh5uOgAGbrgjdLTDhWh1VEPhI1olxXeEKASF8CJ2bJLlO29
TKuXUUP3rG414wMrQ7D9rMbkC5R2vZO9ejfocj+m61lzGSmVST03jlACIvbeDKrLd5aWXYpiPut8
OAeXahI/p2GHA3p5WuOBftnBLnmGGkpY9PygKXPzMPXM9aaz8hNJLU+d2cZsYfNjpdKjR8grASL0
8pAt+1JjayHIeX51xXqe9CQL8rTLrkXrPGez+t1tjVtPZjCWkqVKHw6rBQvcztPj2loHxDbsH51x
SDjxfUUl5LoYJorDxvWMkCDdScnnyaJsYKvhSphXYqlbvTLQHahPdaK9eoaEZJu7Gr0eTQLO9Nh2
46M5l28V9QmBimUIMHR+NGItpRJpaKJSFwgUbCUNNAxPwfv7rtU0j3nms2jrPAIhuzaW6UTD9n38
nshPGD0ktWYwYMthK9fwFW2+Njr9JHmMo9fJ0wWndTzdGwhuwnJO4oDFzwoWb5gOrbNM5F5a07Gv
bPc4T4pyy8hd7ng0Vbc14bIRRqvpVGEJCXSlNF4Hrf+2TB1liS44JVeNyFgjO9TleehVrRE6xSpf
YkfQ/JM0bOn7nACtp6KOn6oZ8Wy4Use2iWEh+tP4atbFN1itKcBqwQJikzhvZGEzLN2upboU9TAK
TcZbVBEnVwy5bzvttVTSu1qYjBqK+SQULQngO63dNFovmMO617rGm1crm8/cBi9wKAxrVs+Oqqwa
Q30R8R1b0OAnpFcyBeivQhO4qloc6umkBvasa5HhCD63hVtgXLkM21hjF4dsRjrsjPtZ56JbCufZ
UezrqLfyGE/dmyK7s2kXP8kG/4hquwj+SP1AJ4iYkLyA7c//INPLctvEU1SIgzkp9NOMJKvE7nzN
rJZsb83+CSb9URS4/TT6q3FimmjT3I9xCUjFx9penPqQcKuHtVacdIr/fJv2zJ/8pI9kAT8J0zC6
e7Dvvwm8kI4zGzlu9IM+FC9ezGm4Hce5Jlno8dCJI/+kRn94gN/99uz7I2/zV10tP3PL1ibPmNa0
jwGAiVF7qdvH9WEZrJQxbHrEUFIGimEepGKVwfb7IjU7dz2n2z//6L8g2O+/L2mp8J6Imf+SyAeW
Si/l4m5Zcp0R5qJy75bYTrfj4pyLvDjQbfIqe5qRSX6cTvnUc996rINdurymJKYl9XomZZqnLh1W
HtLHIB9p4HTlWdoc35AiTVCwbLQiv9R2h5Jlepir5EmlyTK0Z/M6unhNZkGEimWJ5muCGTdAObyE
//yb/s0lRGgUkCLW978JFtHLzMMlZQK+6X1kCvVO9VY0X91PWz4+cgLbOwpeuFniwfyQzf75zvCk
5s78Ideqh660R1m2aND0askhXNteHoK/X4ZEq+7LablzBrW6Z7HJ0CUkb+3EubyNKnnBAKHp8zlR
ehSQcnxUPPtqdNM+dTnuLfw7lHalNnSWPj8nlr7sq0RvNgdedh7Vrn+oi/lpxuTAwpSZJzDFihVo
QOFWZ29xBkxUFyWf4uyK/azkb7FYn1y8EevQ8/BujAPE1AFNTRYkFX1D6E/PLMglYf7rnbPQEwgV
r0X4H791FpCOozFj/fMH9jcnDHQPOCz7tgMS/IE3Wx2FZCwEb4dVoitinJg52axGt+FwjcM//ywG
5Q8zKckD9MbzaTlksn/kLTt9yeD/ScayiunB7LMT1QQ/OTDfyY8/z71EpGCZpgJDoyz+o8MbX2Ex
lKpaH4Q3NVGfUVVoxuvrdtKzSVLk1FFiqpsHT9GvMvbSnVOX5DDHX/o8/+7aU+3rILGsnrlxmHIe
4qnH6dQs1UXTkrfVlgbttxnRvYa94toi521E0HpTZvYOHPmzO/Cvbfa8o7mATmITkj4WhwFPUdtE
eqfTreW1+n6cEeGoevZm1VyCdKNdprk4FRa1S66dM6BqkulXa4IaA2MwqcODqPV0B/r9k7An82/u
WD4LWCRiUIiD/BjtV+vNMIulqg9ayaIwpRVdy8PIBI9+46KlvAMZ4xZArHutLPxJcd+pPq4eSla5
luMCwY9dj5GMV+kPENMhKoVnmTdGiHgc+myyrzECumCMrWuKqDHEUYbMFg4vpFHpSdXl69qrPv3O
nyDumKpafuFOmfdFqj4tDGJ+E6fN3ijlnn7qh8SyqcMGUGS35+DrbQKa6CulBz0uaXK11iev6abf
1uT/L+X/NzcJz4ztP+8BnR+ZUZm0MBCSMDyJ4IIRB9ZR8nJMjMNx87MuCKJT/3qfuDyFOdYQpW9m
gD+fba1pLJD+ZGd2el/vNBsywY3zU8yTytP4fFbBJbkuLEiTzjGV50yASYm8gwFwFLHti9rDSAYu
ufPslbwePOhwle73vtBulMm9LT0g19TbHNy1MEKj6V+rfH2Yy+VcOdvDmMssMYqXWG5TqtSDfFUv
7ViH+Sx0CsMpVx5yNxr4SN/Xy9WcjTCz+EJvc64qA9/RyClq4nHwy3UgGxyB8fsSFNczmAvNa6ca
eWNGAFjo0goRrC2rnrXKx25IEAeZHgLq6VEvtDu0qriomNY0ZwwhVxeQYGDain9DQgQXZDNOkWZ2
/W67jfrZugpHPtrJtkBYhcL9hEm9bJmW1Di/EPvghk7DV3eK9dzSxRsQ5dHeeNb8StZGKBHQQIpm
l8xgZ/HI0g+QCTzn6YSU2bQDQ1gHPA4nZcpPa9W2Pt0drD9DeWIp3hOFWxNsOnFhcnfYcriUmvUt
7WV9KjTrOvUYbak0CbbFaN4MybLtxJmUrms5mM86hMZPnsf239zezDpbXP6W1WKoH56TAJt5iyCR
tClneQWjf+hVnnsTa1ZscVtv89f7qi0GT4sGj0nv/Z6v0yFaZC/9NufbMPaFxUAuswdt5U6d4eAV
JVqYEESaGuZxOZRar7CgFUDkiZnRF1Umr5gavAsitDRcsVlTyYN3tuYsp0HGuOoKZ0w+LE+Twbil
dkYT2GpGE00yFH7pMlknLIY8D1MDxD1PGLOdfHwc0Mz7sFoPHXwdeHt5mcbxwbTwxonSnndZVxhh
K9czJmVMDxURGZoCSy2WV7tfm6hDbkUjbA5vZ18nHiIsmeOjQYDFNs0Pzu/P1/8S2D9D2LbQnD+M
B38JP7otyhc8J38mr3/7pn+ha575C5YnzSG0U9vWBY954t/ktfEL6UbbTrThb9io/k1eG872J8w0
8N6AaL9ja4bxC2EzpG/ZCLe273P/E3zNsj6c0RoR1CTZ8UDgFWDm+Th/drBUQDZaezIHZQ4Ns4QB
mgbydwf33krrVBwtL1FYI/t0tXa0m47KZyTY+Q/ogs1TPitdg/K3qmi33ytAad3juLTl2SVpIb8b
7Lr7BjTmfLVWuz6lIPvnQeZ66G0ebOwYWXXS57iI7MKbYALz+iZvWgXXVNqICxroZt1XC0C5JJot
WVO9iapJdt7XCXe3e3DVFJXR0C728yRnBNOLbjkoT7MUOlIM5s5gEKoDL2nc7GUalPR5xCxWYUUX
FFA1PRTrDRLJdEgipaxUMxhJqUhnVMWI+OSVmgtG88hty7W5ChJW4ITmvnMCp15yMz4MPeptfNOi
VZXqVFsMjADqekx8WkgESRVfXX0lrgC2mPez9bOlGhEbxhxykOXT5GiBlrKUv0pJHve6K1KePaqP
utFCd1kD7QNgjt1KL7c9opb1a1dXKnB86BhCOUi7JkzPyhtzDQqbbmYwQNAKeh98Nx/Fmv9A1rv0
FpXoVbJY4UR6qekThTolVKvOcXd1KoqfVVl3dyrV2P5KN7IvJxM/c5/WRxrzpn3CDA0LaI9ovnuV
JzVBGPdaKa3I9prlxWnyYicxNZFYvaT0nqMin8gduemUzNgLgNcjRppxX9RTC7RUCw6qqdyokzlw
xpTg6Yr+d+xcya2lezWVyeUckuxehOZgGdB/iSBf0Ivvu0pWX+JaGegMi0vXX3EX35a5/bkQVXJv
IGu+k+nk3EO5T1/Typ3DBCHhqWvS+Z7rQeA9ENkTFHN8B0K1fAHrUfSAhIEpiFGMh1LLHDCqIn5K
m9k4gOIot4zTG0fYKV40OZ1xE9txuadnLFt5dCNOeMIXgXU9Lu3Pra3Vn/DHFJqP2oo8b0Qexszs
grQrAOJbjzWznu17Q1/tRljJo+S5uZclyfmkzRhnb3U2/2JjyUcEk8g13IYoIUQAXfmmSZMmH8NZ
0cPjT6h3BVopfwF7v+uy1Tl20nrMWyfs89E0GHpm50bD5JUAQxJmQFPaON3iptPP2jwDwZjog4d8
4bMey767T0u7fur6ud5PsdN8l2TpaG03BUTJuCc+6WpHv6AZUGZPERs+wXuaf9NTDev3mGjG+jzi
C6kiT876ay469aysNTr1tjXohyhnL6Kv8tfJo4dds9R2l87IE4vYyYHx3fFZtfPyy1Ks2ReAxswK
rNYtvrRK7YUSGIDEk6HbozrUd54jhyhr7LMUOVS1C7Ocg7nd1kQ8nuTce5LJEG8ZFauecqtRmOyv
Fv3kPqqi7K6O8/mEYWDuApEUBlcxM2NquUSjZDjwQyrkl52QYxPIWNKlvA2ajkMwcKKoSE56eRIq
1Y3EbepPJtb620HpPmdr9ylvFOfHbIlCh9CdVJRykqy6QG9WxBddbp4r/Fg3OPUb3877OHSy5OiZ
vXNZZEeWgBj7T2vpliwTqni1R9X1G7mKO8jU9XuLJpFpUSln36tkc04gfD8nKbCn3W49UvD4S7iu
XnJBMDV+HSwlZCxJAjygaoDyHrUERcinMWuSF1jZ7NdSEgrRT+2NPsZyZ9lyDtNpNJ51pH8HgwBu
15+lXG6owtngfptw+wEFAnecmapXDZdX1AlCJX0iIsV9gasT5fSggU9vtpepz3DmYUZU4V4rmc8H
fYubEnIT5gEcGZ+mIXa/F7JCnjhmmy3J3Xw8cQzwbyoxin7U8i8jftWzZ8edDe29uWrHzZeYaDXp
KqOb9r4uTQwcm/lpQSV8dbAMLH4yGlh4DETuOAfSI8AUKv9mwWmraLq49hniBE9aIhjUmSB2t37Q
4P2PiRKTWJ72CLnzuD/iPPD2yO7nG0Z/sGu3cV9N0VlvQjF/ZE2r34CA9wPYM7Xn5KbsWkgXbnKl
uEiEJxfPKIqbVBWAvfn6mhJLhB+PLARznj8Ltfs0t/gnXI0wVJQ1McJ5O40yGjD2arZ6963WCZZQ
PaXBvJc96GV6LYspieDcY9QFnfaF5BCENIjOI+731xxxy0OrEyuRtqV4TMiYYertmpPMEYvQiW6V
F0uALFt9PV1ErSZbFDIhmnZlD3vCCcU9V25F+oUn7zKkoT/aGe2Irzdaydhjuk8EuponXuES6rLB
pUyUb4P2waruqlixwPoXIM6aNUntqXhfejW7UbrEIZy4FvthnMfQHOfhq97RhVy6oNGTU3wbeu17
vlU9rjwebyZylUagBpnemW4LedOLIkTpqRMpO/dvGqDtDn5m/JRTebR795eJLYCb/CZifiEFPkFR
91dbdYa99NAqLT21B1OSGxRCrx7JV6aObkzpUuUosf9kJk6NWn7vVLP81s5yjBLpFj8qQN7dspKO
xbH3LXXLX7si648kZW02Kiq2sKo5PLodz1/AHA9TNqhHFdVpiPdbj2AktZu1UfJXL3ctzs5U2Q8W
1d1mT/FMPpQGXpo8i5qBGlhi0prd2JbewTBFHzkzkxddB9a+0NPpnFUQdZh40VgNmqKE8FJbDrmY
dgYU6OtgySzgtT9mY6IFIyXmBzkZhMpYl9UkJawm/gO7k6dHQrNeW7W5H0cCdWigyAMzX/cc0Yq/
GMozMOPipylCh6xYmTBK1d4VqriyVN47KtE+fbtfEcShwigoQknrB1eBgMMDkUR1h+CsRVvp21mN
mzQlO2wtkyg2YUgrRXnw+lnuS3v0DuaSY4gxqnulqO8wkKTwPio5rgLXu10u8LKjFhZZUe7JtBLU
TTQ1JeICYUY6avt6MgisURzjViHl1edsdx6Je8vo0owxr1nar21Mni+CFOABvD0+tmuLB1mR8jww
RoqaNO81qxZ8KQqXn+gV+KWpvreBD3gYrzCX1qgFqteMx7kiwTFHU+kn2eqeqmG5p9jqmxk7n98X
hP/uUj/dpax/DpK97X5lfvmTTsF8/5Z/bVJU8vyCUhwtAmSLgdwWFOD3TUo3kQgbqAVoPXVR/EKb
/K5UsH/BfujxfWSgovT9wzZlar8Ahpk0RcFNIUVXvf9kmzL0DwAb2t4tTYb+R1UHy0d0/GfEq+hH
2lJGL7ujahbDUYB0Fn1alxT2rRc3pnlv2i3p2KJUaxSFMenHaE6nzA6KeBJyvqLB5Ax3iq1VYMiK
wXjgJGIA+GIhlyug9fARkydQ03y21qq8G8pW/VGpjVSRkPU1laedlrqc4KMmktQXyHncaS88M9nB
fuanKq+1N4NwMOFze7vflS32Bf4hOTmF2VKzl6Cyp3DvwaJcdZ+sYg0Nr1RvcUuLLW7cHkcWnI4T
Zi2bzsKKYiqfHVX5DolB8A/eLe46z7na6ZQds3XNMVqb2dHhJvsmsSnu0NtCj3e1nT50jlukYS/m
5W4a19gLG11W3c5o+I19F8bS3fVt2YSE0aXnlh0xmbIkGBJpf8/kNHzuERTmV0vHe06shnObcaLj
qs3QQASljf1xIFiOgEGPnmV6MjC3f3KsgTA+PonlOV44DhRmtpEsqDj5hL6bBh2En+xcCy//mNlx
egYixZuXZTyibXNWj0ltTGCRxIMHKvY5LXIwxuGOzYzmy9IxXSZJS36X60wga31N8ohiuQ1VIPHq
3rqFdEaUYyaXRL5mOrF9c9qv/8PeeTRHjqRJ9BehLAAE1DWRSEVNFsliXWAloQM6IH79PrBaza7t
zPS9T9M23SyymECIz92f73On77u9W3rL28Dd2b3nb2KJ0Cp0Ne+DMp33mRjtqBcciSoE4Z9ehzM1
TZje95lkZJ3Y7t5ps3E/1qn30DLFxFZNuAyZeOCc5uLqXmpENVG15oPhBFOkdAUITXr4ELvOcb9P
TUDeBHvPLVOCFQl5qasU/9hCTdahRUK/lgl6/41Qo/CaC0Uvk9+w/AI3wZJGjhDnnE5Vcy+LlpHB
qjJT7oRNkllxT8UVSga5B+jGmJ0MI9lr30eMMKUt9xV+M/th7BM+q9XU3hNUtQxwhDEHzQu8OY9W
mroXAHU5FO46sfE/8E57/d61kr5mP4o7GHVNkn6vcAI0DD29wmMXXyrjWjtEYjapmSOg4WfXWg3p
lRur6YtFpwgH237Ccg/GbTnPyQIhDIcnfThQ9gSNHxgw6VBmr6XHwOQwGk5rYgwn0VXeQSVZdp/N
cIw5fGkKWOournizY58cLtjYbNjT7gyqsIkJGF2vaza2e8uQdlinfJr7Rlc464QyqG3LubMk964i
fR92bGLezbxWjB96Rxw7Mss47PEE8cRJQ4e5x+Ec80t2a+Da1AcdxyW3HFO4ZPhKf/pkZT1nL3yx
yUWKHh4kAscDid9vxhoo3inDreeQEMLi3A613WP5bdNqOCTjUn+a41rInU9k9+PK6Qy/Z9x06sj/
CV0jAHU/nFiJlifZBnN9tmi34+BRlpZ7LEVqbaNNyB123XQ/cTU8OyMoOTtz+vVJF5ZuTlORmjWI
3GXe+41hXtl9LzAA5NaDJIDFTVUGeRXlCauZM4IZK5Y2P66z7V9yw1+KvT8Z83w9mxOQZdJS657v
VBx9P+6j0kxijuJ8VvUh4fa1t1ZpP+D9EPpgj2m5R0u1rmpXBZHt56T5jGzjbch0Nj82q8wgvpQW
n3Mhk/xr13r5l1wMxrPdlfqNs63uoq6WkndNzpqK6dUGUcHt9EzGAQILods+crlHdFf8B5JsLX0f
JaEit1kIxPukBS+SuLkFmVl6ToMpfCklXlhuAKGFSTzhntolSL6asILRdlib46GakmFXO9UoObw3
mMx8FZcfzSWxXyDCvBIHdFG1+g37EShhnVx/8h5cJzP3iAbLfrDS9kwNoSfAo8AGKA0nTsLNdfao
4l7elpU1Qr3sAIPfTF1d35DNdfOj39b2p3ZAJ55n0voDTfHm3swYuoQaAQ8oos7n8aZqKvDli9k/
gpDLuVezfyUP5gwZEdu2LJd1OVW2N3jwD7jdJfGFZP3k30q/MH85Iv45T/2H8xTxUJMTxv8frnqq
x/8H8/Xbl/7u//Q/UDoq8IS6QOrex82/Hat8+wMnGsTuPwfRv52qbOcDmSrSTvC3XMlclbPYb/5P
G2soOqyDXMOs2oI993dOVc57XdpftXDwXsIRnM98fg44ev/rVDVmVqG6PNt6GT1zioK0ADGrVAb+
UqFGuwqRMVRJ7j8EmU0g2MpUdju5CHS6TH1/T34KDkuc2a9Mrpb72rXUk+7d+DOAfkBO5GkbOACr
c2q6LSBLV5JzlW3WIa9QrJXTzBa6ZzyeM/9lmm5fc0JJbwuzxssEOda+jGtbtlEbZAk1jsuCA6Hg
xaaZh4H2z75iAgMEa5GHwujlXWrmQOnTWIZGjVctEq1hX1gTVbVDC1D53rBTKz3rucfpXi/ujWV0
cYPUxtI6VrZ9mVbfPqPo0SU0l61+E7xmwR5A5/CD72KC9pQKGz3FiBhN/abNUv7gcvnFcJpjbDWM
i4e6iDJjwiMoMFVEgB2qnxkf+AmuLIhz5QANMtcs/r66DupgAVritVkhDIQxP9mrZCj2qiZRPAaF
IGsBfv1uGmP1sen9+m7oO71cze2cOAwAcF7u4tSj1LqsSjNmH2trpPe08R/mgp+rRdhEQzPjuNrO
DMQAqEPyHtZsbT6bie/fxyUq+455qTD3MUk8jnDlVB88v+qRWr3z3FTNXWG2wb3Tp9vsXwbOqef3
d9B1G1yXbsZNNk03RALX4vkdX5s5qn6CT+I/GHhccNCkqKR0mJ4qE70U/RMkUF1AVWJOejFK+Erz
6NV3RdcSR11ltUSul5ss6iQrIAaMEt3Ycnoq5quBv7NpH2yVtV8ntNW3Dq7bayMWNv8AW6YbOgmQ
Z9Oo/AhM3wCudVqCh5kjDOZ6GTyhnyYPM1S6BFGS6XPoaPsz5tKeaCqLOBCM1Ji++MBO4A+bwXXT
2F5yGBfBjj/nKjvFXjus53FcMPpk8WhcWwAdpnCyvAroD7QF+Bp2kA+USxYO0ZapGR897iIMr+wZ
AoxvmPbOxLX4rMxF3qS/WAecXBkO+b8oCO47EiGZ3/kIxm+0hHd0wvKOUYB4CoDqHa6QNhtooXiH
LhB+3wgMBDn9Q0JbEmQGMM3GcBnekQ3lO77BanrADYhgDirIRnjw4sR4YmKKfbOIb7yqYkqyESFS
0BDxxogoUbuDb/kvdoT1iySRVMJTe28jTDi2YMqxAqEQG38i3kgUYmNSDLYoz+2aTC8ZA7+9EaT1
DcStlhzi8JhvXAvieJa783LL9HcFz9CL61I3dOL1Nj6qjYxRd+QZdgStqiYUPuyMbKNouBtPgyFi
D1pD8TOcFpGB3NCjNe6XYZ6vDDjt53rE77sE6rFe/euB+fA5Z5bF3LGeL1vbZuTNWYntmaNxW2MG
N6TxnWxg1JLsCdt4Pc4+IaIl4+CC69u7RYB4AgyXkHObjv6QOy9m1y27fOTati5jfQeL+NG0bQu7
OjYto0fTTiSJO10yXfWJpR+AMIR97qgroZr+B2Wjt2K14re2KyZyJG35pFyMF7muexQfKNqy7PW9
OdL71G6x8ykj6ybd9TZr/eVYSjGEadqXh8VEGZkNvsrEqwYGvasbYCvrWx0zLgf6c7c23c0wFTGs
/RQnLWjBYxtzS85dQ9wwy5zu3B7dh8Pt14DV9sgVw4+yeIkPJIxzBqpOH9am1dKEhtBeam1ccriI
V0sJXWj0ks91ZvXUVHI7LDyQOlYw1ojmdfc65e10ElUyPONFpC3anYxj0s0/x84tjwvcnmjooHFo
04o/24VjVDtCavLs5rKiVAIHzHl0cbKQSpV0TIEuPIDyBjzQoLcdG9i7Fz/GCzcbhvcwNmlAFIit
Ka/grQ+OZMCm3dW7XfpWMR9FCskjv80GRmht/BJQ1xnZW2Une296C1Wy/arqouYCPmfFpwYizcEc
MXrFmeUfKshix3rVzVszxeKV4acRDRrOZU0X9i3qYU2IaoICa1f+g82/uCG0bNxh83rxSNuL0AxA
QSX96t52FoyYHcPbwrw4c55cB0VFaXeinBb2VTZ6YWHhaIAsjhomJ+bhDtDrUCMy39qM9HcceWdu
Ulzmjh63oqPXeMWF4XAJKoaBb4tW/DI0okfU61W7z0YUDmF3W7avfsCILm7tvFB7f+A3PZY8BnI6
iNnqw3kLFFikHne6lwa3CS//YSM0/oBYhEcUbBmstiGeHPZBF9IgFj47zJfW2W9H4+c6HfVjivj0
ffbHJGqCltqd2PpsBOPPLFPJJ9dy552xKBH20nlW0jHgI/VFaNkFTH4TKsy6tPFz0skj5t/PsTt+
863WOa61HKAqIlRz7/206CWg9pRYoOd1X9qqLHbaFucC/SvqTKv5kcSeBoZoAIaGTXPSgJzr0CLD
ink+Nu9pN+kirqfFgzLdW5UM6hr76RhVg8WM2mIWQpgv7aYm6s1qvd3S5gTM++9jnn7EIs9RivMF
TkFzN1Eff/Jg+u1JvqBIBNviWjjtdphp/XDAcbSb2eWiVMXZF6soPhqWiyY7teJzankQEzLf+wHL
/3HU5s8YZ4zfZYCODO9NwVRjMA7XfS6EdwmWeL1uxIjIbLdvzJIo4wvGy6SKmLWzaSKtWi5xibZp
3Vyqs62bs7MwRM5d8zmbluK65JlnVE3YjcpibHD5kIaNyI+dpp2yHuYnuab9wVxThYxMui7N1+8D
589wsMf6iXs+VHAG0eSzK3vB66c0Mlc9gEfrq8M8AmXvDP9bnFifIJPFb6J17DvmVVB2fAf9ZeC5
cr5VVmUyvBoJgaRZc9Uo8iJja/3wqinkXPAdR26bot+XDQTVfjr5TZzvetlIqh0ZBGjfTY+cWLxH
4OjJPi2n/MBVcr6zlBffd3F96fjQqTYF4ydu06WXIXgNHlHSJUw5ZoKkZm7e2k3+PBeNS+InHY9k
7JwR7V7Vj2NKDUaOTcnT8L8QyAmxz+hcbe/ue3d9GcAWbofN1lR3tTckoZwCHEj1T2YhJPoqnAOG
uIun/m4tsy1BydCB/GjeVJ/J7BAp7OePUz/eN+aAzKluOK0RFXZXXKBDPIfLMoJn18TZF2CsOywP
qd473PKJUXjSuVa571+7VauAwHQ7a/Ho3MOCud5bnSp+mT7/ufj9h4sfgxXr35qS7n8o1S+l/qKy
fzUm/frC36998gNFLb7p4WKhoYt/+mOc7osPjomGGjA5d99zfH+O0y3G6YELQvR3P9OfFz+63Ljw
uZ7pYzDdqNB/5+JnvQc1/nrx8z0pbRtLN72XzP7/twkaD3y/VhycqY3a/JIMtZltOOWE7S6eiRlh
wzVtvEdZVx2mwW2DndV33Rlp0BSHte2mPExLwQG67YfSIXPlgFQAPj4SSvjWsEncTa6LV3RhGSNT
N5vsWr6DhcPoeyhhi9yvbgluwbCpPonIaOPiRSzHjgDqbD1u0jLOiYXxKlT+Wzg3AplpXZ9jy4DW
KOE4R10gmjxiaNk+QRGe6aHGQQ0EYBbelzW3XUXcGVLDriabSQatCQgAjnAIxlSdMm/Nfhj4tb9N
q5HdzHzNJ2ep8xH7VCCv06pk4TG9HvsueKYeqdxJwMhxq7uHp1Veac74d1mdDjd66uGBxPkaxgKN
blcPeo4Y8RMy95JcIxAXSTgjhlKS5W73tIpWiaCJBSdDx372O37NpuHBwBu3DgblJmOkPPhUltUm
kRXwm5eZNLmaBtX9YNjuAf949SDWsr7PR58aejipnDpFoS4Y0RjS+mscFlPqHTC/c0gkJn2jPDMR
0eK5ODC6ghleqBzxSovOcD3W8lPvJMOTScGsf/S7OCiZpuYJpQGjXxxVN9ovc1lYByq0/CMA1XwO
9RrHNyDCsv1iC5xUtVpvHEf3j55LQ0TEQZ5ag63ggJGoimRlPnr6vtoqEPpJtkcm3vdyHLN6Gwrb
G5FsfNtsNc9dZc93mkNyGNCvYPT+EDrvlQsp5Qv0fpYXeGoxrSi5enCwftwU0nqlGsrdQ4Ir9otL
lYPaSh2WkXoH18DUOtH4IGpzCIsizx/jkTqIcSuGiLeKiMStj0Vu+1EluWymo6j38XutRLA1TORB
7BzGrXUCkNQ3Mw4MYq1wn3dUwJqPPORU6my9Ff1qVqg2gR2ZvjPtC5zZe675DzVPW0j494omzXRX
bW0YtFR9WsGec8akJSO16MtwtuaMqWdCnowE5syRPp5S07CBtpacm611wymb5mYBf3Xhqg+20aCd
o2MeGJZya+zQLc/Ne43HvDV6NEtKLI1QwD5/L/xoXDgm/tYCskz0gegkk3SDuFy0E/PZj8s5O/SB
OcFTcMxVEsHLp/d+EcY8W9vIYlAE9mTRUTM9OcxTHblzoHiaL6bkWYiEk2dXbie8Bxivcfo6y5Wu
jtHMS/uggq1tjCHBwvfX2W3gL9ZrgClL7EpavHTYAUPoIlrRMFrPga3y81RvxOsSix3pBhDBUh07
4I36SWeZnJ6GIhvxSSSJQZFVYQudvxXF0K2KgVChCBOkDrGZpXGDda97a2ZlG7MkeatM7O/kO030
j8KoKx5P4qgimpfVZDZgZvOGk5gWL9lDWkB5wc88FAlBMF++jbWahm9eEZiFSzUUBy+9K8ehvmSD
orVup2LkRP7HjYtzTtEKnk6EiCH+qJhVIS60qJ2hNXDu58Uy5+gfyfu/CujbpBD/3Yj29of+8v1f
9+hfX/KH5C0/EKGQNp4qFzjghrf6Q/JmEPq7xs3IVXi2h+lWkrZgWPPnpkyLKqZ59muWWGIYhC//
BurK3A4af00/CZcVl2+DLZotHkv+poH/JcuZDigg+D/sGy/uvZdlkg4tVSbsb2ctN5mOMMEeu8rF
5TJp7mqz1cBrkp48mV8eR6tvqa6CG/zJSdeCiEPZoe7OGoeh1bSzsx87ubzYWupPQwFGeUgW3pdm
seYw0L5Odjhohj1qMx1z47SYj6PdYxfWsb6D1Mv51DcU21ixdrxnLQCUQwZ28IQXj9qArkDu9Zpl
OAKHa+pdk+ZzgWZbk7sxsBvdy4Xt55DO/pScGA6vI1D/XHzNMQRiDFqK4nvrGe1dlji62k1TNd/F
4FuhrsMoEnskETIUORdz71wvnVwPq0lA6tgvDKH2do+V9jL6yXLfpk67mc8UyYWqWmbj4vMDkraL
GR/u6raigMjym/ohQHd7XPNC37VAYpqc+M5+wt2Kya+v9TGHHHjadqw2zCW+HKDIw3zf+SMXZ0N2
89Dc2IX1PDQMh1YIMrGoh/YUmw59ZVVsJbZ39B2FFdrroBMQDgZ0xL23UGRzsZtWygyHRRtn2Zs1
MYcmaVM35CbuK4A/GbNInAl9A3nPfmRhg2Hwbl/wnYwZ8W0B3yWIafzOumDX1AlntAZDHegf8h0u
pjQjzeGvmouBhlmbuNicfrAtfpmjZsunJ1cznYKS79Un0U9mfGV1aRnvW9nr7cHx1hMsW2c9MJgn
61NU4Bn0ZRjGscGsuFT5YHdwu3uksmpXTNbUm5+SOCWJ+MZUbVHd92Fqhwr6TbGuZfzwz4L33yx4
m7CEEvSfNKn/C/z77Qt/W/YA/gH8gJdJPNZxsNn/xemzAf94xmyOEtL71Unz+yoI1U/StOCzNJGm
9f6MTUjrg/S3m4lrg53cRK6/swha9iY5/eVmQokt9xwhuJRwRUIG29iWf1kEA9GTtopb40pKUz/g
SaIiUXbOuSrXIvKasd+LVVuPdunqo1/LNTKZB5190+eRLurp44KkhPyNHgx83yfFI7Szg4ynQvDz
eei5Ko1guD4mjX2SMBuQxjsAJRIu/ljcT6D9eaQTbI1YBncmJTYsCFvWrFLAYmWBntzK0noaVEs4
u7E8iARJdSsn3X/EoMP43xvkfiEN8V0YOGB8+xkR96fdkFLw4vFhCRbm37XrHNvJkWpn52P1mOXr
eIE0114tHhmR3dxWxRF/Hke4Us3Xy+R65yqZEfDzdbhIzuiHoR8ZbBT16tIfKMRt5xrWDKN7ifd6
RrbBAdOSzF+EWk4rsORINJIJsNM616LzTzgLHhthejubVNdNVZhXKp4r0ns42BMfSbtIiwWruR8f
BtFUIQ9MHfnKpKkxKSCuELbA7d2FfFjV1UoP6MFzDA8XFBbyuEZuGqXXHGYr4V42K9vEf94juhTl
+tQ6DCWnJX1BUbOewby451l6+k2ZtbVL+5YSjMWu49umWywRlXXKKhe2RmqKK61ie31SHWbgMcqm
2je+0Qlksh+BezVWDut9jmKg6n4N4bCB2zdoaqA6Dk/GY2sr/zZIQOADkCJCgJ6oWwJ5XGxPbMbz
0asUc2L8Nd7dXKnh0SATzoArM6p02Plrb2tQHZlz7RWdYKbEZhQZxYrABmeP2Q8RgeLWWDAsGWQP
5xlWJSaKjchU/wZoKn7xmviDeuhNzS+WkxerwYXstFGeupVpVMEcsc42AFTHDD2fHmK266Nqa99L
7tg7qG49UHwmxvUo16bbxtmoUe7zJMZePBl6wXQGNj4vqwDCH1de6yDIW7My02lZO2K+mTKwtO0B
NJcaQ7MU5ivVDfPDhIm62i25gogPOpP6usJIsEiZdLiFxtiDMYEqa7ykhZMVuEA8RtOU8s03hckJ
CQdpi4SStHhHSOo8Koy6DX2VTtvA6WvSl5j9sLo18sUywwr3yN2qJ5feXFoK4nDE3KSgDyrFjd9M
T7UCgkgCw05CWHDLU4fMmVC0182vRVYGpAFa1/7cptLal0mV3LWUFd65beYzlW8ICqaEaY78AJhg
RO9EFbtdNKtyPWULXiqX4vQXfDzoRl5rblrLQh/NjrFNd7byPD6nPp0MfuMZ2GX6gdhPMnCAonxj
gABNdwQfOdTALd09LLRnpFaUin5gjOup+9ZvkqPXyl1qaucuyHXyMS6JKTboXQ7T+WR9+2dD/K82
RDa2f3sD+Phj/tL/1fNq//qK33dC+4Mjtro0M3A5eG9mij8uAML94NqW5aErsukxwPvjPkAFG4V/
/Cso5kBQsMv+cR+wnA/gzSFrUd32GzD379wH2F//dS8k2+1IoGEExzCZ2Xyvf90LmW0buq1ruqSx
hr5qQ3q7vly++bNV3q5AnqPUMJEYgCQ8epN/A15bf3J13j41NSBb0fWXEcflrvW9lXHNaJyX2Hbj
o67z9H5UrfFl9Dz8qm4t2pP0Y4+hs4P17155zmI/SJkVVkXspzS982p2vnULWknUzz2dGVQjs/jV
9hEQK9MJMlVUooSCI+EMbDDQQyV3cVzkkmKCRCDINFPXtc+lT6kL4Xh6gMwLiEnX2rFYBEPkpUL2
h7SUVnMZZJKVaBeq4Oq1myliYOUhfm5evHohJrQkPTbeFS4PVlQZz4ytLG9xzkyUHIEgAkQi/xgv
hsFF3fQK3e6p2a6/5Cr2vyduTuMSnV5g06MurYWGqkWngnjCBZE3GAA4dB8LUuxXVPCtG3c0SK/i
3ER9mrBc9Qct8lxHaw2tZe/X+alKoKXMKhvopVX2cMqN2Y8m4Ttvi2ZYQmdBesr67CkpS4CT85jf
tIgNp9yaXvKaKF9ObHNnVgGk4CkBJ95WSfqazRk2kQWvL4W/N7XsrlISda99UimgoP29Xc24Y5UO
cLIk7rdhjqddN05vtHkg5bcBwCT7nMzFy6yBFi8QMS++L78mQCkjOy7Gp9Ufe1iRRnXEy0ADkap3
aCXTkdpvcpmWOpJsfdRr9sKY9iddh8PV2teAFIrkdk1bj/Tk8FZX/aXStToVQ9YQwLL3uCutXc/8
5arhdEG1znqfJlW9K6zipaF7hjuoUUdFpX+QbnBvKneN76eA6CJGQGMXjBuvAaZvgRJylFoibK/6
zmKYu9eaXGNCagnRRafX8Vh2N/4wWZHnSHEmmJod1Lw6u9FI0nDdHNjkoPSxwqf61U9bMmrYh6Km
dQxOfoskA5r8iO24vnOM4QmdbX7CqloeOetkyGRNdlIFocIxE+7OrrduAOWMh4Hj6Jl1IT10nRUc
kspBYUqN4Kjd6Uft0GuC6YQZImvHjll4pkLsO19rsiihdlQV0RqAoVBU/b6u7WrH4YmKkdUAFSx0
GTEHpczOmj+ajhK7rixeaLE7w9ml9LCHZeAMxquzMDm2izm/pC2UPAOY2k+bYNfncfU4k4B6KCaJ
xV23cIfxrRTX0HLHK5da6vsRZGa7t0ED/6yJD5PVo2rSgXXriwRLrUaHoifcOFmFGB9xO03eUykL
dkthVWq78Wcb19Q9IE77UezFHpYDSpU/9m41kP4y1+SY5bUFtoEbKRmjge/Gg0UqEUrEt7FsaXqO
tb7nTmlieOSxSAKNA9if5+V727CoRoknl8s4ZOpkDdMyERnj0ZpDY3HFHLb8tAVBk2n4adKAl+Gu
ifGozeOY/mT/pp/Pn4KWzVy0zXTLvKZ/6x2eFk6VMl0Ppq7EVaqCCvQfFuu0NawjHfX8zQrstUvu
HmltY5WYgVTUAn3fQcfHcLxuXaqtHREcpOg6ielF89dPM20TL17WzLdlbnzhlXq11kzsVFnUQLBx
3RitvM2FVey70sqvlJF9j3u/22dWk71UXU52zW2c7AbWg0YWGVd7zxgZlkUVP5NBLMjQBDYGJFnW
FzMgNu7Z+lrjd3tkoGU8UTvs4bR2Mi49AaW+VdDl8AJTXmPiolYU04J2wKAhblz8+BC2BxwawzBg
fU5rUGiZOlB3vRy77a0lD+o+0CJnH+KWkjajLVPKwTW8WkAN2dKfJhMP8i7eQj2tv9JOE7vqYbKX
NzUCu5C6Cr51Vv/gzZJwUF/Y+mT7Aw2OW3RIcN62bH3GP+yT3cYjg+W7GQAd0ceeG4NxxbA+Pfhb
WEmJFZh7TVv3Qks0mSeT9cBfbrPJL+5WQ+ibJQsIQiwjxfRqtnZzzylVe9YYEV2CoR3IeScmyw+D
PB93jdkdFyOB1WMPN8HIqgXfZ9kR2udJpL7ojCfZ2bkTcYvEnB5HHyxy4WPfq7ekF3+34NTO89FY
2uDcCR3jgpkFjr+g+rZsqTFhgO0ZtyRZA14W38kWLwMs1n8koQ+H3EdZ47IY7PuhPSMskag3mp9z
6z1XmVdHa0BETvQN1OclWOnx4oqVqhm0Lty/i1G03/Gs3CANj8SLyxIY8+YQsTx1Z3EyIUvKB6vE
kh+mLTG3btk5wyFF1zYMjEjnZ6GfoCvh7152YwGR1qoK1rvW/bxuaTy15fLSYvhs1UVx5TQx4sPC
JTe2p4WAZ25e8wz0R4IQaTgVxc/RLYPD3KyfqRfmKvEeAMTqHt8wYopRoGh+YuNPvsKzn+B/D919
XFhxmG4Zwkn6ms0dwQ9D9hvxuZ+4Q37IISsPpcOBQc/yterGNKyKvn0pff6otSMt32CT+dmNElpM
D8BTsoiSxiHQSFds/hBYdXMW71HHAnDmRAJyrGKxZzEF3w5g99Wn7yOUg/2UZeiBOuHAn8/QOUc3
K79aW7yy2oKWI5D/Q669JSQGpw6QWapry7Qg0y+rDLW9fO3TeIGl43q7KeBnmKhXiwRy40svrPW+
YFLKL3RFBYVtPc6KX1jDj6+HIn/jtS8GDFjK/9h6Dl9rC+4zY3x2qbMNIaAkDyOo4HtniPM3uONP
jutOIXHjW2nV/clmrgnUOM0biHQxv2h8mPIZR+EUzjjbifL6kVxj10KK9RI+aU0p4rrFaDNXY1ZN
aguj3Kyww/E576zGrO+0uRK2QIM6ebPjf56KXryNxHfzJh7uVmEbeaR1qk95M9h3TuVqDKv5rFhZ
GwYmkPiBT2pmHQBieCJE9UiLofMIkK8XIaumwRHDaqzQASn/s+9sX24vasJn6gmCO4vXucemMR1e
GYVd9oQhZR1DYsvuHgf+EwDRMeTufe3j5PvU00LxVSXtpZwozYKMB+m7Tezv4JgdLHOZ9Y3EOewG
pCuuhVS2zOdm2uLdWZGi587OMn8TWxC8eY+Eb+HweIuJI7GVR4re7sFnXMXYOTza4a16PkGDyXmc
Xe19jxOvClOr96iQd7JXChLkjTlmzh5mQhk5XPXBVDUrxqsW/2c92PVjZ8suw8oh+tu5sHx8kXHt
UPvajGQ1Ox8YPiZfwvVbzJ7KwvwQb/F7ZAcravi5jgODnGPuAKY5gpTKXlnNile2uPFTOc3iqciH
+CRyLzsLZ+LEG7fupVWadFgGoA6ENKPal8SC0n+ljaXaBWvaXSCZ8UKkYiqihsvzxdogBGk1m8Vu
lqrZQ7gQEffk7mEg0/Iq/HX87jSTPvl9jXqZ58OdTNLuubadruD9q9EJbNTMonIQ6zhdgdTqhqrO
uT70E+wCVtiQe9IY7NegsQFxlc2ioyznfbhivFhVEbojE4vYX91PCb2mqHX+zM7qjzLgRWS+vqOL
h4GRLKR769pF+qa9CYsBxXtP5aoWcw9Hw7hhOpa9xZWjDjTOVVvkaS5x5yqxz/088XeSDmN/12+E
CxHP8YPmPz3NFcsr6OOnqeJsjEVu/Ko2VoaRejBUhzW56t5pGu9gjaHS1UeAR1DZhGcdp43AkW8s
jqUa0j291mXYGGuJXbprnMO0MTwwrnfd3lmZguUAjyinNsfrSq0jeelcnUZvTu6txo6XR9/Lu/pu
TmgJ3gfJLFq3IOHmWhwWKuyMFIQClLWspv/OcTPDVLcrvHaST9TtkZRjGVsYCnU9SnVaBXQqL3q9
KmdphMzBzAi2iuoQR1LW0dmHdUChhH0aUtd5peUW1uk6JbTNYghozK/YUuK9MPI4uc60zlr80qLL
4UcmE3GwUQOPZFDD6jN09TXAl+Y0oho/zi1lmJXZGsfVIaeoh4X+ialrzh3P5H4c7Oy6yZ0sjK3R
+1kR9Pkm1GZu7TKspce5aj72RRBnb6ZJ0KCSwYQj0N3Qi+uKq5AM3A9GU8nJHSuO4Cbu7LDNOu8F
eVhEmcvqHOHOKA691a9fBAfrq2lp4EZzP669Rhxr/tjLarXDQ9Nkzad0ltXjNJnOZW2yKbRI1+2d
1ET7NdPKjpICOAViPaeDtuhx3pEj61CPbqVsqz0gIvncc4qMcBkH4arMPPof9s5sOW4kzdKvMi+A
NMcOXE5sDEZwF0WRuoFRooQdcLhjczx9f1BWT0nMLmXXXNdFpZWlkgoGAuFwP/8530l51rE5B3Ex
O6rfD1V4iS9z3LUc3B8QC+ODKoXz6pNcOtJoKjcJNnfG22S8Q+wjF3nqjjvVUoPu5nXAx6uz6UsV
Q4cBQ3Hrzln8Rp71duQ3QQ0UzlY6jjl2dkW5xjCkV3BzoxndyluN30F3kPHs7zvsw/BtmRlSRJhn
+ympKQuueIwnlHl8RsSmPzsO66OVJy7xeJ4kzRTQ5hFVONYo7DbE2V330CYe0IA4tG57dzEPcsqO
A7GC65keNYz2DUOgdLKqfWWy7JuUgXedJHnOQtulWM8tvruahX+QBS7krNouikZqheLOQ2cy9/QL
xDfjnJZ7fPXBsQxyf88wjwVTt4zWhX0XRTXxUq3ndjusoI2QBEfT0tjAxq6LbkrCXBRXUedoV4m3
KTBgvECmQdKeND1UdZ7VL5bUL+BSyk02RheeP9uCEubxTcw8WCMGc5eGjnuuHy4B4ur9AO0On4DB
wrHBvhPsgqV69WM32498WhunmZ/p2z5nabQzS/cGeP9ZF4wXKgfryH7oaYWnct3dMzKmQSGPkxO4
av+1hI2zqVMRbNkz2/R8NnNR7RXIkCElsnoF1aLhbtHhhS3KcOsoL7+q0rS8Q38QYjd4AJj2oxTj
je7Zb1Nf7ey6Vf6ZIy0v466r9ss0LkdyOuLb1HBEK/piPNZeP+wmq3OgJKA3l1J97bO5P4V1XmxE
VNL52pKAzIxE6gw6HsAWPN+wHu+XMkspD+6+cF5jK2YaqHPeUtSXzSBHxrqjNp/weOkNes+1S7Ln
ia3UY2513TakAeScBcSIunlh49hmlwl9R1hiB0vtmnH4HNsdvHXjbrLCeWoslrxiJP8nA1qxJ9+N
PhEcrDdupwijiGiEdJr4j0tb+ozBS+fcmOwqt5qXXoaaaqLsgwoIXrOSHibD7qhJZfMha50XN7Mr
fLCN96Zhl+xEClZXWvXTTGPidylrxgVpExHzQ/Vg8z3LAWd1UD9EpmfG06aFvetllHwexYA7eR5H
iNWxmR466C/Y26ME5zUCxHTwNSBPNv9YW71qBjUxuPFDw4IFl9L1W8a60H8GrL1Zb/FNqPeBKCmD
QkSeljydOeokOz4qGV6XhS9vx8BDJLBxqWycpaRNif7filrYCIDefhCZvKFtILrk//BHzJO/O6nz
4BUtiwf9tKdYivJkfB6utjt9TUo5dBelVdK0GKzu4ZAqNr+aT0se0g8s7CfFI2lb2cCfBmfVAmWD
/TSmiii0A0zZPj3NyRrSdnx2wql2WBKCWY3TkQguhS3dZ9pbTuTcxZbOS1zYqXWdxOQklgoHFiiV
k7SBntGpF+7DMqhO0kf+g2+htw1bfXgh4FcTr7tS6XgfF/pN1Dl3fGJ8AjrNfefBrECYCS8bDxBQ
aPXZBWcXBMSltm4Z1n1iXKPPfWIxg1cBkNzKbS4yIdN93tb2caancKf8QV82QCNRLvqWBkeKYwG7
3g+WQIZLgH5krflcpuRDnN64B+Y7NB707pfEH+0PU+SXu2AmI7MF/TV983U4fmDtA9AR+Gobim44
qQ4xitj61k4s77pSkYXOkueYGUVZHuOgufb6irT04noQxvMpJn8CeBhrsMjKU8fz0Y6Xlp5iI18x
BLQvK9GY2iQcj18ZQ+K9sE1pvbbkzW9DUVnHggeeglsVzseoLBQjKY5IOFGLbDfnKTZosARubcwX
9ll8tVLaonJc0Lft5CaEUbPhq5UH34kJGYq8M0ufOmTo+2VmROjn4dRsZS6mj9HsD3eOk3nLjYJP
LDdTWLcXqKA1oKLelSsiKTis1tGQWE4+7yT5QLUlDiQBSjE+9URi3di58vFB8jA44l54NKn/kR2C
/6FLUgLFnemPfA8IfSmNoz6OnqaIKhSZNc6HVGAE15l7G9k6ea1niPr0GUd46hwiRRWHdOs8kfF1
ryoiNZuuH7Mze4h+PlAV1FLbkAcD9eGsP5uAKWZxkSaAWRGJiHVPaGHsaWoceA2HG7Z3UyupsQla
9aSk152ZfUbgltowFpsBp+uFkQVsfNaFF2LesXuDb1w8kva3g13UDcunoaTAmq9xgmiEQE3heUM/
nTvI4Srk7qEwXk6AdLomB2cjpdrxwCIErIaUHRPWvI3t9FjnVL/uhFhlXmjZDT/j8MPYUQ5Ff5QR
cAl6cjo2rRFOkU1qVeOWcf78wR9kj/gkcLVvOIZFfBJW/FT9CEll0K12TZowykNTMw+mHLHmuHzR
9gs12Dkbeg7es8Mjmi1oLXejK79jSGz2jAjujcW2fsH3d5JEG3e+HCjhyZPufk5H51Oxzqd3JGAx
QCrfvtPd2qRMdDJ60L7iecpa1t5VIOU+WdiATy6ojGFTE7a5VsbqP5XSEjdUwJkLR8LX5fCq3XsN
Fv4hthKOLwrX5dmyMucL9aHlqdfRiBVxRb3OzsC3tG1YVje1H4HKiXRGqMxnArwNJzomdpiYyJW6
CortDQr/yqeIlVsBkXeMj4128vmk64I4uEoL7Ej6DjOVR4eAkc4el+L8KJYwPRUeSyXTTPO9Ipj9
ktiajdoS9IBDEZggFhNO3aRF3n0aAr89TBZPXXxPPMy4pXYcdvK9SHVxIS0yYhuk0bNK5vBynES/
p9qwvJI2lnN29ra4agH3fuyLpqevbaYNlzSitw0UfYBu3lv3suzkDcDo6FgDfNzrcZEXkyaP4sqS
u8RSU38d4e1+Rr2lWr6d5KNgf3el2m46DD27f+TMEJXGyh6IX43bKE6JyjPL2KZS19dDH3+1RptO
a7sGEZf5Peatxb6OR74abgFeOu/cyzazozvQlvPlZPzxFFjhMm0A+AEW5NQxsGPcojerk6ZV+hrK
U3mF/+4Lzid7PyZA+4vIvKamJp7vwUhJogJZ0U5qtDJlnoAbJpim7GwvHVAAFjf6RTbSfjhiB7gs
dYtm05aNcRDall3mzvYuIH/NiL9lLysW9ZIDEN9yVFiOcENgbYc2kYsobNGB7biqdo3vjNXD7GOQ
NRkPm8JfQ1/UHZdXVogzwWd8g8aKI8K02cEmSreJ2+UGLxP/XiT32p3N7UQ/7MYZy6dYO89uymKN
7XOfg0XeoZS8xg1EkThl4DFhpt1pC5daAyfp4NglZQJejQe6eFgiitlbz8fuPACATNPlFpicizm2
+yR1V9xhBj8mlgO2oOsvxsUbP1szYxAHxpQrMOKLhR3yDP74AjdytiF29VrHRXc/Dd09ydjKbEQb
8Wi314NgVlm3kRsbjOqEoDuwBld0Rrx5Vjhc/2BzKNb/Tc4YDKGHSpF+IheT1vMVA/WZ0pnu03/G
1v+rsXXgrIzlf+3j+vRN9//nKVcpYfpf/Kvunz/5j/F1GP7BHCmg0BqOHSgA959Grsj5I/CZW3t4
qFZjq8OY/L+NXILBNvdGGNGWBJtprX36b7hA+Ae1FwFu17XYdcU6/TtOriDiRX52cvHgWeMqVKGT
MCF9/L6aJDXeVDFmyyiPCYdzGzVgRxvEjLNrkGoqr4f6ymbZftA23LQ6rTYkeXmuC3s6lplChEyS
ITyoPlYfoOWw/Xar+CmP+gqhn+XNzYe4Pbez360u/b6knCDzL6lcCtVhKIZkwQjpTXwPI7/yN17p
M0WMYZ34sp6PHfi9JiqZECvDhCDF+fmRzBm1pKNP7WMcFM+4/p9sXSXoV4k2Hxc8HwwfK3PIR0vs
eq8Y7tOptU992+R8+QisMWdZH8mLlWDaN11+xY+QW2Y0Pl4wkr/PE1noXYar8qjcDizIZBqkUVd8
wiY0nguU4UcQSu7BKJ3dObGmnyZm0L/BiFrqvVMHOXacojoEoU8PQTaZ+kOaIcI67kzyQ/PH7Eft
c2znH4myMtaI+vE68gzjlarfWh0Bh5T4OMGF3Os/lNhe71Dv3fsELjj6EE8a+9CaYVXsImvZxQPk
JpBL3t6RKBAB+GFEIy6hq3tv67UxVDgrDDfJ7LL9KeXRhhHACM+5sIfslpPB2O8cA+ZnF+KR2Xr+
hDBRpYt31ePpZ7aD/EszydKTKuyP8bT262lT0MeTL/beGh1KYAvDpFTpxufz8IerJXKOfSFeyILj
aOa97Mukf0oaI07xpD7CyvWgDYjmMxElc7IzGW5qgzeQcgyear2Pvz9NH7QH9Hc3hpQzRkVNZVCD
uZqrXGfhRtZtcJsOOkDWt5JVFRxfEpU491QHF3s/DTDkLfJb70AOYhS1BPuky9O7ZSr0aY7pBy8C
d0vDzAwegXhmZQdkjhorubfd/hmuEtoJjqLLLFBJep56UY33c5y23SvAG/1ZTB1pWcLq90Et/TNY
c/dDGawuar8ZruBZdcG2H2su2SRrdT044vMEFufGYse3dybxzWvqz3QPkAdH6+wux8IbkCJccUsU
3Na7WpnoJUqz4XGx1rTjmFT7oEsq+Po1c6ej8AYfUTrAgLWtmmn6nMEqEzswkTmBWKKQuDsKRZyL
T3nvhz1NcTDjxf3YLlRgiUxcyQ7C3Ha2DXKrdO4m335ZdPwi1ABjyo33KmSTyaEol/HWC7NOXSAn
MIpNneCTn0SPaSK/CQ79pOvDSu4VgdujT+o8usWaIRGkorWpK3DodWHt4G+AEobIeaMpsmSjMV3O
dgO+omVMPyOw6Mm51rFmOB0l1ERhVZcvdW7J4UH1JuRX0ofCGhJIacxOVVeStBkR5WCgzYdBsO33
3OyyZHvQ3TuLQ1ZnSDBrbDGlFWcSKECacy0Zm80kP641ZZ370EX0yOrE3neyZ2cUcga1ZRB98lRt
/E2/nBsRWscU8PdFGVXphuGNdfAT0vSxMNOh8Qpm22SunmefrG1NiP4c5eHBw2tJ1YWxERMQ8Tal
Kvx78m+o+gESBeGuehuNpUcBZd2dipK9SDsM8mKkSGU72nV6PY3AR7ZDsVARWgn/0u8jdT1jM3qa
iNMOFY01sM3qCuc5HQVttJ8ttz4U8hyY+ZlgYLBrlXYuZ7LYe5//6lz5or22K7fLN75nkUrv8P6J
nQ+0IbyEnB2xUqnu3mXf/Rj5VOwGdNvuMh9BfWvkYi4Si9HLNq7KEusK3lNvDqcz5wncRWr8XJUR
MOFxyGbMKbE6kN78YQm5qZbUfKc3jgPaGIYHaraJ3jGNp3sr0V8ZZ8OJCImib7Kgsdeu8OGSDWYF
SilRV3k1fObBEhBsrMZjs3QT31IEy4XT2zSBQK7z/qvT8LTZh16or7wav+2Y2h/SMIiOroWNIBdr
LWATFRdVSK4gW9QRiDN6Kw9Y4nstG9DGojcYz/+lMCvaJS6zy2CiRjnAbnEOemjkPLGjg5bswwZS
J+e5CXNk5OohWRPBoU7DC+BxjAAwXnwfmImtkzNGabVk7Z3ssdrFrtNddjEp9U2RMoAWs3un7Hal
3zirscQz15lM85ucFPO2rCi5oIgv3vmYO0+m75ID+8Qz05COGMms3/xWYbGp5bQvsCpd9a7LOWfw
sku1xF8oU6gvUx+QbUxCcSinL3VN2bOwDVv+gccN7N3LSOn0OEyVS9dKdDPayUOvG6gFtYOkP4z+
Peey+qAsTaq+eBiEtu6nrLijpC460fDn8G2sbpi5LYcZbD2PRuIgYhNAFKK4G5Kfx3y52fgj5cDK
m81Hr2S0PQ1c14eOnFdwWoreDNfQctN27/DkJCb9I9rVC9eQ8/J+hL6Quhexz5JYLh9Qm2LrefoR
FcvDkCMFJ0igu3+myYCOVwABw962zRG3xgef0WVB1mxhK6Ph+N6MpY17vPWhumAcLVCXbFV/MxgF
6Ngd6Hl3WsfKdrJQyyeXafanuhXzKeSgRPC90RedsSb6t+twDlaNZzyJoJxY+quGazBm/dHUAot7
zYoZlVbwaphrQXYcitMo4sGFgxYiWS4DTUmrrYiOhD1UhonCwih9w6VnwX4ltKpN1B1wPdNcx9yl
2dQNy2vZuVwgoCHzIRNpiq8uwcVVrBqELEnBx7W7llly7MByz1lgagemHTzdOO61nnTPSg5MFnpH
SVyIjhliICLFKFBEebbBusuiYqtDpPWlrLKT0XaDLhjpcUC9NMO5ykrrkqMNBHZBbgm2ruvFtzZV
7v227ZcuP8BSoEQzihdOL+7AwBEbL54ecnwEakRxH2WqeyjiApx2HJgcf0bsY1hI5oMCeHVc7Gwe
sffMo9gIo0K9CZXpP1WAS3cJ06uruojWllGcFM/0ClJHrv0LF78Fw+MFYCRUuMnl5/OEoCqmFors
JyzluUZcmy1M/wYz4boDYghY0/56SVJXfALRsR6nyXyS6MQDcsBu1jDIKHsBnaXvn1m8F8gjOqC0
1P6CusDYNvQFiCb2W0yHylXgpCaHyU0/FAZfn+9se2K/cusFGb2LnY6opSwzXC9+dg3YHi4Ks8yr
aQj9yyCLJD4GF+yCrtRQ7rXfVBcebKp9zId2wvfXjbuq8czbnEQ0SrPn/oh/PDwnXtYEWyzeIREh
tma7JLXT+JrmTHfrmPC5JzT+CYon2L3U9zBuL+nWmX1xqRyzEAXA+//iSg8cksYOesyxLPEsceLr
qjDmmwOpbkvZtP3Kepqf8smCCt159EuMpTZUzdchlcwgtaJdDxgHxzXV8Kbp3QfC6S44hgnIsAnL
PdjT+CKe62Hvo8qfl3CcQLyk04NGuMU0Os1bjvS0OGM6fwXKAhPUaVvvYOe43hgdSbojKUUitYzP
yE36DjI4/fDOKMI3p3HmK6nz5Sai4vKDnOge2bKeFzjmbGw9jaieU1tU6Q4uckzDKPA9GsvEScik
Qzj2u7Po0uDeXXqgUEJCclxA81vLOr0MPbk3RLHZ+wOE9v1k2GI7yEqW5ro5TAF45aKymstZsBeX
gLgeW0WK1hJq38uOvHmK1lUU9XhThKFzZpEY6V7K+LKEDIQ0nR5k0jAfZFYn8VgWAfW3do2LfzTd
Bq8m33XlFWeJwrKnk6NjA9VXX7My8JcjRP4JcWcIvo99O73h6s+irazi+Xp0nNk9TMpr/8MW/F81
S7vBD9zCb87/uf7aNjD9f7Gu//lT/zj7R8EfLGAOkEAHMfSXWunY+QPbJlRm8lrRj46bf579wz9E
5Dqkv/gTJ8Tx/v/O/muKi74agUPJQ55AOvi3zv6/nPypk479EPKXQ9qQggT4Cr/61h3sgiWmvuDM
uUYdVQ0L0LcbdVwMhRTbXjET/UkgufszHvZzc+f6F/4zNPbnCyKGCJKjPmlemzf2c2is5F1LR9b+
2fUdEBDjlF8Q04a2V0Xc5jx5bn7/er9KG/94PS/geuHCJB7wjpsYFwFHGif0zmGbBa9FzAu4RWE/
an/ML37/Uqg4798aHzWfNf49INtrSOHnt6awnqRDaXvnsp78V5zt6uj3S46Tzkntm54RzFNYQrWh
k2B++P1L/w/v8s+gIEYrm/7Hdx/j1LFyCEt5Z+0U3mUTSduButwgfFOJU29//2K2/dc3yh2IN4hN
fEQs8d0bndsKnWjOPXpIAl4IWL4Y8bQIKjnHPuRB27iFzE4kq2i9MCob9TPkgIqJV5VbW8GG/er3
v9Ff3z5aWAS4c+W4hN6aAfn5yhNDwmWeJt45mjhUg6To8gthlfzj/++11iIrF6+GzY3z7oaiU0Ew
YTDe2dWTfTN4ln7jbD0/DIUj/4wL/cuqwvU6/vpdIaVJRsX3Q3Jf4n2dI03SClDx4J3HJPvOHDHe
Dw5tsf/+tWMRohKRF2OVevdhAmbwwt6pvPOCZH8uonE1ikGj3NoLdq+/aShd0ax/eUuug0eOkAyX
8H3VVpS49rhAVjwXDgVzO/J17ZlRLA6pSmn5EnWl/wqxjC9pHoPByHqyESPQz9+/5//hDg4EQhmp
Vb6qKxHg1xsmcWwnSYLSO88kKE8uRG4L23wcXUlLc4d2Mca3snQYDZiF/k4aGfjy+mw3LlhB1PH3
v83/dPeucAOkej5pjJW//jJlFQdzjQv1rMdkfhAC8vOEpfnsSRXv//2XChCTCevyaHHe31GzjFSr
ws495z6XN47XFl0C7Cz1Ec2Uf1NH+utSz/KNtzkWYezxZOGo/P7FJAELWJbSOjFKKqgzpyXtpXEr
+bJMNEiOzFyjv7mX15T1T7fX+pJ4Qug3QGtfP+D3XAZZLhTGAXI5CY7iF0xewTFqpeeHAGr2Q64T
PlfXX+Y7DjzYYFK+UvVMxW9oNXLaAWkHndjx+PuxgvTYrzQ3gJOTi8gsCNA5E/+/uUj+j0fsP7/l
Pg9+4HsrJjgWLnOD903dTNsKb+YAd9KVqBkUEYBo88A64HIoB0xusBHSbVXhP8TWXkgT7OnGC+6V
oq5tD5+d35EiHT7IBDjQ20LL2tvslOtUK2MavHGobsx2OARt/MD2xJmAo4L32mXR/FAFncKjyo8p
Um1EK/g5GrQc93Jyiu6lR3Y9R6kHmrfgAm7oljJ3BL4stSeSFz+RMrCgS8VJZx9tOtYQq0NwfLs6
zvAKVQrTGqVEuQsZvel4jYgr/YM+3HVrXIzYEM4D1Er7hqgDd4j0bPli2GmDlUowLJwm6bZn3acw
MIyym+zE6bR/wyDfvYSSAcUJWox5AMQ131lOb42bhXbu/LNtYj6ycHEDDmwTiKcnqoG49/oyeC0B
KTMcQJN+NXas37SN3RDhYvRfAVc4X+WSOMexC7sHFYAy8qcQp1SeElBm/cVANgH8J7BubPvRYjBw
9mZQb15CN6k7e1zRJE+eDOUsF4nrYgbVDJ+t1rEf+8VZEeVTEj5onS5Pzgj+VsYenxPQhvjJnpV+
K2mkxq1C0nu/6ATeVGRU/DRIHLYbpuwQjxNIFZu6MPbj0nPdPJQZ7ArrUw6HVESdX0BFNRNbVRxT
b8bmYEJcUyDeA4puajTw8IR3Vh2tIqRQqqvjK1E480MJY3negwmzaFEgRXjT5URLACQJ/zXEMELT
WoHFfDu2kcGdL5IwOMl1vbToJiB54I1ddeHMgE22rh+uxUs0ir0FLc5t7uDUUL2xRPZNZtUYvIxP
sSLZ86ij4sB4PG/6EoD/xm4oryWdgB9Ci4S/NuqHaIewCZ/ajngW9ajxa1aG5/KmZzjsbqWbLtdL
iMi4tfPaf4V17L8GGYhjJhYKPpZvbPUhdRfnuOChDXdOGnifm3FsHiOsLNf4H6odSnlrU0BA7IWj
p1CnvGrHy7Qi9E6Ic563gEOx3wmdBI+UyucgyoKI4AZUd3MTCUTC2svw3NRlHG8RpZDUGWdtTbOY
x5Iu1z2VFFKeEAsIrHFP4l7j0H7fS40zpEiGmkCa6r9H3kLRpBMON5TP49s0c4GdCIyJnLYLNLI9
p1SMFL1l5HNQlUoftG+Cr/MSYrEmjn1FQ4RKDwKHHem/QeY7guEU2rVDexMzpsA7uujsc+pauNxb
sCgEToOLrjHJmWKHsLuI9BS8UJNOW2xDeCRgZHZyPWoTaUTzls9N1ZWchZ1lq5E0FTXGmIXKcmo+
F0ynehyDmd6VQoUX62YUBWfutLNTqraoCMtwqLF5OdSR068LE4RL7LsPA+rVZYNX4rJQQC2NP5hv
mI0m4rK5BYGhrZ/zcqRcAHlhA0YVskxH9A754BV4A9+PfLF2CT0W22FU9qHmGF/g6brx5kyw/JMa
JNGoMBgiMld4yrblOvKAioq2m7brJy+nK3a60RHOH/WQTT5OzBApBWeuFic7j6DWJX4qDfdR033b
GkY3dTt8xGKDKWls9GFYy9ybTHytsNs/x1XubPLYng/awrI7VPweMS0G9zyVFpKwLO9XgdfBsUkF
n2iYOsUVxqXmTvSDBHjKrGprBezIXk3S2zeWU/CV0JoTw76VPfG0YE5WJcudaZ1gte3fUiVYkNol
th+NWLhlRT/GT4psS7qPBkSf/VrnSXkpDZ00HdDUuGwdn3rRxPbmuwpPwjY0lTr2jF4ihiU+5n4s
zYxrVbX+bfYsSdnmpB0wSbYrk7NltZ05R2mCPsBmGZw+jtLjqz+A9DlioKb2zrdL+SIlt+2qeazj
46qpXpy2S9nPZQNF6m7rtHznMw1zE50wkt+NHD3ykCEU1yrs9b4pvOlbHU0dnJzS8j/RfUK6K4v1
sULOyTbNnOZMzOwi+6LH/rWQPuKTB0RsCxG508+YmQbrQ77I1j1GTobMjc9sG2BP2mfT1BH/DZaD
iRr5kf5ALH5Q1aePzJTrhyCV352K6CBx79uyd/oj6yqEVCeGPusN0nlL+yx9W/J8+pAOIZ8c33ia
8MYyBQKYwtGnfD1fsRyVDk8gd2n9nidMSTBEWcch46OCHeknEWeva811B/TnIYBmTBVNTfJuE/Ap
UBmBnvBkNdAn9rPdY+dWyrsFCV/ddrjlH+o86raUETJGGTF3I8S6X9o4GM99IJHl/MTJietGbr5l
Ro+PblimeFN3FcsFvDx8sJF3MtP4JcHv9GHq0/LeHgY400j5n8spgIaoqozJH31JMI6NmxIqN/m1
YtZ1suIpJkE1pvoVl6Skapx5YZP7BOACYSUbj45PhUna5AeLzSzWJdtxaPujSAwNm/T1Y0CY4Tg2
UEJknlEPaYblvqc3cBOP6fQyVH3HzEJrLz/N+Tz726gVxG+jhIDhTTCLSV7E2aDJ0TXWVREu7UeR
E70ABjMQgUXpFeVx4Oa5AXkkv9tjp68HKceLmQfhuSl0jfs9zjBGE4lzLzMWtwvClXa+lewsLIzT
4XifOiOqclMkgOw0S95LOfcuLoTKv5pzh2UUFwDN1R1lVNPOIRWXMIhtnes+NOSbDeivaB9VoceC
aJM6doIhOcRWh51Zpt4lUQXMa1WwHPUQ5g+abMbHwTb6KaoAII/zQjkgHC3sZgSEPQqg1oFaEe5c
OYXYUJMlw4KLkX3TC0OBqzVi6Pe4VHfjwjkFgkaotn6b5LeOCOePQk3WtZ/3TIpyt3MPkeWqcNPI
xj+QRvOJsTl5rC8G7t3vlOnMnyRRzK+Tn4RvU0D/yUFAJwSLTgc6eL62CsFtR277HZZ8l+9UBlr9
SHbqu5+RmdFFDdFmyXV/cimFbCnVgiSTzXlnNl6o6F7g6XxrQQXeOyJIeiI17NnTxRAwpNxopRsM
Xh+dy4H0IyyF8TkLTEvULF2KW0GeWWwSJrm3DS6xHqfKbN1nlsunViEgkd+QlK4OTzNhcuIGP05Q
/8Ht/g1u1xar0vGvpdD/W73q8hcP1J8/8Q8ZFDbHH9AxmOpHoSt+ZllhAf6DgyIl3BxHiZvhZfpv
B1Ro/+HykBZeCLfKRULlhPkPB5TPH/mIiJHrumgwmKr+HRXUfadooWHZjs2wGj2L94kd6tcjOMYZ
U9eD8L5lYpHF96peElfgCHSsrt/1feGYp6JK8/6gjVuximvj+19nYDHNFWgLJukHaTEsYVAXWVgU
mxjEbEZKB9T5RyUoLDOMQWWwBBtGXulokVQdOw9KejUY8uTUHGjnFuag5GuVCtZj+sWHRO2rYkg5
QXgcaKCWL1QlRBeuJu/hM3Et/FhtyRpaoJ+asVjjyaQs6If+u1P1O9GGgynzaaIK/M8HffL+6hBG
s9teL/43qacR30ydhhl8ceW5bnkdp37MS8523tTfu0Dl5hFiGf7drZMNivfT2FM6f/zp3rr783T8
s4rs/OVXYjZq+yFt4j5yRvxe8Aw5tNStVukbUCS/vAaukJanxRvYHQITCnJgeHWYUzOzQtcjWIjF
LGlEK4Rsy9eWXCd9LuHAQ/tUiVGLbL8kKaTDpZr5KPY9J9vlKVNBYmEDWMouuFkoE+Y/q2NP+90G
m/BAfvv3b+qd3Idssd6DMc2NYKcZCzi/3oRJVrIBYJ/0TUxgFD74TW61D/CN2+Xu9y+0wmj+qTh4
vBDTZSquA9+OuHjRenF/AreRbOnihY3kG1ZFx3b3skpKj8JEwTd8dsPCu510669MssCvrH4r7TQc
H0rqYorvv/9N3klf62+ylicBkkO2QbN5Jz7aGLNEPBfB2whxIbjxCbP3DLVri4nkKQW4Tkz796/4
l4uMAIP8hasFZyVX4d17t2yKVHl6uV+roVMtTmYjrZEQPixmM/3Na/0qgK3XmYXLs2OXGx6/7mrg
/Pk6E7GoSkklzttsp9j4vjkYuzJSVnLgvsNHtl7iygTD8Hcy31/fJPcQgN9AwM5g0X0nb1LYplVc
lPrrzKAaVzT2rGh8gMidc3V/fz3tv36EMUoi6jvSMYv3e/WyaFu7hNxRv2nStHV4JEvXfKzoAu7W
9knCDPJ2jpdE1FdtrppA7P0xK5enQodSuhvImKR9N4IUdXzPWJpJGByCxqmuKH1WkcGj4nn13ymu
f/lgfAAkgBMZXdjir1Mvm+YLxArRfG1Mr/gt6Bcqi+8jGE7/uW3rAIN6Ai6nT/7uYv31g+G8j8bH
lMZBFX2/bCUWXahS+dYXxsw2J+k4BEOqt2EkM0h1tksOpMJw55Xhq8mqlIqUTikV0yxpzc74mNfL
hOcb6W7pv6TEWmMalgLHnP3aeDra/f6jfe8L/sGbD/0fXxNYGBFsuF9vYD+dpKoH1X7Jopxh0IY8
QL/caWJl3FQLXUtmpCIZ0enGcpOcb5NuwDNa2yYgk0ySlSJB85UbsC6+B+Qj+RvyxCsxpYy2x6T+
zwWYekVWF38e0uBZpzGn5dVlU3Kn4oTVfDqNAmuPvsDogE8Eu966RFtkSHhBx8xVdJ9ksp9fFrNu
ITakGQE57DD5uCzyYkHULQ6O15HG2HTZlKMm4dKsvwUTAG8brGKilzu+/rH/TEE0t6YiZcHvaMsi
bmgxbAb7mdEIJPP9AGh7eVp6NxwfR9UF44Mu+DfTf7F3HstxK1u6fpWOnuMEgIQd9KRQniwa0WyJ
EwQpAw8kvHn6+yWpfY9Y2k3FmfdECqqoApBIs8xvcPNM2UGUk3TFOzNjXILqFTEwOWCQIjPIQg+h
6PMwFZpUUDZnABylvWrH1OQ3HawF+ZXEcdvC2dnDFHe3HRQuDrO5hhnXBS14gGjGFtLn0hq8NH59
gbXC1bQIFacr4WdJ/aX2EnvYh5TjklNuldgPjUY7lRdxrc39ES/yibk0eaHa+RJMu+cLb4DIDKAn
7NSZiYokecwefcsObFWF5ACsuJ8PYGNEwqNipQjkeq1DGGNAbb1k+iEYqTaxvMAGt9igVujwV+JK
BGiDVoJC/fs7allTPMbfzE7igClXwfIS8aLc1XocY7j0JKkpH5GV5Jmit1G1KDIxcspEll8YR4AY
xxLADH5CRoxIJCV9zSVqm2XoMCxydsmp12z0arpUfsepJbKqZNKkoZMWn9A1Qzl3C3FaTRdpp4D/
UGHxqX+g0Ima00wtFxLaDyppRuhuu6ijbX3UrCmZv9YFhpAywLWOgmFgszEa4Z2Hb7hCm7m9l48H
JHcG6DK4E6vYLTUmwWcztBv1EKkvnelUi3AoI2wKlK76yjUHdoFNsyDIgTgFrSnupBG1xU+RR7Y2
HP12sPiWCg9blkKfwhcAaBx1LmdXY1Ydt4TUj7rQ2KfqXiw/FpYTOEjTz1/BlKGTthaLg13B4HiC
20spH6i4LcSQILlq6aTbn5Pe4ofAF7PLbWEhp8a4HgpGsJ9GhNJXC/QcviknBLT2aQcN0d1Cl1ZT
VIXWw730Sv4k881ZwG7asTcQOi5EGdaYsM7nZl7U5hFD5XlOa0BuLGnLV1+Kd7HBm8C/rucvytti
uHcRtmMUyAllO++HSSe1PA1UgPnCumnpgQRQwXo1q6FxNt1aZoAJ7T0qCvbUoKt/78d24g9r6A+u
2pniHL+cLTWKrQ1EUYptl82RBUkgXih4R4Mulxt7niemv9eioYVsAQoieGXVM93uK8e2B7BLsa5c
pwN8mkRyXeGnRSGBWF29YUqIM4JqJmsZ1eikpStOAbWp4VAEU9622niRIRrOPdL25N3UlocY3nMJ
5o6HKcN0jqo7+k+hVV5VqHoACHX0BDbDho2Y7WZDCo+TE7g1VI/g4RG3A50LTXTD9iEatXYUrbyM
bdb5igyRZuHubiCauWx9dL4X6A9NPMUxggSYQBnuVTfhhcTkQQZJzUR4h7hJZnOo5qXeTy1zKBRJ
nUUXMN4WPgOR1Te4ntqCrRK/LkZpjSqtIQCB6prR11eUkU22XNRJe95SaQBjiTfVXOD+EPgQGxgk
iqY+M1dPkLEZcAYCviVQ32hrPusa9LAvvEwfiunW79A06ZghfcT2JK3JYfw65EKdq4FRZC0YZtcy
oYa6EegD8fbr2b7wZur8ey9vF248nrSeS1sGxU65ZbvkOBpm6XLKF5R2WHmelatDFt3smuk4UbCr
qIp6zcz+ACVBs64nUImS0slc2NZe1l3JI3kVzVTcUkwVYin23vwV6wiykZ95CLu+GpyxqkXl79CU
8MBIRnE6Cu2gkN2ITHhoDq7rcCxDCGtACu/CeuLhkTDI2e2Hme6T3LopTMVhixu1y8JO+4Vweu9B
qWEEf07rIhnVZ7NVoaccLFDDuHOnUv7RQat5HFqGxqwUG+E2fjMCAc0jFHNdDaBkBzE1tF0ovbHh
wllP2HapEGa0cOihGbPzhJp83tzpxZTf+6bpQ8FtGhpER6dEY2DrVEMvv2IkjBJ0ExXQqlGxgFeA
XW9SPyXsucs2c8sq/2al+dJ8grRRNM/jYuTj9eLDt1shTUFnEAr+KEEfp6Vvy6C2hNXi6z3itXzV
1DCrkWEDOWtcipxjdRN6HZofNe8IAGs1AQIEf14OgI3hxmYgFVfD0oxzTr1pBtm4Akoxd1980+it
OyfvZisCfG9lSsswN2esQqTP84fM0zDqEAfkJMsDd8nHBXJNkiPMvA3NBdPlicXRr5wuO426bmCv
6buRWNsEaMt9BPGy4uBzOhQbMInyVsLqTCOYYV0hO+VAJPBVO1DpbwIMxCrdzqO9a4pujR3ouFyE
4Bb1nTEasbkNJfQIFJHpboEUDIWt3cisKqwHYKFInex06aINvPGBKU/3aN6jnKbRB9I+WZrVYoFV
MqvRunGc5gHkZQRnIu/A+MsdZPFoodA2uNJZ+xNWYbsw6dJpi3ubh9afn1XCjAO3eRVnNIDelt9i
zLOGaQ2xeK6/+6kteiQxXFm5tCJau9N3XVjWtrfuM93OnV1YaJlzhcSHliGP7UjC2vh77CG6ic5V
BZnLrNaGjWaXQye5E1p0BTIV5OTNz+hbnyFzGZ9GFCnpHYwIhHEsSSz7pP0AlVVKay3DsQkH4ik9
IkYBCmsTjYWQcuS2wZGT+Y+veEoE1YhpUMcKXp9qcdeeCh8bDnCWQ2w5aocrbF1FmIk2h0a4Ted8
hOLGg8nRu1jqSCMkteMa3bSTHRcppwzdx8hcdjRX+U5aQJWK/pwW1WYBLhvkDKUYxPZyf9fXReJ8
xiQeGOHOkPgH+btI66g1yL622SYhChHZK8i4NHd4DBMFjzqxmwY5apTsZamXqEMj1MYQlrIocETf
DEbpLAJ7BjMnJCpN8mztgGu6zoMSl3jUm2wbAhEbIrhezugRKXlCE+TrOgZIlq46OWnATtxpE8Uu
1+7dxa2Wu8GyQQwEVYjtakliVoWspRbGAfff+qnaJzPLxfYgwHjK547KULZG8+w3vopX/XBgtzG7
vnFeaLKU1dYxU7e8jCrw5sa2k/CfxbGUrgpZYqgKjBG0PKczfuD2M0N6GHNj6IFt0A7WDcBlqMbC
69Ubm+FnD59ViPRa7nHaQp1SP08wEGaMY1YhutAFkIvU3Rsi1BhIqu2pX+ERivDVD+THGVhl4aru
oG81BOL2f4/EUrOEVr0UCxGpW8Z8Y1V0DiTIzChnD+snWIMMWQKwiJylmEL7c94Y1J7eXiMHpmE8
kv713b1XhxNPLGif8I56Gltw0MsoGxDFg4Kmh/6XIaOHnO1jTEeL8QBi0hnuF9CTPJWxSFV8app+
SOKDRBye79LxtSMEH81ZJfKeA4D5c0G9zpiCZKTziutuZhKlRGaoovkBVfPG3qOx0Q7eDWISZpVc
OlTPuR8EmdQ6EKLRedQBhsFwn7eWWiJwklTBq0xrfiEccI96Tg08dz8ntaEmmAj7pDZ3tenSh1tH
b6drPAwRhya6GwSqgRCgy+8d0ah4s3PUfAzzNCWy1hmB9AfMT8zMAv5d/TZRSbPcjLnnclwaaMFx
hsUx+jQUVJ0+UsE8ToDczNvyyDp44fd5P1a8VMA9oisuxSSG6GnAsyQBdYmUsMuqrpkLOTB5YoJ0
azWWmrt5afrlqRiNCMZjlIPPR+ugw2yEoBbOCe+214aCa5VLwyPockhUscJQoTVeU6R8tCqS5nlo
ALYgDJuh58DmggWMuLRGo8tKtPZM5lmhmyoJpCtJxkYXVb0Q7AkIL0k8ec/dbC/zhRhN8icQQvNE
b8oUdfY8xMbEoIRvkU8b6QOxRlt5DU+bTMj6zpufGbG3lD6BwRRFOtkXynuCnyJylmaDpLI2fUUW
FV1fXRt0PRAxgCxvPcRN1Gp7EH6iv0c0SfRaoI0YGd9osLBUzO54KgprJmSkAdH4jQrkI3qow33Y
hhFvrSso6NLQhHcK3qFBL5cYxber5ZFRVzvuYtTkvIeaTtrYqvyB6eTYXJ7SHt6gfK1kT3b2Ei3/
LoaFNTH198B4YlKVDC3Or29LrxxyFVrlWqGUHCF1Yo257oahVROjHFX9iCb7rKYk8uBjea1b01TW
DMiiMm7b1zoGEmaAWuJky5E8OYD+CF7nMY12IRKe/a0zuUt7oFNu5HuvNckpONhQ+IxIAjv0gLZg
LSq+xrc6rCF3aV2qSBT6Abs4yJDXrHHKIprshxqUBZsUAX/vBC2VKzPf+NGgssC3xCIPF3XT1TKN
M9qINUwYwC/eQsZrDV7KRCdJ0pn9Y1yWvNIEci633pcTJ+EGD8yw6zbahMLOyZUUR/hFFFyWG3Bb
asPqeI0aAiFZi4nryoH+stAZiEWZPYsKZUJ/M7/tHD6S2oxhYWRqVn5cNTqvB1LU8nQB2JqGjmvD
aX9fM/KmCsAVlIiXKexUnqnUG2N7rVlQkv1V2zc87x8ueV5VU5ckPbVUOc/0CJzeX3KWZenpndO9
2M6oujdvUwNetKrsfvx0v18KojwxLqxgk+K5kgd4V9KNI7kMVCde6GSr/QnuqsAadWKzZu/6+Fqv
1cBf6/RwEClTA4R3gef/3pVqdTjtY56Jl0kUPYlMHxcmM9HurJhlGIPW5yxcnIpNo8ejt6WIMuS1
h85hh9bOFVUI1dnwSXnV3vO2M//sfZRNpFIE5ONxsLhEkG7kp49v/7ehwkMb+LJvQAZDH19Xn//S
ZZgamOLR6NrPXYIYLxQpvVFpIYcrKdTHl/ptzqFfgNuN7dAJgjRxXu8mjEpM9Mnksx97op/34eyl
KAIsoEhMkvRo/OOUO2+hGLwYZQAG0pIK+28A4qZuhRdRv3+WVqz2qG5isd30CTv7p8iETDGvQ594
n2Bi5ufviAHrzTW7XWH/Act8Psx0TW1b9TJok+J6dj4jYeJPw+hH4omaBKkjCn9UqbwSzGn8hxd6
PsomRBGeFvVMrkZx7KxJigJz7QlseZ/gX7vZqZO5Ss2TlExtj2iAiho/fq3KQOjX+W/atME8EPDC
psNH+ej9DOowyGQzmZunpqRPhI+oCNU2x6Y4817DpsZRBpHdaAalAqMr5mT8+AZeKRvv7sBhEoPL
BZYNeccW5zsLYqq5Id0S/xJ9jsoNvSy8jah6xH66ewtbhiZWobFjoeyGnO9bUVyD+EF6UTiIz8SH
8W1wCizlGSNK/zOruILlQ7aw4LPAkdBmY+W1a090modpj5F17NbuaKvDErpYNVTrONRZ+CvB7kQs
0rk9xSNjbCbk1YeMEt3GI5g3u0NCaxl2bJVpKrZqB1Bac6A1pksW0wLr5J05MiG2cVuhjngEriS3
5b4V6FtCe3ZNwO8qaEq97jXiMw0VLIdpoVzGdMBLjL8XpQ2VSXOYgD0h144P0fHj4f9twkHlQBPF
BuYE/O63qd2TWWDTvMxfqrgWxKyRxNK8WvtLpyKAnyXrjy/5HkBOn46t1n/t0cBN8n4z9qNRBt26
9cYvfuSoGmOf+E52gtllZtqV3urcgUIG9iRRE8AhXgQobHU3H9/G+ZMDBAc7j5WIz2PTeD87REun
LkfeZfwlg5RcHJMC0d4HMxvN5tJsuz9QpM53EEFw5goqRQ5kM9gmZ5McUaYoiWXbPg21TJdHO3XV
tADvqyKrj5/LPFvSfDvqpuhAwNLhXBD62YNFKCPneTmYD2XbIX4WUr7sELCkjEqmm6Qjp8OKhnfB
Xy4FG+blZAv/kWTNbrxXcVxKMKQ8qn8vR5ETh2KFqgL1JCJDidGYmL8CJo9VWWvSVBnA65yKRTh4
jioTZwXdkfsBCgoPp2U2ZxEepapThF6s2q9JCDKsYpEyS+Z8C0o1sk4fD8LZeDMGOEoLnXVqueL3
jqkNTB/T3H566ItUncxhRasCQeyxInP++FJKWejXLVS9UzYvtINQBaauf06IQCmPmqphhfeeVb1e
C1NW5yobahXq92z1bEFvvfcckA6jgP64qpL+/KkZ0JGFIjLqDK5tuaqeSS4o2enMog2pKGhZip/X
ZctSxb8mkUU27mbRkzBtkLwlPU4WNrVh+7PxR7dINZG0PDVZO4uno9WzHSpY82K12ClXQe+DcNh9
K02Am1M1Xs2O1ZtMDaKWceUCNue9d02iCss/W2isSOZuSs+Dcy+EK8wXzgZ6ddUfzlvv/etzXdei
k6/DjPRtzkJbP5vCNU8weLCIv+aDcD+nDUB0TLhMe+9knrSo8cfdFuy9fzGjHB6uMXMr94WZ5Y/4
+YLALb2+pGkaiZWvzV67cuKufgjJX1vAuO0QB7E3mHvME24LWm1fFbIWfkKDk3BAL8e5Huywuoj1
pD1xIsXKhCYesrXWpuKvhT7ycMTvM7VXMIJ1a03VEG+SRetIDvIJKY/Wb24sTqVsa+WaOLlzMyCe
OtcbeuL5Y0wP/4jhHF2CVHaU86pspIXXGfkTqAn7AiYKMHzEEnQDGGLj3pucz88yxiYA7QsnpoQR
te0OodLyfnRF/5gIEYOD0jULM07qdl+yHs5FrsnmzrHalrAo7Pfp1Kdb2gSzDEr6RVMwjT5I2N4q
hiN4yk03+qCyvThN/+ohAVI1D/ts3Y1Ndb8g9Lkm/NRAA2uaFeiOfmt1s/5izl37BOTaeoh7uw/i
ySkuMrdNNsgNJn+i8LxbY0wI2spsZjahguLqnsNpKso/bo3K8jfe13Tjm3A0Nk5edegTNrrz8PGK
fr+g3y7mApRTxzwx3HlEEuKzTE7ul9+goBZghCb93iipr66KIjsNllACkVFV3NIiRAzx42v/NvNf
HxOsDi0bNvFzHFhvt36VWU3xrcayQq6gckHHKAQKhH84Jl6/6d9x1+tTwsoDn+OjigYz7myNTfhf
mANYmW/GiO8TMQ/Hxaoi4UnWU5y7n0qzCBWdS5MrPbd9CZEQvfzdkKAcNuUdsC/Aes514zT+sdSw
8eC8hTdAXbF7LAqCF7MrC7kyO8O6hQFZ/ijQf7gsKc/eDqayvk7JU1dGZegS98ToWkBpileaWzhU
bzJ6cQY8oL3e+PM39Hw7Wgl9szUiW3/WgQgHC+/vD7HQGXOSIVFhAGEQ4wJ10jwPCQzNbSfLm5dv
Vq8GP05EvBP4Fe6nZXou0Uv8IjR/WvdmRNOjhji6t8rZLtcfTwFbjfy7N+MqsKYFHgRWBMf4WRJg
ZGFB+yB2v0U9jQPKafgMTB6aP+uWLkm3Hiwk29yiw78D6aaCbk9V7CvqVqdBOhhm5m6kXWPlbe1R
KqdwhkPmEyo+pR00mXbC88+9nMW8K0Uh7qmB5teVxktDtBIB1GDpJtouadWGgSt99xNh44COJ85K
s5Mm2PXKZAcDxd4jiSSv0XXGKrgK2/4FWfP+AYZidquVHgeEMxnjVuBchAIsePf7MfeRAolrnQdA
1NrHDySiBeCmdUojhDPxzrI17zKJZ+svg6p2uKLpgDzyx4P7HpbEK2ZsLaoLLocUONlzKm5PSZj3
7obf6sSyr7RapI9IQMzzOkMD8soYlXjdx1c03gNfXy9JbECKY5gCCJ6ltptfknRDN/Om4Oj8DofH
OlI2QyMp7GftgkIlOt06a2kt7Kj5JqE9PyKC3V0mia/faoMvth/fyyvR8f3UUvqfCK7jAQcS9xwM
2GAw2npRWX6PJhoM5O1V+FQ1Szys8UjBjxGLJiocRQVVrEOXal6jLWbvY+Cwa+okvh/Q8CxiRPod
93OCYJQq/VJCL7U2PiFa3+5rIaYrp4/hoNhuZK0g3pi4IMHzQgJY6gWyZ4ZXBV6x2HKnMSzbNOu0
k+/gG4mAvqtdvrIXZ+hQJWKkidxGI6c3YjZJdlnQ5iWiFDDukdXN8Scd0LXbDDQ9H+2B1JRYpL3r
TMyM4iIX2DK7wGWYibSLAoeq343wk5KWK4g6BP4m+kqdk+cRgjauPI3oS8FVSNBeDxi/yjgomlez
053I/Aujh+RzX+K2ZSXQquEqpBiMfPx2ft9/UNDyAc0BXcPx/Le6njDphGbTmH1HqVKHLDP66Qso
j5muIa+MnMr9trTKK6fUXuYhRQNmdgbcbf9wG/8wYZGIIGwWIFctagPvJyxIqbZoYfx9Dwtn7tev
L8RZ+jhHLMzpoM8O/j2C9P0Wdlu4kbihf4m9ZpDME3hKf7iZf1iwyHtTW2brAGt5jthFh28cKtzR
v0eu7tzVjtF+MnM05FwKuxeci/0VXmrdUSJKcMgnYZy60uUgw8F8uknc2AOQXI4DIvm9+AFyvrZX
Xp1kd3+4y99CBtcB72qzxMFMk1SeDdlQoM/s11b/nap3HT0QWdhIDpoQQvsWpwLTGfAJHtvFwSWx
sasf8aK7UNUwBhp3wq3aR9vPo0vdHbMHs7F6OiScAtsmbXKGO0rdwKpp97696P/jWdzP8vv//Pfz
tyIp1xBgmuRr96t6DGBajtz/nWfx9//5r+rHf2Et1Rcv75Vn3/7/38Kzzr/A7jNzqIkKKmkmdYYR
zdr/+W+0Pv+FigWOpWThVBkos/x/2oXw/oUkDTh0VBkpqbsOH/2kXfCRp8gAfEhZxjT56D/xTTXf
BRNg3cF8QtNXqhPAsikHvF/Ms1Fm7OOTvgedFhTRj5zYYJrDQ+p563IkbUr0I1TgjR/2n/FZWKWi
/UM8479fHG+3gFwAZnY8s+m/Kgr8cgBWWHhJz4v0fdXM+lVofZ59edkO2aYstlFmEl9CRFv7EjU7
Kw9PUkbpjpO73IzmF2sAaxOvCRujk75oq6Tytp0PTMmFQB07VIpsbE0lNaIBuqIuv8Lz55fgvJcE
k9lT2pqIcAOztyB4JfNDu9DhQxCz1Taz7e+tqlPa9JlzCXOznCGPdlWP2mIrxFrP+mAW5ePsgf9j
TuwnxwNwGq0sU1xE/ehSl11IhcgdvRyxNw/yl52CR+lEu2mzS0vrb/O47LFaVrpofnfr+F8MoW0Q
M3xeQKltitRYoUscWA62QbUPLyuGyJyvh6kIECv7NGnhfVqPzSZri83QySdI1/oOxcabqHVRbi9f
lqgPujQLapyudrQavdXYwUgXZfm1mCx9lwEnXs36+LW0onUEu+wSYV5E3oi5pYODRrVsk0xcR0Ua
vSUy/7e5/GFzQbLHEx/tLpdVj8Htc/meyPX2v/4WtGILIAL4t2gVi/rnnuJb/6IJwWHoUjx93W/+
vaeIf6m4js3II3og4KQw+HNPMflCFVZQVSEOpXVo/Cd7ilLG+iVBoQNiCOY4DWPVfCRTVp//sqCT
uRl7fC6ag12GLtWqVDM+6XG9nLyBgK2qKWmvbOnqL63mhvdIjzZYC5XhUUOu4tg25hC4yO9eVrpT
wgjFS9gcjLwAqZdp954s2rUboy+5qfTOB36cTtfgNvvvaWMalxj95o+WWeMWUCB9GwFVP1U64rbr
0nRxjwLtGhgRTMxdh6nNvqoL564v++kP9dz3UYkaActy2FEZBsb0t5ofbscNastSHqYGYQwH/cRd
hOQjOW+nnov7/mWK3LxF6L+Ssd4Xq9+uR7sXV25K1dBqzuILU5EaSIfkYdQasZqi/IUq3RAkIWPw
8ZXeV49fr+TCSEK7xqMjRBT4/t0uvWMgYeDkhxF+t0L4YxGK4+8Oon9yNyBitMMrIfz08UX/4fFU
yY+wl8mELon6/JcJhTNsOxZli1udE8+UaXv8W1ud3vcadn0zv8U9/6vm0z9dTRERaWVTvIWh8v5q
ke+NEOnS/GDoI1DSsnmVWG2M8brP/fuPn+wspn8dTxgmXITu4T8E08AW8rjI9ORQx1OOFDZ8aOQw
6qIiEDSgM8zxdN03vXE5ttmwX2DlSzSUnfY/fmaqqPTtLcSC+PO8poBdkjtTgEkPdZ+RwMHOa9dO
FIb3viMr/Q8X+30OEQkTccCMIrgBe/x+gJvazwViBulBGstyC6ymXWPe3n+XsUT4d24TO127JQyh
P1z39xcLk4aeEZ1Mx3dRJ3p/3SxKR3RvZXoox3rAC5y3OYp+hFCR4ND+8Ys9u5bl23w/pTOdTZWa
3bkSnYX6KSmrnxwSowZfPCHGuZJ6M19E8ygePr7W2X77ei0b2AWVC1e37POuMCK0jtZozKFlXkYU
nEO3OKJiPhjrj6/zvuNOoMYzKe6ej7yimq7m+/HD07ZtYNckh1C3B0xgxpSHsmbsZMJB2HdxgnAJ
OPuuQsS2wQBoo+PO/ofOzdncUfdA1YuNzqCjQsJ3NneGGcBMbXfcw4BxFn5ZNeqnC9EfKKTiWEWe
vW4dMf9hP38dwn8XRl4fnZoQD06JhjP0tSPxyw6EbTya7SFOojH6aX+hxVQckVebr6AkxcBbJZ40
HUrSJYZCU+QG4djPwwGfwOmb4eR181UOfnHMwjLcR7BljkgU8ceSarcfv6F/uk+bF+NTmCZ/oNb+
/hVlSKqPCxrqe4iRzgv4Z6sJ6NUgxoOH6OjsSy2VLkpCJCcbrRqzk06xVQWEYXjoAVld+J0fHqbE
E1e+5rRArwZaeesq9nFl+Phef5+1gJQUfgdMJT2D81vV/RI+Rj4mh8LXZ3RdI5rnQdm23ebj6/y+
EoEt8MoAJaEERKXg/ZAkGqAKoEHJoRqr5RZZKvoneA/aF2At7buPr3W+nTM9PWDjVGY92yZ7O29E
0E2yW2tK2c6rJltHXogcdC77IGepgF6XUSABnl0Y/eR+0Yoy2k2V3f1hYA1KHzzT++kKKx+QiE97
THA7Z8+cAycwWRnh3u3HZj64rx7piJ0IeYh6udxqgJ1e7DgERpvA6FrNMibCT5KMDi8Qf/uiRfLv
iNPjfNMNvtmvMNiRTQBygdqDmRU4bcdteIwBoX4CwBj+GKY+f/TmHCmoHDzEyq8b586tJzwSC8++
GBqdDbctRvOT3WfOnRNLfd8BN7yM0VZG2Ekm2j2WqcstIsECRZkyHq6LRu+ec5TrXhaNMK7V5AwK
eSrDH4Wn2fJYFjVi7uUgw/2C5gTWBG6ML6FwGxUj0CZBNb42rWfU0YyveAyKhxFQLG5Y+DRqATaT
1o986CzE0kDu08XEEO4UCVY2OK5obTRD8tLHbN5VG9k/QNZ6ZlAWhI0whHQvCsYEcfetHjvWbqRv
264BUbbfPLc3kc2p3S8AmhvvU2WkzDdWf5Rts8rn8oA9tFvPRIAZGEfvflkslGAmmFAnV/1fcN7c
xmwLa1MnY0uvNcm1e78S84lzJn+sYUFdvw5v6IzdxkT36FaKGuRHRU0OarMROeJo6gUV18hH+Lle
lB22+7pbIW5y0WDa6wYItmlPJbLPUQB7AZ/NPDeWPUpwjN1sg3cPGl2P7y00Rv/qUZrXAjPSyxuR
mS6FV4vvGfHWPjmdxLGpdpOXRseShBYkDjE7f/HzhdSbQyGNhHjwYIWghmoytoUwk5c8KsytgcHt
c6qQ7mDbUd/GOrFYbm1UArugy5rpRh/q6TqZrSFeA2VInigusjVBWnk0ZmxSNkLNw2KsQmS6U6wa
5tjrkvWCIWa8Rsp5QZEBbO2KTshyiuChhJTVk3ZedViB3WKRCyJ3KYhzegSQ4IjyALTw0nFBwJwJ
hvJNLJ/jUdUlJo/Za2fWdNOE8VTt+5iMAf8y7d4BBsh7jHAPwGAuPWJRsfEXLVtP0GBonOT1tktR
sY7GpVKsTDvAI665RbsIU2qvKS/GCNOyBA42xsGtfoLDtRz7Gj129ArD+6hzQdr32XPtlJlSC8sC
GvrudbEg8YWsUkAfZNrpSSq+eB7LTmKWpeP6Smmjp0IBISYwyfkCwymbrT9VRWA1MOKpylvmo58M
yGSX8xESwTYG37Md+7g6Uvalt6X1coWIrk9zm8fCW6IJwMHm63no+pXZWiENAOsLMvHiFBXJNSbU
3moYxLQeZg+xMNpCW7tOHpzQQSGxlSbuF3mAbr0NMrIcd5lf6EGG5jx2EDoUGInNceLHn9p4fvGl
+QwCAa6oVghYmxZiQstgHjTd+1w7bUhZX0iMZyePU62X5pNSblyAi64GM7mKnWRcY4R9PwzhRVW6
0ecOczRoJvN0jCFNBhKM+LrCyv7KoTeOhXJb3xpJ3h61AfPKZXEu6SXPnlxZRepCwlKbSNR+r/EL
3M9GhSVfGQ5Iz8+RSI9GZSFcF2qRe9nbOTdU5ZbQwYuZywOeEmI7jXmI9Pxg+hcYI9TXBEpWvB4d
9ovM1fOHRs7RQ2/q491c2cQPVSsxp5PDMp8y5BM31NgxM8k67xts0eYw5c50iBFH5aJE0acm0j95
9jh+cnEr3Iil7zfq/EGbpJIAGRJZFzdt5y6By0rLD/CSCAXMDB3LZiYWybyJs7B0WgiObsJWVI6r
yAo5EVxoznuZkvr0zD88V+dy6y+6taPebmHnIc3iutW7R6hR9doYk+HKqhcsDKK8wnShA+MNryY1
iwtchbNtmWb2jeIyYnHSR391aTReiB6PxSQcj0COIMKZWE0+iXRqw5VdmsqEhX3yUPpNfBQ1cfvK
HL12v0AMkCtY4R0pQq7d5jgVbIq5+VxWnr1FjGn40kO6/tFZE9pf+JmY92Zhu39N4+IvO91G/Hju
YTyHVU88Bs5mL9GVvZq0GjnPHGl9UVUyAKzh7smg/b0/GajlSaNvvkvT8zaShtKx7oBtFJZ+8gF6
5AH420sARyUhTOnC4cn92zysEZ8JRShI/tPYokzRGJDGNaoPHabyvFT/DsPQZc0hrPSTAAoiI6i3
ty5u4QdcKwEiommzpqi8gTFdyhWkOHtHAww/K3h3m9FLrIdsbqsbGG2IOIRGegjT2jwxggkUpQHQ
f2jsBttmYkO3oJujByg8mEhO5vberl1x6eOhtGrkYt+Fdm2skeqqdjnqO9t8ab3nvuOR2GjqYGjH
BKG/rkL7MAvRv3mVh1iVI04WEYSExxIzlate96prfQkJ+4FVwupuNfj6WLFWGOWlQ77Ls9L9YmcO
RRxE6C4mzfaqdRha+WGGD/S9Ix3HR2XsbzvccaiTSn/AYTsrOdPxOm+CshrsKzJ2ucsK1yUBMKpj
jm4iqwspxTEtcmQF7O7aa6dpL2ocFYMEWcECk77DCNEaFm7oXVQoUp3SvvRwFRyKl6ysXWeTSb/+
y4owR4O4nf3w7QIbC2TIqoPWl9SS0rx5dFv5VPDVm6aurDzw7cXMAwzUhmddWunIJoCQIpRgYll0
HNAki0t7baULemwhdhs6fli88QSzAfPrqAGYSHpJjxDHbJguUTSfXL+vXlyjHI4LggNrz+cMrGMB
x82e0UH0su7GQCnnJW0y9uw659RgE2gywA+D5SLb/NDpPd2trw7y3NZKt8op/hFrEJW7BPIfC7sr
SZM67UftxOVpsqV5lYx2/6BF4fBiNYn3Jep9MHllCSd0PemLZ3PszUXuFgEVkXKPLOJ8NM3UR0zU
Gf6aOyO50rOiXmtYpqHfWePpAp3BCIiioiuYDu4akjZVDbMOD3ZF/4276iZgEal+gmeRr/Ns5Myo
zHkugrzvHYfoElY0Xuz1tDfCsTsaTSF7DOTMiu1sXqI7D2/NOZhssz+goMwxYlAdYl7mPrtPu2j3
CbirLQxK3huHwk6AGD3KJem/wldcyDBibC21glFovOQphEaSq4qSflIUvBIlgGbaO7pAQ9Y2xbNm
Su2H6fTjZQij+d4uF4yLK752Al/2YEA1X5m93TyF6B8RTup+gP7R/2PvTHYjR9I8/yr9AkxwX4DB
HEjf3eWhPaS4EFJEiPtmNG729P2jMqMnM3uqawroywB9KWSUJHeJTprZ91+fOBjH9Nu5epgW3b1r
PVNXCRurWF7jMuamqp51p6ZoxdfuPRpmiYepVQQzv7MVEXuiltTKF7SczBxONh4yHEIwaLr2mbEJ
MLWbKJiz96I00zrSmJPDgaRntsrkQBCbScPf9JMowmDPLG9HnTCDXYHUdm3wPZl95ZDUSkNd5Qw7
PwmIdvRNCNOY21nPZ+NMOOx+UMabannhtBn8vbl0hDnRCbW3ZTbDsuJNxXKd3OT1+KG1Or0visg/
dxzNUwawizw7nU+ZWEhSIZ0iNOdx4XkWwx4Hkv5eSOQdzPjsOhyETvbQ2Ns+yLpdNcn+oss5vxTG
vC9cKBuLA1fEUO2iNpu/TC5+xNSe3YODITnSq9FnNGk3mJRonOcoeDsbvY7QLm93vux/SqE121Zr
1N5wsyaERPlGlS6tSkvrnukJMUOV6Md86u8GS3vLXHvXxKj88HJdqUU7VVr3OlXqy1DEFBe6T62I
6UtqAIzKTJ5doT5gc5/Jdb/3zHpPrhXyubx8C/Rs2isaxzDzB++UMPSREgkUlmY4T02Zia3emO9z
YHCw0hIW+dQ8li6eVuibXT605zklP5Ywlu/VGCCRol8kCR2NiSCZhuGrstT3ecyObj6Yu84rM+rB
giX5qrekGuML94uTLdoxXOh7yprM2htqSxrJyzzO/WGQ6cXpnnR/HB47Hzd82mcPnpWkB28Kikh0
4/CimYI2s2mUpDBP4jIMQjuIOV8fc5oDHSvzXvDs1hBlHYQ14SXimMEwfRmmfB0nvCCd981kcITO
RGGHynAV5Y6OJnYpKf3w+MEPZE2LdtLaEkCHit3e1/fmaE7WWfoVoaakxIwko5oY/klF7Ir8jVg1
dwK4MGJ5TCrJHQ0Z3ooQVNPOJSbZ0tgZfULQYcF56IDy0dOucpAeyhRambtQCwBNXQoDLmkR4Lgd
zJhqvyL+ICqFB5B3hWKgUo9BBIMTQRREozAWJdz2AyLMuARnWjkNQhDj1yFhQIjXHEnCJvEHZ2q+
Yj1jBO7i5UazKSk3M0/bYtV29Sua2mzcymBh7Bg8lqUJqWhUUwXHQpfN489cmdOX3F2Mi24UChWb
KE5pMcWvePkBuRNigu4NPN5b10FHAd416u9NM7nOjVwL30IrkLSopU7bf+3qkaNDqbn6nvQOceRs
z0trSEJI8GBAJ445UTucNcxXkyu/uWVlbjLB8S8kBvrWESoqjLE+1rCsiL0acTSLno20t2IKqR1A
gZ4h3x88MIKVqfl8PxSy8KU0YhK8QqU8c8K41z27evn8lsCvzHuqutyHxsuDPTns6mBaBe3tlWQG
m4UJSuBb05dJcezRGDbhelTtPgQFFzMTKe1gaHx2n0BxW87QKDjc8LmDG5dV1uphlqXBXgv4FSsU
1idXyXrvImX62hCaezSznFdkHVF3PcDLrZOVxgtRg3zqNVK1Y4xR+SjQcd4WM+dd/Hv6QRWDupnb
ZZHRrPN3kSwYP7YOY19HO0MT0WjU7TmqrVrcgSTOzVjEU0ETFqgI4CWLwWAwnSBPpLN4dLpjQfxW
xf0PSX0JmqR9A/yjHKPIQRR9dQ4EXYGhUQYSSKaL6SeuqZIkGWWa7AsCFv3qGJNzJhUJhkw5gFex
Kk6f952WUX9GhYTG8V+Wz6Uo1V2KiJcxadbW3y9t4w80d/y5GmPWXTms16QcYNkM/slnNV8JCOay
AVJGttGqG7M26n2zQnH9UCskyjE5EeWEGLnJSG6xuQOkrfPawbi+YJm7DzisNHxuI23qZQOe71Fd
SEmf/lLp/EhR2+Lo1etXG8nVMtx5rf2zvAXBrM69o0TgbLpJ019Sw6HAs5CY9LOe+z7VOF4bHjjr
5hN4MjQz/lCGDaiUczdZihfNZ615A0qsrQ3b+fiExMu4BMYUn8Y0bt7iFFHwEqc8OlrKI4xEF25y
kvEpbo3mrUAQdAy6WUOuTsasTsttGRv3DAf8hbXpAn/FSVJwAiYlZB/UmXlhbhFfZbBe3kovi9PQ
cJko0jDvpwLR8ecDa/ZF+qPCR/FGJBRvPeM/PxF7ER8lkGsVDr7WvylMqAmBN3ey4+cCkRVnFt93
dL5jlBoZo4dsv9d0EEUBZN6+H0V8wmRW73GJ87DPPIFoBQMQixoTvxjlNmnc5cYCAr9pqzF+FZOz
OJFylXEuE9P4Qvp5fHJKi998bdQgb5vlcI+0GvADWtTfOOtdMLVAc07rACmQYkjGuE/BGMH7A3eJ
p/T3RM/bN6hIrYngYnmmG+HEm4bplBpQ1sfA5kolbqI9KgaCDy8mhjoM5HoPijUq13NausASJMSc
AxZ1oFbb3+D/Yuzz3XRE4MacHDFgzC+YI+dv80j2cNhzICduk01mm3KsYGds8+5i9GN9TSc5PGb6
5P9oRzv+yJo5OI1OSql3MrEz2dnU7RbHW5IwqLkDxqCLX3OShOqwF5aIN14DwL0pWxLUfoef/0fo
8E+EDkiaVuvRP5ZRfV0aBFjJn5VXf/zMr8BaHTEDhj+YOhcbKym1/yFzgGDnSx5EECpd5H9g/r8q
u53fCLJFSUtCu+0yaQJ9/6FysHVEVTQzcSTA9QSDbf4rKoe/0Rer4BARthVAvCEZDqyVdvgTIxQP
k5E5cTddh+pHAmeblu9/uhr/F06fi/VnDP8/vcHfmHYxE3PbzryBn3MM91kwgjdgliyI0urHf/1W
f+cL4GB8rJXQ+RYMhv2fDDWL0Rvgc7ZxkzslTTEUKWhEhrpw+z6KX+cboVeJj6mLyB99r7dmrymU
cc6S1SfdosSv+tF0je8lVEHbKYzoPgaY2hPsPvzMIGWy6jIIu9fss04u+rEkxCQWj36uk7tga038
uHRyRx2Rc+op+7zN6Y7OOOvFXS0jFnTmHks4QEQj0VNk0YycdzYOEapp8dAFZjKKCJCQphQifHwo
yMxdcGPUg3kSVIs8kU9If2bcDV6EcbycdhU53VZ19iQ8szO79BcahTN90xCchIUGnIlhjWQg3SOK
94tNsJ06k1SSag94sDJ0Z+RcxIFGWFWRyznee9Ss9L9zOP+zavyTVcM0yA/40827eZNv//Z7U+D1
rUK1eZMhZe4b+Rd51B8/9UseFfy2hlJzjuSxRMO+6ip/yaO831ga4EV9Jng8Qy7v9WvhCH7De4lT
D2eHRRC296eFw/oNKp8tEGEoqpd1uflXJJeGybv85dEmdQmNPfsZJhQWq08W8U9rh8WWW0m71um2
1jDWDpFhuxr5/NDDmaTtgdpOS9JgjKVG7DiX4ORzW2n9nGcaLsJKES0BztTfINQk1SrEpaC+EiJl
28yipVVsCNx/T3wzeapmbno0D87X0bblTacnkuCbQIt3WZM7SUg7jAc3whej0SWpbK/laXFYW2/P
Xj4rsDPnrhTSetcmO17Oet8BzKF8kpcxD+z6ySrohr70qlN6NEAwDxWouTX8yNVC6rTZzxHl6HoY
MI6rpZ82FJwtG0voVpQyob3ikpvSmciESrsprMzBSicqj/A7PtuHJC4rYmxMSKot8cjZEzrVLkxS
qmAiAaDoHm2XAh9PNB1OtsE89p5MacDJf5RdsBABlmVRr3dZDi9hmnuWl8elsIpbN/fi/MC3WDeL
R+jtBvYvO0iCsTAEwFltpaG9zZA9mOZyMoFE72kRMS+kHUK8z9HoY4dQKX6zrbK1/h5SzrkZA+pB
DDl4xnEIAkqJpAriZ1X53kO7EjnUp1N5K8jj0DZ53zrlyj7T1+GJOH8ZJ5FuNTbCqCAskmvA8N4N
c31yg6YEplgTvIcKk7kJ+6GH9DgTwDfIxI+0pE23XuaqezJR7EzfxxQ1HQrDpZJAELGEveawQGnV
HK4W+AA7xlHuEy2IsrUyX1qFaCJUrOaPAeUadrimRWQHG6YFp4nAJvmUwKsD6BBuAbK0pQQcE8Te
pGlX749pQhETlFnpUFQL9Eb1TeGBAzpOSalXb0dm19rEFMbTdtbjeuty9jpmo7r309hlWABFLYpm
yqPMAduyEeNFqRuQUDNImrzpDrGysHfMaVuqeIzEDCdTa95jMTubyjFhssWNQ8xEqCj78LJmZSBo
QHGKPSLf+OQV9a52i/4JH/Edyn/q63mbHblrMqzG5RV1F4Owl8W7eFwe9DLvj5TkEENOWO0FOb1+
bB272Mm4M0+BRgxc0RsId7U0DytoUWCrEuOT32RnrVzUUe94NE23NJ+CxfxWS1iwjtDuME+lFtky
Jz2w9qQEPkFl1WfTO8mF5UlkdnLuIEUgnip9Cxu0bzSO83Y7AAXilS60bpNVWh0lnRZoMBG4oZI0
/emo7sWbcdkFMb1HbqdDjdui8CPd9qdNQOTFpV75pD5b2n2XqweZaT12umxlyZwYHpCNlt8+P+fO
okG+zrI9ItFGhVW2C5CUxcXhYTtQrQFT1ZKqmSiJYLJDPeU8dFZ5X/jZRRnxnkYWPcpN9Zi5ct/o
fXDyEgqG0T7VJDNufH3ZYlEIReISODvaT31H0dEy3+SmRnUzM/VOkKSzHWMFnRDbz3RmZ+EE/gaL
W/4sbR1Epp7cTY6D7CHT6huquY0okOA5nXRYBDP/xm6ZT3LqLoFUAwMEx7Tv9CGttxUhZJGHe5V7
qyXQjM/D3YOBwiykwXDwRfldebRCdQhnTy7L5Wkg4wKNgJVfyUbLDwNmtQ1PhXGXpN0dAZlbhAAb
YjHq6wz09Fauq1kxxB4y77zXzm1r2veZ2bkn2oJSgttzsWvnNnj1uvRF1/pxrdD+SGUFKez1w2ce
BOnDPnFxWhychiWztj3L+h1UyAr1uMGxyD167sUdiJyOZc6DxMi1yYsIu5NfWVeGjTl6BPG1lsyv
uclk38lC7nU+qJ3edMPVSZz03ppxAIpZv1dCI6Usr177BGo4D4Yvy1zt6g6l+7yqg0Bh7oEPWF2A
neNBJ4PCYvqlsAgthZ1dCytld+hiUo4MhvRcPpZ1QSc0jQ0PODNvWq0T0WzI/MnT8icnCWgz0sa3
XgUvWKWOwOWQQ8bQ7qqynMPUnHY9CGLj5vvAzBkI886+mkbS7SdffK8ZX7egUv1Bl+ZjG3sFN3AB
/FOl5Xh2ukm/poZ1T67ApezTZ5fQjJDeIBBWzDWstFtXC75BH/WRZTtRsa6lrebf+r2177N8vp/5
6Cr41qSLWEb9bwU93i+l47uk/3o8ahpMN8phMJARELU4IbaROwdtzRkBox+iI8y6KA4gJ4ql9PeU
nqhj2siDbGmdz+JiL0sdHTLHxTAbNeDCgviROPBCelKDimr4wf5uU3HBgo3C5LpAsd6lla2FdMd0
N+WwEpY4nKCgnPS9nV07msyB7puOPWEqnwx7PNRxcxNAGG+sPAi2ppAP49JTH+dV3+ktOgT+8oL6
qNzi5o2AOpsish0vO5OhdIRcMXZ2GiNtSYDlrrNjl3QUxkDqg0qNs5M5BGVr1kJqVGK9wpq29xYY
JS47Iet2iyKbLrrKqm/JT+gL/MGpG0n2tTbDOwKjnW8Y5dpdPbTDxUzqOMpMsz0Eg57BjmpPqTat
2/OEyMYNQs13rpPumRQulSSJJS1xlzZdcwnDADbz+zrX/GPQF+o0j9aTPevtuyZGLTnEVT0UO8eb
rB5LtDGJ0LabZTywz5oYI4LvlTbeGimdPch95D0l77cTZvWoK7S7akmHL9Q+fF2BgN0wu82pU+5X
v7fLxzkDmdQMuV2TrIGWyu4by6t9mIwlfsuVIba084ijBeeyzZsx3buly/Dgt0VUUWUEajqSYpLA
70H03CTjVDy3gUQdRd7Dhzs4yYYsCGqiUqt8Y3xaHrwJ9qcY/FerIIC18ivv2fNUttGgklBypPlj
nUAbzZPe7wMPTAU7JTFw9voQ8YHlISEGxQ68iQU54NdLBM6QKv/RiuKddmLsukE9frX6EY52SK+l
XjgoOtiyvbw1KrrchJ1GqhX2qlUtz6RGN4d8GMDw+zq5MczyQE9gEWmO124JM2vugXY7qHk/He4w
y/oH5bndV00Fh0Yu8yMSTarkgwy8PSCQ81JL+aMr/O+szuWuwzW1GUQ8PGW5cXZr6Ko2EMsGBVC2
jVsiunOSXzYSgzHQNlUBETi+ea0t2rQA3btLbvQk08l+uVQ2VP3UGDPOgO476iIjGig6Nm7bdjQe
WCD7eWsNFvYXV04pLFad9Du7sgs2r16rXzts/ufEXZwdFGX2rE8EGZORWqKOIDTNeqhSy3ivS8d9
tzPMQp2SlIzFKaSCUXJgGLjm5upOV+idOQCPJ29QeJEGncR880vMoEKnwlTTTnVKaUSsOHmQMZFh
SYog7qspPQv8QrsC4+pDoHEQxaZYBlFVj88iUEfXnH40sUtTYOsp1GrtvB3ixD3GkA+hmp0gZJPc
86mdnNym2w+0cVM2TR7O9vANhRtDtGqRrbQxKbllExMB2K3MenNIiZdHWdCCM/pGebCkaYcUV46n
Wp+2sbCueZpbT5ntin3Zuv45SysKionQigoEDItKdyWpz/d0C9p73Xina48DUx4327yKn6AxKny4
5ibWbGuD5K/d9I4IfayxJ+Eu9dbryoMimjOqxNyHJBARTEsLbJTZIxTG3LGcZE6IsW6E5BvhBIr0
2xTIC4raYKeT2RdWQfs0NwRUIIWEqs6q8+RmuJINv0JzzdGwlBoRvInXsieWzbFp7Ptgquy9m1A/
Ug9PDfGuXyihu5MVc4opnQXFTm2jbyHH3F6gVlpH3GhiHncE+5nP5SRQ+tKp9zRTrxbBhbPVLZq9
BqNoodVQzJU6ODFNLMQX9GlPWJjnXdNzpssoAvtRCGNjEHd4pzLucvBS3Fd2hQXZj588o7x06WBf
hU2l2dDVHxx+qe1L+62RqyZKtcLkIx2/zGmf7hTGxCcqCbJNSTL3rrPrYGuj7uLQ7dN8puUl+j8W
l2Uqql2gO93V9eN3vRfJJihmdw9RMt91i6ftAsqFInpROPUYbfCF2P1rPS/D1dRxBDYd1Zc9CQOp
rS9XqP+TRso8gHJjRd44jiF+gumCr/1Hw7xRGtqr6au3pHX3ntEPF8bchYtR7KZSHWO/GLdK0/Zl
+qH5HeQXlRTgt3l76Apx22XWGckCy2Pa+bRJZvqubRlvR1NYe0uOe7NxKIvI87MPc8A5QT/phf/k
eKkVWpl6m73hezwkMGMF909j3Q3yxmvip2ZUBO3gsvumoYqNBgQnMlMqSizvogL/xW8Jvg+I9izY
HEMz8dtrHJt5qNU6wh67vcsnTmfEu+iRHBQZFgVmxWsRwwOjPL8d3A4WukBmwpaQx/y57AQdaeRt
ult8vz8K7uBvi0h/WgUNvgi0lzC1zB483S7lGKZO9Vo2eUVqdWZUV7YstHBzY5Uc8GiKpspC1HfT
2oA4ajNNs7lb7PNMS0TUmkJPo6aQ7asJGkloC+24wmm7p4kWhOM4puORU3VxDLy03ttBbe+Q0Cbn
SR/cHQbtx0WoJOya4EuAgvKWsiPjg6LE4azSjHJZyxcHs1xWdiNeds5ki0fyLFZjivnGDJ/fwOow
4Cf6F6WSEZVQkxACS+w41JdzQ6gWClY1z0RkzFA0I9PS6Nka9kw8YSQ+cACo6UZFzbAG2DJUdUke
YtdF1T8sGioH/UtiD0Tvt7m1NdMy/uIa0j0QD/buVwM1iqb35iUlV4xD7U09lPVB5MsRhhQSfBqv
SEBX7W6Kd7IIvmF7yzYdtoZNTloPTJhTcwwSajMVvHwfTBGNB1FCJRO3azXtbBJ0QAZo4JjnfJeS
aXzk3Hj0SHlDKluNO5YrZ8tqvvDRO/W2pOo+T9svDFM+RfQajYN4zG86a87JGA4CTtIUO9ywVa8m
TKaF69IHZzKpidQqcntDQrQT4r2JtJHxozHM7uwtSBlc+sEPPYmpkcBSERay18+ywNHeN9ZHp4ab
JYCxXmcLU2VXg9V9O6ukus0FH2NTkNgUFObWKMsp0iaNWksoUcIsfO082fltZlZmSKL5TeJ6z41P
+yDn6y6aW25/pE5EAul7AhZgRqTDLOOky24gsDTS/IGO1Uz+VE175zbyZqE2ilrGeKMSaiYAbsPc
tJCPoXHHcgp1FyM+dK0+0tOZVdnR40PalGKripYOx3k5TTyp0YA4JtQHAi+I+xEbDoDvo5e/Z55z
9O3udpbNTJ3DYqI47s4s0c8tHR47e5i3jFrcycbiRXJEDcTToF+VMZgkrU/AKIpN16bIXrTGPeaH
IwHkWzXSkN11Rk1jZarqr3R9AJtM0+TvzNJ4ZO28N5eEPMEEVq1w17ASf4oSqmxxK+mhUi3mfYMh
laDnUwrbAFVWv2NqoEUp0fggfWffTV26cWdLPRHoc+spcOu5NcyN1es72Ttw7gIvScRBWdtQb7qE
DDj5YxWnP32DFgdlngvffQO437XlmzTQ5Uj/Q4wLnmg/I4TYQI3UV8Gmy+vIID9ko7rxo5WCVBjM
zdQBpNvONhkyWy0ilpr8+bX5w1MouDYECKGlMRTHljz+ljf5rUhZoEnNFQRAtdhMv1QDgh6NMz3s
ZYIAYhoZysduEXwTOznVA7B6Ogn4NQ03YpNKL5w699xWxlnoTuTmGJVJLyuHHShOcmLLckJEv17H
Dr10wwVhjtjbvUkqLZF1qEjKLr71WdVIGuoN4SDISGlJJzFeufJRs92q31V+ry07oRUoAi0jBWpD
lMZTWHXmkO1yxJioemqukRO3YA4DpQuXwfPt976YvUJeYirHQSzCTxD6vxuv3/9sVhi7/1/rC3/n
cME6l8r//dd/9r//O/nZrOj3X/6xrWUml7vhp1juf/ak7vzCodfv/H/94h94+j9D4ol7/C/5u+vP
6d9OP0X/c/kzhbemRPJjv9IPLNIP6FkJbIoIf0fOf0HxnvObw/8DBo5PhTv4TxQexZJ0MTNJk9Ln
YUyAevuDwltzEXg5HKCBqRNfiP/p1xX4g1Hj4v1DoyecwF+BeBxSOAIJ0wp8Am/Ql/7NLmUSUwJc
7YhDMGpIXGthyS3lL6I4p/HonGcdPdRD4iDqaPQsHY5jVsu7tCWeHOu8gdJTiJEp7FNR5MUDwYmr
NdVsZ1h9oKzsjklPZ02trTAJOgQ1szZdExIXrA0jZPw4m7XzQlfRGzpWCm/L6nHsYudBFjiV6I97
bFYVTkkFFEk5bknDDbnqSHbB+2+GyYa99nPfAKxp6Gxppf4SFAZkIbIE876uUcL0qyKgWZ3QbssP
Ti6aJIb/+VrNiDQMzTDuY2WSNMAB9YPkbc7AxIzD+o+VEtRE56BqKKnbN8yEcqsmlEDKRp71eaEI
vGYj99J3Pn8CCrWen8b0iLSiEMrfsyIGDR1Hw1GxwUXg/fxg70w0kpv1ul24VVAFX8eceoeoLn39
5dOp8alCIX0N8kGHgZBTD12vDby74a9WzZynv89wUE9Zg34qlYFgRsgyk7W7txRnAH+oNjittNdh
wIDiy7zigD1YxkX4faDvJwcHyVKUnELGhGIxgdmDM92s82plhd3Wb0vtQ6VTEM1WF58oEE1/aGU/
X1vGu/3n79evvxV3Nt7jnP9FTiP5MOoKr7rnevW00wURg9inRsbIlhCFhovcU91Gpv0q2PIkIpKE
nEsCGwdJudbFNeOU9qAS/dfB7aWwdqnjcaawFIp0KuoZdmo8TRRsNsdR2NIMgZSHnURE8dKC17s7
o11Q0XGrYOORFfcCMMQpH/p+w7szgPc9nnns+s5DU6nyWWhW+ZC2Ynnp2rS/UAwSPOaIaXacTYW7
oYGAjghnSM5xZ6df8wUEuMTpjZ6fD5vqK44WtAAg0wdoiXISdbcIovt672BzDgunA+YAy3dXSFG9
Inxd9r6NDZ5oQ+tjcsE2SQ+uqDoxLDXT+mTmWUE/ki7Ta1E2vFZAlRPFNsy+ZmRbI59wOAoEZFta
svt7lOxIw9RUINgvMP1IPb6p3CqDnkkmf09WrrGjOtt6Rhla7CsfgRBFBuvwPcus8veFoZME1dgv
BJQxpTj6VwRSSx4tKB5JXmR8RzNZlDdVEisyew3X3WUU1NEHbtJYoRf1KYl9mzPQ4AuOv2VzS1Nm
dddjrNvhxKgQmdnGaUjqIOQoh1ya/W0FRzBsBbY6pXZXlGGB4DGaSsd6mqnsDp1qAXCIBbj2RNVX
aPf0f9cmEuPIm2JMFHKctxSNMdDqca6iYeo1IAGLWm0ryL/MdIqda21ybiXNKFsO/yR96F6vD2FC
hWke+lqAlizosmFDBqz3Miotu4kNI/m+iDyHhG2OVPm4G9UGxaZ2LfSWudEAKi255daRzs+8qS7g
oddyAbBIxmEH/868uJ1Gg2iSdISwQbCvnmZn0bcq79IrVh1xUnrbPGuus+zNztOp3MYEBc1D4Je2
rRdlrF5syRk4rXtwmpopb2KhMMKhnPTN6LqYzeK2uUPB138N+Putox2jkT+2VePhU1eJOA3YLCI6
WwcVFvSTQ/HU6PxCvaMlB7KuMciQw8EokEw/ul6iK1JCOSaZosrPIxEpSzQKst10QlGz0HJb/G/B
OO9TPamRH1dvjdK7Lc265rGJO+/aLIP2iM5x1XGZKc1e04yk06tL2UYcscQtKlzA4lXx9mk7JeGJ
Vamnfvz1c2Uh/DX+QL1enFDLkaNgKLSmn09R67JofbrcSGPzN66ms6yO60wZegs7DNlq9Z56BXGk
ftu0eRwwVRrO+kYyFWvOxSoupSJF3Uz6hO4sxWxQX9m2lytzPLGxTaP+EPYJvLm/J3H+dx+EbrLv
VKU1H/KvR5/Pzfv/nIv+PzoukT26puX9Y7kTfGmS1X9Nivrjh34dlpzfTChryzXXHoU1K+o/dAu+
9Zu7xjIQguHQt/ypavpDt2ChdgBARNWkE6KElgDX/q/Tkvsbr2b5OnuOb5r/YlQUtQd/Oy35vL3F
gcxdtRWrsJqv/0m24I9u0zRLYhx8f6lLDgmNHwk8yLDjS3fJJmuLOffbUvsOLT1+kj7pA/ptW7ca
gMNkuOIKQjIqRqyBHi1PW8HR7DZdkhYupS4fm3oh1ZG8uSMC2Ec8dvTuLUP3plttISi45wI/UTdY
P5vSpUG0mkghHE1N/HAAQs9NmgQXTH70+OldyeNt9s6b1dL5CCtrB8+SaMKfjADzU2E11fxzddB7
+Snr7elKt+FWQAn6yZyf9bxo2ebHuCYdwk5WOSflddeBFjGDJQrTJ/puEFOV1uO29fOE6Rt8rK+y
zt4QBjNfDTGXG1Gk/reywBN47uXoc1ka0zwY1IhcwNqp7ipcCDeUbA1FahNMndHpdhj3xbtdqfqc
TCSMOr6yN46wixdqtOqtY8T2RvNcJypja3oGfFwI93SM5EhPW7Zv2qq9jTHpefs5Tu2jPo/aq+yx
loJ/z08phtZNgRbaBsAeO++57bNRcl6ZtWCrCHlkyMtjvdvFAZgDxWscMr6AyalupxHK8Cg6334b
KFugZquc2lc7sf0LuWbG4zxZ61Xm7JngFwmMx6BwdJBHQKlHQmCpDyuBDqhZsT7FtY00rgRoMZZ6
hGPB2LCQVVvfGRmh/TSoGZ1FRzzyVA/N2WDFZpNc/7M0KK+LYAYEDbNDzfctabWO3dZSeJe2noHB
AlVVkSOr+Dm3fWKzncHFVDbanPDKNFEGUJMTPPtNYQ0kHcfBszFoMgmFT1wPt6ZtPFIQzp/B5Jvh
tmsGtZ9lYB2tVDpv7Vx2PRYYHx8ciDWq7ZrgynCpjOZsJpzcohzOvgcS5aIwW9g5UA2dlid8E/wC
k9HNydZLcq4u0tz2tZwqBLCYr4oKWT6n+o0/o8LYUPDpmldavKZ4R7C9nhzl2oEUUuAlf+Q5HU8Z
NZIYrEGeM654JzDXkc9ODKaG/H8M2TT4gu3XvDyUIf/tK5lT+UkGNuIZ+upJ6MABCCRT2cd5TtE8
qx4Y0WVejmyt5Y+IMaXewlG4l893RKJA0vCoudaRdjDuzW40ub74ruPnSeBPXfnVxNvYkzmqvRCG
/aYvS+9HNkVFZ1cX7WvHLoewxZmpEchyx75LchoWCrzrDY0JmaDpimO6FXVmxusnFkr2/VL5/gWL
pPsVCcWiPX/+lpQpDsmhXCBjgABwPZAm5XKXoVk0rrQl1UVYFj1RoL078TlDq3ToHyaYz11Trh+p
qa/Xh+orvb/KJWjOeEOa88L401+DJQOH9IOkZ5BqFGm2jcYNQR1otvemkhUK7lsc7Eo3ll3WteWH
Ug53ZO5q6z0FR9aEiaP51b4ZRpLyPQMRFtqDglBt8IdpIwNTHYh6nO6RK8+3I0frVzIeBwuL4GCg
e0lr3L2ke7QX6Q9Rw9SxhI6pwYD0Zh9sB2IjrGhBlnTFtRGf82AJnvkw3XTDAGzc5ykN0WEp+vZV
2kMfU15pzg+woNYeILvaKYbxSB8T527IZP89X+VlYcmm81wG5fzv3J1Zc9ratoX/Suq8Q6lvHs6p
usZgbOPecZoXithEEqjvxa+/n5DwRtjJzo5S91BXT0kgS9JirrVmM8aYD4ZG7goSHIYtxQh8o34X
oLoqIFeH/AF9CU82Ab30RmkRu5STTJ9qL1OWb6alqeqURk39GTVbXR6LcHLrZCC9JU8AwyvnlrVS
zmW/nt+qtOdPMTmAmZZFAQ6u5MH/APo/VnJLssaDVAa9FJGsOfFiJaTECo8pcA3bHsWcGHe+GPr3
bo4vBBrAhXaor22QN0ggTAZFXC0V3ZORYU+d6So3xBdX1TdPhpWV+oTuusB7Ys1ZylFZPGaqWuFH
+rDUV+58FDiDj/FqED/ZkoKiA24aOTPToAm0SIoaCJQ7E0tYfC46FJSgPHJw+JJLp4JKPZILN7mE
faRT017plQJSby5/qdar5DIl5RuNSHeAD9vE6yvwSyqVzgLcE8gbSUOqa6PPVCu6jrXYW5I5sZXx
BhUx96SsouqCFjPGtVsM7kWQueVYUOH2gMrPE3HmrtnN7+Ca02BBgAQAkG+yyeWcJOkaWiydYgC1
ZvNbNBjYTSodtSME/u9F3/8sWzRhG6VmsrHOcpqpzcK1L0gf56EcPFEnjR/cQrm1QTvcV9LaOims
hHwB+Z8HkEz2iZuVqXETIdg1dXQ3HAuWLXy2pKK8VObG48aStE8ZydqzoKR14Zla+IHJ+gBeNM3j
sl74Ba2mTTKEoXSbJFbdXDS01bEr2MIMqRYY/vMoFe4SOwjGpQQIzV3F4gnebQxqJE/tcEx44At0
ZbEL+JelRzNqJVNX0MCzzJtWketmo4GIUkQuR2gKl0L6KPlr44uDCB70e4cKQ7ZSMigccK5zmEvJ
qJBXX0uO98sCNup1KglfEfGIrsJkUyFGXpShhpM/T2dEeyuEtk3poTKBNVdICN8Bu0u/50oZf63o
PhQtylRw8ztHi+fWZRpThrFgQI/CKP4sVZv5nU2vU7p5rik4GGI5y1MRtz3BpdE1wplEHtzEcaqN
E0m20GjUvaULA3IWbZzVeK5W0t3KgexuONr81PJs7dYMTfWmzAogZ2vf9ihAUaS/1gdzNH6AsPmn
diYM7hSEb1DTyEDkQes9yRWtvAghj3x1slQZqUH4EUUF4QJa1FPKkTi2V9gpla8vomTBk1wlM3oI
KJ+LwqLznr4mEyzOExEqnG2jGaNYN7IRZFeZHk+NrAAyp8OetwUxY9cMwlKZIdas8IaGOJJsRXZJ
8UsZWO5qcE0WV0LJwp55oNKoO4mf5itFP7FczTuhvbYCGyRdk0t33VORqj57YaiMaSpgclKY8w0k
uYhmWhpH+MRUZKE8AWgi3xmWot3CpE4fAnRzOeh92vgkYPIQnygnAz3Nr8j20ashsz5qQiRe+vHA
oddhieg82u0Tk76EDw7YDgoauB8TmFHo30uABcehQOfaLNVUpCAS274FaSZP1rJQPQpkBS+rRBY+
AU9hg9Ks4IodKJ86cPPhRnnmnZwK+VkItZ2/Skp4KXub6J5KoJuPKiQ4Ud6slcZtMA0XGV0i7xxH
E07juXZOOsuYBXQg/CgkNGglaZA92Zn9GSDrnIajooFDUebWxxxG+wl69RQYo0S+0EI04UvBkqDS
28ZEyzR+hzReFRq8XsHcjNCt0eJJtbZVVoKXrtEpgg2vOIA8Ll3bpLiie+5ZWCgGEBZePA/L+GG+
CvRJUkbz1ZjjsJgCgKPI5qKZYcwp5JQx9C1asZOxRAPhFK5TcgksS4EFblfZJRIpACglqZQn/J8S
SYXSNuATqfkLYv7ad4OmaWNnrUEXBInnPoe6Hk1pvDAfu7VrhRBkfAJ/NDrZKNT6Rq630sbOIArH
sJJJUWVGdlXUxZZ55aZ1YqfGMepUVFZefr1JjFD+yPlGEy3fle185BGN365SssDJWg3uM6+0tHsX
NMYG5JsZI0e/wi3wC+XbWpQEa2Jqvs8CEmpNBE1c31gcsmRwy5m/TpJxla2BCq8SY36X4AZcSW4I
ss6vZIssZ+4Hpxt5hY+lmFDuxeB+My9q0oVlT6J1Vs3URFWv6XAFyMuMosFpFqi0yAzc9LIUIxJp
vlPe0rs3ebQL74Ia02VobMpT4MnRjZcECACwW57laRRfiPQqOYst4wlHrZjoCURFPVbuVvAg6Eyc
r9frCUUay71I6AkjThxzs6moS1NqhN/hAyHxJMDFGRz6byV9bEHpmhIIsdBHe0D2MyaEhmCzNQxh
77mCX3yLksPmhnpa7Iyt0FGzb0YaPlLQ9dcgQGluP5fOvAGb2/kcDALqBvp9ILqfQtoI2Zfgq/T5
TPaFRVqYIQIFOHIOcMDsfF04KK5sVtUayNnKBsckwWL55Hj8KS5OYvrc3AZhEk3qnE/dV1cNi08b
G568IseGpd9aUhjdcvqdg7v0BsV0L5J/h6pTB74duS2KCJpC0G6oCCjqh4rogDqkOVCGYAq5Fude
dVa4iZno4rn//Ea1btebG5ka+g2EwbJ02GXPiHHmI5cbubarLohTPW+c+hG+Gj+DskgcgzDLCkr8
0Q0b7pd/encDxTYTAVkFYhVKfN34PxxUoi5U6B/Fq1B61ArYgk7kVLgSboxI0oC70nYbf3BQQMtt
Kmw/LNaIXdl5uBwwohQJ+C7qoxA0Dt8drsCAdgRxME0g9ZAxLOAaXenrSHr0VwkRlCICMeJEqwDf
WyHuigDEgRjAt3R3ainl30nP12/b/S1k1UAqt6aYiMi91r/VXjbEMouskiyCGT2OlfNCJv2gOrb0
uKn05MWMRaehBP1wAtSaUda9ITrdBgqocq3ySNPB7g1dO680VUiCqe/F5iy1idcohWIGgxTFKynI
nm0XIcprKzcySt2xJs8rUtcD24PWtXI57tjNx1oEFxdttVy89gA+hRfI5ppPOXUUEt7gDk6UjT/H
V/e05EWwBNkki6OkmwdJG9DUNirX8dTJMmILEKmLQM2L9CERTTWZbNA3Ambro6GofIUZAQhybpRE
6dZclQnwLALQNcfEo6fL4ZfCrZKXuu7+3djk/oNsWoRxaZTwfciA4RcBjH1JiaTUB/WBKRBVi4P5
3WaQZAl1AqLFM4NC3bTii/GNEoSidhbbolaOExpIfNkmQDwtEhshyP836c32Rd4tB7+WRutPbwNK
lY/Bm5rxL31pV2N9f6Bfqy+zaupyaydhun2obXX7Z2OAdHDS7AUymKwP6cwqIYSP4mV9sQbdwCen
tP0YhMWwbkarE8GSHuViSXHDvUn60TT8/A3f1t7fjtN5g+cg8yHc3C8tJ/A75fK6uP0rc3Awwt4c
mENVqGlr7Arbi6zt/hyYJoRYGkXRwqmZo+aG//dz8MN+C4Yhs9f/yiQcDNGZBPLRuobUdvOSJMH3
JwGwARu0Vu+fzef/LUM4eAOKauA5zl/+/S8JLiK/XK9ZUARk3DV6TTSGIAhMa2cW9KEh06YZwlYz
CyyX/8py+OEsUMXoOwmyNKRdhkK5A7DH/tsb2hC/hbwyXWKa69jentSywKHeywbq18dJ0snXvb5l
ZxbMoYap4UmR5Kwv3JrjsgFyW6zefpMAzVdVWAkisM76OlgISIAPQRiRbVMQZ6qvY5sE0VSaLapx
D18P2n9yOCrDbY9CQoXmHQ/WQ62hwEKhwTOy3u0kHZcl6Ag89LQERRyq6K9DqqRg2b7k/nLQWS4I
elNrPb4TASttFufv24CiDA3KxiCqWzt/6yDVQu6UOtvPj243IHTo7RwwCbiGgAzbPfFgEkxpiI6H
qFJZb2zk6EwB4601BHrtiZgCWQqiRvXAQWQJgBvQiOrpv1RfR/f6NOCum6z2en1a3Kh0C0axpfmN
D48EAyMA/U9mpf1C44cckZtM8bL3LMjKUJEgx6An0UzDgS1AyhjSPUYm19KsuiN6f7Kqwi8GSwf+
5V6cgK3T3hMgS42X4TpwDMDZIOYj6wq5pu11dFZAQ6Ual9NrLbAV1CIourTzfg42RFFUcBLROUHj
aHurY7ICTZR6HwgGax2kZh0Iba8DKzAN5oegmbC62RHxnI7LMyL7W/ex6GcFwhDpqjo10PqHBzGz
YQ65DWjD11DiCGfB6HsuAJ+rfR+FVkSvK37fQSRqxDvEQSJu3F5HtyJA/dVIvH62wILn9Act2GYG
3toCXb84P1EJ315HuC/SrrnvLEi4SCAwdUV5fct9WzBlUm1EzLRzaj4/Om9ZRnupb8zAiqC7L83O
pTZkYontz8I2btzhSY9sXySv0dsKao4RWWX2/u5769pQF+CsvCZSj24NSAJCAv3XAIkRPCDiwu11
cDbqJA0gTdH6+egORdJnb7Tj/nFFgaNfA3Zck8u214Hx17Ei9QQdJ6RxDY7vOJCFNpfx+2kDWSVV
SpZUMNpD8WAWOBRlhfIzlvJqJMflINUdKpuk3u/PgqIPsXMVwOL7xwFQe6IJbI6C5rG5RhI/X9+t
ACugwE1luz0HDoMlk+obsSJSqrhH2+voZoHSYG8rIINIorg+EN/fEUya8RJL1Rmm7XV0OwKJA61v
yKRIQw4+oAc7Nxjj2ncKKLBRVBDgAbTBxNG5RqyIN23d/+npQIGNrsb1jvBXAW1/Fkgi8YlMGumv
WuyR7Yswq/vaQr0vyLUKKpnj7XVQWNAJHFET3vZ03K6I47MFOFa9QyadVJGGIKzYpk0P3EX8B2rO
hI07T6HZiI4olQJErv++AMGfX5o0gdbYwuEsSAI0fzZIVTk6fxEj6J1EIVig1qxSX2mLygdrwRAo
NLIhmIiSb6+jCxpkaqC9cTi1zANxEQy417fs7Is1MIGcKqFjYyVHtyPUs9A7oUZyne0V/YTWHzqw
hXpH4Awi99wyRY9oLyDLp/Q9F/CXFVEEimT84P23e0EN+2qDq+aGxzQLmEHjvv1+1CCLbPsoiWPs
zVrgLffXAngsGS+K3HO7YzRm90uz8AtfesXvjWzHfdnC+5xlsqcY87df2EHf3g7QQtq2cCVwa50v
1moyzdANpqn++386dZgt7G7vwx0Mb3uf9r+3L/j21p177d5q949TZxkv4mcbslUNp2ofs9GL/x93
8W3hLfYxd/wu7MJ/Pcm//9V5zr0Eyt8MnKwPxlXYSHuPGztoB3cH3oJB+g+8XvjJItk9Yv0zNtX1
viOPFq7zPYgPyO0Njqf32DAy48VLsP/UOt7G7u/vqhi95sJ/9gOOAjoJPKfOc5buBqunpAGd9H3s
06W7KBbxcn/kBufYe2Qk8GLnOf0QfP8AByPzvnU1BQCk/wErnDDrzkvXCpsqfN/nR9MBIYTuyE1l
t+/IU2bccfZnXJTBNu3+4fct5fxlYXcMsC3C9n3gc9d1/MDprsimstd7aP/FWRzsIrWoxB+YjKDo
/njKtvDS94Ev3+5NTaW398AMkD2vq92bb7e9Bnved+hZkDnJm2k2gZDsbvb7Nne1cPzO7oFG2Z84
Xq4WdN1c+C+7J9we5k3VpO90XC2SZPFsZ7TVTDs23dYleo/vPNuOteji5xuQXP+hf9JVZutU9Pgl
nQRWZ+KEYWdvasG+/Z88Qe0lPhy6LoT0Hjrw04M9pE2r9x35evktXhx4T1KTq+0/dL7onluEXHVz
rv4DFx+mCy9MbKd7rDO+SaT3J8b/sZxiTxustRqvlqXz3DnGWkTZn3jyL7Ckd3Ow3VKanHPvoYM4
tT+MFjFdcbunmdQkMv/MDU4XdIPunGoMX2cI+w5/YzvdGW+S0L2HXbt4JN2opq349B46XlqHFKVt
mrDvwLdL308qN18chAkt8aXv8Pd28LL8cJ68OdtqMkj/H/IhoDHyu4bY5s/6Pn9zg7eG2Cam+g7/
yOwvk2TZcSnkplTcf+yyG1XKTRql77gf04W9++XqPaUFt/Qd9mkZe5xsnZEbfHXvkX8i8dZzA/+0
4NzxrbS7NNusXd/n/rRM0g/v6tM1GfLe4zvJc+AnTsdza2Frvcf+cRfRn075e5mmV2bo2/zTjvH5
3n/rJtfqbzy7y0X8n/8FAAD//w==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emf"/><Relationship Id="rId13" Type="http://schemas.openxmlformats.org/officeDocument/2006/relationships/image" Target="../media/image6.emf"/><Relationship Id="rId3" Type="http://schemas.openxmlformats.org/officeDocument/2006/relationships/chart" Target="../charts/chart2.xml"/><Relationship Id="rId7" Type="http://schemas.openxmlformats.org/officeDocument/2006/relationships/image" Target="../media/image2.emf"/><Relationship Id="rId12" Type="http://schemas.microsoft.com/office/2014/relationships/chartEx" Target="../charts/chartEx1.xml"/><Relationship Id="rId17" Type="http://schemas.openxmlformats.org/officeDocument/2006/relationships/image" Target="../media/image7.png"/><Relationship Id="rId2" Type="http://schemas.openxmlformats.org/officeDocument/2006/relationships/chart" Target="../charts/chart1.xml"/><Relationship Id="rId16" Type="http://schemas.microsoft.com/office/2014/relationships/chartEx" Target="../charts/chartEx2.xml"/><Relationship Id="rId1" Type="http://schemas.openxmlformats.org/officeDocument/2006/relationships/image" Target="../media/image1.emf"/><Relationship Id="rId6" Type="http://schemas.openxmlformats.org/officeDocument/2006/relationships/chart" Target="../charts/chart5.xml"/><Relationship Id="rId11" Type="http://schemas.openxmlformats.org/officeDocument/2006/relationships/chart" Target="../charts/chart6.xml"/><Relationship Id="rId5" Type="http://schemas.openxmlformats.org/officeDocument/2006/relationships/chart" Target="../charts/chart4.xml"/><Relationship Id="rId15" Type="http://schemas.openxmlformats.org/officeDocument/2006/relationships/chart" Target="../charts/chart8.xml"/><Relationship Id="rId10" Type="http://schemas.openxmlformats.org/officeDocument/2006/relationships/image" Target="../media/image5.emf"/><Relationship Id="rId4" Type="http://schemas.openxmlformats.org/officeDocument/2006/relationships/chart" Target="../charts/chart3.xml"/><Relationship Id="rId9" Type="http://schemas.openxmlformats.org/officeDocument/2006/relationships/image" Target="../media/image4.emf"/><Relationship Id="rId14" Type="http://schemas.openxmlformats.org/officeDocument/2006/relationships/chart" Target="../charts/chart7.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microsoft.com/office/2014/relationships/chartEx" Target="../charts/chartEx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microsoft.com/office/2014/relationships/chartEx" Target="../charts/chartEx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10.emf"/><Relationship Id="rId2" Type="http://schemas.openxmlformats.org/officeDocument/2006/relationships/image" Target="../media/image9.emf"/><Relationship Id="rId1" Type="http://schemas.openxmlformats.org/officeDocument/2006/relationships/image" Target="../media/image8.emf"/><Relationship Id="rId5" Type="http://schemas.openxmlformats.org/officeDocument/2006/relationships/image" Target="../media/image12.emf"/><Relationship Id="rId4"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xdr:from>
      <xdr:col>0</xdr:col>
      <xdr:colOff>62965</xdr:colOff>
      <xdr:row>0</xdr:row>
      <xdr:rowOff>78072</xdr:rowOff>
    </xdr:from>
    <xdr:to>
      <xdr:col>23</xdr:col>
      <xdr:colOff>475533</xdr:colOff>
      <xdr:row>2</xdr:row>
      <xdr:rowOff>173790</xdr:rowOff>
    </xdr:to>
    <xdr:sp macro="" textlink="">
      <xdr:nvSpPr>
        <xdr:cNvPr id="3" name="Rectangle: Rounded Corners 2">
          <a:extLst>
            <a:ext uri="{FF2B5EF4-FFF2-40B4-BE49-F238E27FC236}">
              <a16:creationId xmlns:a16="http://schemas.microsoft.com/office/drawing/2014/main" id="{74D431A1-A144-228D-B89C-65898FBA476E}"/>
            </a:ext>
          </a:extLst>
        </xdr:cNvPr>
        <xdr:cNvSpPr/>
      </xdr:nvSpPr>
      <xdr:spPr>
        <a:xfrm>
          <a:off x="62965" y="78072"/>
          <a:ext cx="14556357" cy="470034"/>
        </a:xfrm>
        <a:prstGeom prst="roundRect">
          <a:avLst/>
        </a:prstGeom>
        <a:gradFill>
          <a:gsLst>
            <a:gs pos="0">
              <a:schemeClr val="tx1">
                <a:alpha val="80000"/>
                <a:lumMod val="85000"/>
                <a:lumOff val="15000"/>
              </a:schemeClr>
            </a:gs>
            <a:gs pos="100000">
              <a:schemeClr val="tx2"/>
            </a:gs>
            <a:gs pos="100000">
              <a:schemeClr val="accent1">
                <a:lumMod val="30000"/>
                <a:lumOff val="7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latin typeface="Aptos Black" panose="020B0004020202020204" pitchFamily="34" charset="0"/>
            </a:rPr>
            <a:t>ECOMMERCE</a:t>
          </a:r>
          <a:r>
            <a:rPr lang="en-IN" sz="2400" baseline="0">
              <a:latin typeface="Aptos Black" panose="020B0004020202020204" pitchFamily="34" charset="0"/>
            </a:rPr>
            <a:t> SALES ANALYSIS DASHBOARD</a:t>
          </a:r>
          <a:endParaRPr lang="en-IN" sz="2400">
            <a:latin typeface="Aptos Black" panose="020B0004020202020204"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2</xdr:col>
          <xdr:colOff>577064</xdr:colOff>
          <xdr:row>9</xdr:row>
          <xdr:rowOff>9917</xdr:rowOff>
        </xdr:from>
        <xdr:to>
          <xdr:col>4</xdr:col>
          <xdr:colOff>48502</xdr:colOff>
          <xdr:row>10</xdr:row>
          <xdr:rowOff>120951</xdr:rowOff>
        </xdr:to>
        <xdr:pic>
          <xdr:nvPicPr>
            <xdr:cNvPr id="9" name="Picture 8">
              <a:extLst>
                <a:ext uri="{FF2B5EF4-FFF2-40B4-BE49-F238E27FC236}">
                  <a16:creationId xmlns:a16="http://schemas.microsoft.com/office/drawing/2014/main" id="{EE2BAE66-301E-DB74-854F-3DB530CE4ADB}"/>
                </a:ext>
              </a:extLst>
            </xdr:cNvPr>
            <xdr:cNvPicPr>
              <a:picLocks noChangeAspect="1" noChangeArrowheads="1"/>
              <a:extLst>
                <a:ext uri="{84589F7E-364E-4C9E-8A38-B11213B215E9}">
                  <a14:cameraTool cellRange="'KPI YOY'!$H$7" spid="_x0000_s7385"/>
                </a:ext>
              </a:extLst>
            </xdr:cNvPicPr>
          </xdr:nvPicPr>
          <xdr:blipFill>
            <a:blip xmlns:r="http://schemas.openxmlformats.org/officeDocument/2006/relationships" r:embed="rId1"/>
            <a:srcRect/>
            <a:stretch>
              <a:fillRect/>
            </a:stretch>
          </xdr:blipFill>
          <xdr:spPr bwMode="auto">
            <a:xfrm>
              <a:off x="1786588" y="1642774"/>
              <a:ext cx="680962" cy="29246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105471</xdr:colOff>
      <xdr:row>3</xdr:row>
      <xdr:rowOff>36285</xdr:rowOff>
    </xdr:from>
    <xdr:to>
      <xdr:col>23</xdr:col>
      <xdr:colOff>459618</xdr:colOff>
      <xdr:row>11</xdr:row>
      <xdr:rowOff>0</xdr:rowOff>
    </xdr:to>
    <xdr:grpSp>
      <xdr:nvGrpSpPr>
        <xdr:cNvPr id="42" name="Group 41">
          <a:extLst>
            <a:ext uri="{FF2B5EF4-FFF2-40B4-BE49-F238E27FC236}">
              <a16:creationId xmlns:a16="http://schemas.microsoft.com/office/drawing/2014/main" id="{EBFDC2DD-4B52-20EA-B7F6-4027F6864BFA}"/>
            </a:ext>
          </a:extLst>
        </xdr:cNvPr>
        <xdr:cNvGrpSpPr/>
      </xdr:nvGrpSpPr>
      <xdr:grpSpPr>
        <a:xfrm>
          <a:off x="105471" y="597759"/>
          <a:ext cx="14497936" cy="1460978"/>
          <a:chOff x="105471" y="580571"/>
          <a:chExt cx="14263671" cy="1415143"/>
        </a:xfrm>
      </xdr:grpSpPr>
      <xdr:grpSp>
        <xdr:nvGrpSpPr>
          <xdr:cNvPr id="10" name="Group 9">
            <a:extLst>
              <a:ext uri="{FF2B5EF4-FFF2-40B4-BE49-F238E27FC236}">
                <a16:creationId xmlns:a16="http://schemas.microsoft.com/office/drawing/2014/main" id="{E22B0343-FEA6-F397-9814-F461347A42D6}"/>
              </a:ext>
            </a:extLst>
          </xdr:cNvPr>
          <xdr:cNvGrpSpPr/>
        </xdr:nvGrpSpPr>
        <xdr:grpSpPr>
          <a:xfrm>
            <a:off x="105471" y="640684"/>
            <a:ext cx="2894148" cy="1330839"/>
            <a:chOff x="83820" y="609600"/>
            <a:chExt cx="1744980" cy="1150620"/>
          </a:xfrm>
        </xdr:grpSpPr>
        <xdr:sp macro="" textlink="">
          <xdr:nvSpPr>
            <xdr:cNvPr id="4" name="Rectangle: Rounded Corners 3">
              <a:extLst>
                <a:ext uri="{FF2B5EF4-FFF2-40B4-BE49-F238E27FC236}">
                  <a16:creationId xmlns:a16="http://schemas.microsoft.com/office/drawing/2014/main" id="{EACFCDF8-C7AC-A826-3E89-97DD61C496B4}"/>
                </a:ext>
              </a:extLst>
            </xdr:cNvPr>
            <xdr:cNvSpPr/>
          </xdr:nvSpPr>
          <xdr:spPr>
            <a:xfrm>
              <a:off x="121920" y="609600"/>
              <a:ext cx="1661160" cy="274320"/>
            </a:xfrm>
            <a:prstGeom prst="roundRect">
              <a:avLst/>
            </a:prstGeom>
            <a:gradFill>
              <a:gsLst>
                <a:gs pos="0">
                  <a:schemeClr val="tx1">
                    <a:lumMod val="50000"/>
                    <a:lumOff val="50000"/>
                  </a:schemeClr>
                </a:gs>
                <a:gs pos="100000">
                  <a:schemeClr val="tx2"/>
                </a:gs>
                <a:gs pos="100000">
                  <a:schemeClr val="accent1">
                    <a:lumMod val="30000"/>
                    <a:lumOff val="7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latin typeface="Aptos Black" panose="020B0004020202020204" pitchFamily="34" charset="0"/>
                </a:rPr>
                <a:t>SALES</a:t>
              </a:r>
            </a:p>
          </xdr:txBody>
        </xdr:sp>
        <xdr:sp macro="" textlink="">
          <xdr:nvSpPr>
            <xdr:cNvPr id="5" name="Rectangle: Rounded Corners 4">
              <a:extLst>
                <a:ext uri="{FF2B5EF4-FFF2-40B4-BE49-F238E27FC236}">
                  <a16:creationId xmlns:a16="http://schemas.microsoft.com/office/drawing/2014/main" id="{AEB7BE52-8DB1-9BE5-50C2-7ACB0C482417}"/>
                </a:ext>
              </a:extLst>
            </xdr:cNvPr>
            <xdr:cNvSpPr/>
          </xdr:nvSpPr>
          <xdr:spPr>
            <a:xfrm>
              <a:off x="83820" y="883920"/>
              <a:ext cx="1744980" cy="876300"/>
            </a:xfrm>
            <a:prstGeom prst="roundRect">
              <a:avLst/>
            </a:prstGeom>
            <a:gradFill>
              <a:gsLst>
                <a:gs pos="0">
                  <a:schemeClr val="tx1">
                    <a:lumMod val="50000"/>
                    <a:lumOff val="50000"/>
                  </a:schemeClr>
                </a:gs>
                <a:gs pos="100000">
                  <a:schemeClr val="tx2"/>
                </a:gs>
                <a:gs pos="100000">
                  <a:schemeClr val="accent1">
                    <a:lumMod val="30000"/>
                    <a:lumOff val="7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B17">
          <xdr:nvSpPr>
            <xdr:cNvPr id="12" name="Rectangle: Rounded Corners 11">
              <a:extLst>
                <a:ext uri="{FF2B5EF4-FFF2-40B4-BE49-F238E27FC236}">
                  <a16:creationId xmlns:a16="http://schemas.microsoft.com/office/drawing/2014/main" id="{819FD09F-EBB2-B85F-F8B2-1FE22FB48BF3}"/>
                </a:ext>
              </a:extLst>
            </xdr:cNvPr>
            <xdr:cNvSpPr/>
          </xdr:nvSpPr>
          <xdr:spPr>
            <a:xfrm>
              <a:off x="274320" y="929640"/>
              <a:ext cx="1394460" cy="213360"/>
            </a:xfrm>
            <a:prstGeom prst="roundRect">
              <a:avLst/>
            </a:prstGeom>
            <a:gradFill>
              <a:gsLst>
                <a:gs pos="0">
                  <a:schemeClr val="tx1">
                    <a:lumMod val="50000"/>
                    <a:lumOff val="50000"/>
                  </a:schemeClr>
                </a:gs>
                <a:gs pos="100000">
                  <a:schemeClr val="tx2"/>
                </a:gs>
                <a:gs pos="100000">
                  <a:schemeClr val="accent1">
                    <a:lumMod val="30000"/>
                    <a:lumOff val="7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C8C6082-90A9-47BB-AAF5-6F8313EA8B8F}" type="TxLink">
                <a:rPr lang="en-US" sz="1000" b="0" i="0" u="none" strike="noStrike">
                  <a:solidFill>
                    <a:schemeClr val="bg1"/>
                  </a:solidFill>
                  <a:latin typeface="Bahnschrift" panose="020B0502040204020203" pitchFamily="34" charset="0"/>
                  <a:ea typeface="Calibri"/>
                  <a:cs typeface="Calibri"/>
                </a:rPr>
                <a:pPr algn="ctr"/>
                <a:t> $22,97,200.86 </a:t>
              </a:fld>
              <a:endParaRPr lang="en-IN" sz="1000">
                <a:solidFill>
                  <a:schemeClr val="bg1"/>
                </a:solidFill>
                <a:latin typeface="Bahnschrift" panose="020B0502040204020203" pitchFamily="34" charset="0"/>
              </a:endParaRPr>
            </a:p>
          </xdr:txBody>
        </xdr:sp>
        <xdr:sp macro="" textlink="">
          <xdr:nvSpPr>
            <xdr:cNvPr id="16" name="Rectangle: Rounded Corners 15">
              <a:extLst>
                <a:ext uri="{FF2B5EF4-FFF2-40B4-BE49-F238E27FC236}">
                  <a16:creationId xmlns:a16="http://schemas.microsoft.com/office/drawing/2014/main" id="{F1B1CA86-20BE-2A3D-3EF7-9B1CE4CA9FFD}"/>
                </a:ext>
              </a:extLst>
            </xdr:cNvPr>
            <xdr:cNvSpPr/>
          </xdr:nvSpPr>
          <xdr:spPr>
            <a:xfrm>
              <a:off x="259080" y="1463040"/>
              <a:ext cx="1371600" cy="251460"/>
            </a:xfrm>
            <a:prstGeom prst="roundRect">
              <a:avLst/>
            </a:prstGeom>
            <a:gradFill>
              <a:gsLst>
                <a:gs pos="0">
                  <a:schemeClr val="tx1">
                    <a:lumMod val="50000"/>
                    <a:lumOff val="50000"/>
                  </a:schemeClr>
                </a:gs>
                <a:gs pos="100000">
                  <a:schemeClr val="tx2"/>
                </a:gs>
                <a:gs pos="100000">
                  <a:schemeClr val="accent1">
                    <a:lumMod val="30000"/>
                    <a:lumOff val="7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a:latin typeface="Britannic Bold" panose="020B0903060703020204" pitchFamily="34" charset="0"/>
                </a:rPr>
                <a:t>YOY GROWTH</a:t>
              </a:r>
            </a:p>
          </xdr:txBody>
        </xdr:sp>
      </xdr:grpSp>
      <xdr:grpSp>
        <xdr:nvGrpSpPr>
          <xdr:cNvPr id="11" name="Group 10">
            <a:extLst>
              <a:ext uri="{FF2B5EF4-FFF2-40B4-BE49-F238E27FC236}">
                <a16:creationId xmlns:a16="http://schemas.microsoft.com/office/drawing/2014/main" id="{72FBD396-1429-F9E0-2CEE-9EEC346FBB32}"/>
              </a:ext>
            </a:extLst>
          </xdr:cNvPr>
          <xdr:cNvGrpSpPr/>
        </xdr:nvGrpSpPr>
        <xdr:grpSpPr>
          <a:xfrm>
            <a:off x="6357256" y="580571"/>
            <a:ext cx="2593219" cy="1415143"/>
            <a:chOff x="83820" y="609600"/>
            <a:chExt cx="1744980" cy="1150620"/>
          </a:xfrm>
        </xdr:grpSpPr>
        <xdr:sp macro="" textlink="">
          <xdr:nvSpPr>
            <xdr:cNvPr id="13" name="Rectangle: Rounded Corners 12">
              <a:extLst>
                <a:ext uri="{FF2B5EF4-FFF2-40B4-BE49-F238E27FC236}">
                  <a16:creationId xmlns:a16="http://schemas.microsoft.com/office/drawing/2014/main" id="{5DE88E93-B7B3-67B9-D06F-843B69456AA2}"/>
                </a:ext>
              </a:extLst>
            </xdr:cNvPr>
            <xdr:cNvSpPr/>
          </xdr:nvSpPr>
          <xdr:spPr>
            <a:xfrm>
              <a:off x="121920" y="609600"/>
              <a:ext cx="1661160" cy="274320"/>
            </a:xfrm>
            <a:prstGeom prst="roundRect">
              <a:avLst/>
            </a:prstGeom>
            <a:gradFill>
              <a:gsLst>
                <a:gs pos="0">
                  <a:schemeClr val="tx1">
                    <a:lumMod val="50000"/>
                    <a:lumOff val="50000"/>
                  </a:schemeClr>
                </a:gs>
                <a:gs pos="100000">
                  <a:schemeClr val="tx2"/>
                </a:gs>
                <a:gs pos="100000">
                  <a:schemeClr val="accent1">
                    <a:lumMod val="30000"/>
                    <a:lumOff val="7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latin typeface="Aptos Black" panose="020B0004020202020204" pitchFamily="34" charset="0"/>
                </a:rPr>
                <a:t>QAUNTITY</a:t>
              </a:r>
            </a:p>
          </xdr:txBody>
        </xdr:sp>
        <xdr:sp macro="" textlink="">
          <xdr:nvSpPr>
            <xdr:cNvPr id="15" name="Rectangle: Rounded Corners 14">
              <a:extLst>
                <a:ext uri="{FF2B5EF4-FFF2-40B4-BE49-F238E27FC236}">
                  <a16:creationId xmlns:a16="http://schemas.microsoft.com/office/drawing/2014/main" id="{A5DECBCD-3F78-F787-9ECE-9D7234E8EA8D}"/>
                </a:ext>
              </a:extLst>
            </xdr:cNvPr>
            <xdr:cNvSpPr/>
          </xdr:nvSpPr>
          <xdr:spPr>
            <a:xfrm>
              <a:off x="83820" y="883920"/>
              <a:ext cx="1744980" cy="876300"/>
            </a:xfrm>
            <a:prstGeom prst="roundRect">
              <a:avLst/>
            </a:prstGeom>
            <a:gradFill>
              <a:gsLst>
                <a:gs pos="0">
                  <a:schemeClr val="tx1">
                    <a:lumMod val="50000"/>
                    <a:lumOff val="50000"/>
                  </a:schemeClr>
                </a:gs>
                <a:gs pos="100000">
                  <a:schemeClr val="tx2"/>
                </a:gs>
                <a:gs pos="100000">
                  <a:schemeClr val="accent1">
                    <a:lumMod val="30000"/>
                    <a:lumOff val="7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H17">
          <xdr:nvSpPr>
            <xdr:cNvPr id="17" name="Rectangle: Rounded Corners 16">
              <a:extLst>
                <a:ext uri="{FF2B5EF4-FFF2-40B4-BE49-F238E27FC236}">
                  <a16:creationId xmlns:a16="http://schemas.microsoft.com/office/drawing/2014/main" id="{7C88412A-E536-5DCC-AF01-2027D0D6F1CD}"/>
                </a:ext>
              </a:extLst>
            </xdr:cNvPr>
            <xdr:cNvSpPr/>
          </xdr:nvSpPr>
          <xdr:spPr>
            <a:xfrm>
              <a:off x="274320" y="929640"/>
              <a:ext cx="1394460" cy="213360"/>
            </a:xfrm>
            <a:prstGeom prst="roundRect">
              <a:avLst/>
            </a:prstGeom>
            <a:gradFill>
              <a:gsLst>
                <a:gs pos="0">
                  <a:schemeClr val="tx1">
                    <a:lumMod val="50000"/>
                    <a:lumOff val="50000"/>
                  </a:schemeClr>
                </a:gs>
                <a:gs pos="100000">
                  <a:schemeClr val="tx2"/>
                </a:gs>
                <a:gs pos="100000">
                  <a:schemeClr val="accent1">
                    <a:lumMod val="30000"/>
                    <a:lumOff val="7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8C3F227-D815-4ED5-B635-752BEFDE7BC2}" type="TxLink">
                <a:rPr lang="en-US" sz="1100" b="0" i="0" u="none" strike="noStrike">
                  <a:solidFill>
                    <a:schemeClr val="bg1"/>
                  </a:solidFill>
                  <a:latin typeface="Bahnschrift" panose="020B0502040204020203" pitchFamily="34" charset="0"/>
                  <a:ea typeface="Calibri"/>
                  <a:cs typeface="Calibri"/>
                </a:rPr>
                <a:pPr algn="ctr"/>
                <a:t># 37873</a:t>
              </a:fld>
              <a:endParaRPr lang="en-IN" sz="1000">
                <a:solidFill>
                  <a:schemeClr val="bg1"/>
                </a:solidFill>
                <a:latin typeface="Bahnschrift" panose="020B0502040204020203" pitchFamily="34" charset="0"/>
              </a:endParaRPr>
            </a:p>
          </xdr:txBody>
        </xdr:sp>
        <xdr:sp macro="" textlink="">
          <xdr:nvSpPr>
            <xdr:cNvPr id="18" name="Rectangle: Rounded Corners 17">
              <a:extLst>
                <a:ext uri="{FF2B5EF4-FFF2-40B4-BE49-F238E27FC236}">
                  <a16:creationId xmlns:a16="http://schemas.microsoft.com/office/drawing/2014/main" id="{94654818-BBDB-E232-5CA4-012DBA0B3E61}"/>
                </a:ext>
              </a:extLst>
            </xdr:cNvPr>
            <xdr:cNvSpPr/>
          </xdr:nvSpPr>
          <xdr:spPr>
            <a:xfrm>
              <a:off x="259080" y="1463040"/>
              <a:ext cx="1371600" cy="251460"/>
            </a:xfrm>
            <a:prstGeom prst="roundRect">
              <a:avLst/>
            </a:prstGeom>
            <a:gradFill>
              <a:gsLst>
                <a:gs pos="0">
                  <a:schemeClr val="tx1">
                    <a:lumMod val="50000"/>
                    <a:lumOff val="50000"/>
                  </a:schemeClr>
                </a:gs>
                <a:gs pos="100000">
                  <a:schemeClr val="tx2"/>
                </a:gs>
                <a:gs pos="100000">
                  <a:schemeClr val="accent1">
                    <a:lumMod val="30000"/>
                    <a:lumOff val="7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a:latin typeface="Britannic Bold" panose="020B0903060703020204" pitchFamily="34" charset="0"/>
                </a:rPr>
                <a:t>YOY GROWTH</a:t>
              </a:r>
            </a:p>
          </xdr:txBody>
        </xdr:sp>
      </xdr:grpSp>
      <xdr:grpSp>
        <xdr:nvGrpSpPr>
          <xdr:cNvPr id="19" name="Group 18">
            <a:extLst>
              <a:ext uri="{FF2B5EF4-FFF2-40B4-BE49-F238E27FC236}">
                <a16:creationId xmlns:a16="http://schemas.microsoft.com/office/drawing/2014/main" id="{C8130245-501F-00CD-EE73-60132DD1C6DD}"/>
              </a:ext>
            </a:extLst>
          </xdr:cNvPr>
          <xdr:cNvGrpSpPr/>
        </xdr:nvGrpSpPr>
        <xdr:grpSpPr>
          <a:xfrm>
            <a:off x="9299666" y="594965"/>
            <a:ext cx="2577858" cy="1328178"/>
            <a:chOff x="83820" y="609600"/>
            <a:chExt cx="1744980" cy="1150620"/>
          </a:xfrm>
        </xdr:grpSpPr>
        <xdr:sp macro="" textlink="">
          <xdr:nvSpPr>
            <xdr:cNvPr id="20" name="Rectangle: Rounded Corners 19">
              <a:extLst>
                <a:ext uri="{FF2B5EF4-FFF2-40B4-BE49-F238E27FC236}">
                  <a16:creationId xmlns:a16="http://schemas.microsoft.com/office/drawing/2014/main" id="{0467DE3D-C4E4-64E2-EB93-6D9AFA14C45B}"/>
                </a:ext>
              </a:extLst>
            </xdr:cNvPr>
            <xdr:cNvSpPr/>
          </xdr:nvSpPr>
          <xdr:spPr>
            <a:xfrm>
              <a:off x="121920" y="609600"/>
              <a:ext cx="1661160" cy="274320"/>
            </a:xfrm>
            <a:prstGeom prst="roundRect">
              <a:avLst/>
            </a:prstGeom>
            <a:gradFill>
              <a:gsLst>
                <a:gs pos="0">
                  <a:schemeClr val="tx1">
                    <a:lumMod val="50000"/>
                    <a:lumOff val="50000"/>
                  </a:schemeClr>
                </a:gs>
                <a:gs pos="100000">
                  <a:schemeClr val="tx2"/>
                </a:gs>
                <a:gs pos="100000">
                  <a:schemeClr val="accent1">
                    <a:lumMod val="30000"/>
                    <a:lumOff val="7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latin typeface="Aptos Black" panose="020B0004020202020204" pitchFamily="34" charset="0"/>
                </a:rPr>
                <a:t>NO</a:t>
              </a:r>
              <a:r>
                <a:rPr lang="en-IN" sz="1400" baseline="0">
                  <a:latin typeface="Aptos Black" panose="020B0004020202020204" pitchFamily="34" charset="0"/>
                </a:rPr>
                <a:t> OF ORDERS</a:t>
              </a:r>
              <a:endParaRPr lang="en-IN" sz="1400">
                <a:latin typeface="Aptos Black" panose="020B0004020202020204" pitchFamily="34" charset="0"/>
              </a:endParaRPr>
            </a:p>
          </xdr:txBody>
        </xdr:sp>
        <xdr:sp macro="" textlink="">
          <xdr:nvSpPr>
            <xdr:cNvPr id="21" name="Rectangle: Rounded Corners 20">
              <a:extLst>
                <a:ext uri="{FF2B5EF4-FFF2-40B4-BE49-F238E27FC236}">
                  <a16:creationId xmlns:a16="http://schemas.microsoft.com/office/drawing/2014/main" id="{F935182D-4138-2B11-A007-0373296E228E}"/>
                </a:ext>
              </a:extLst>
            </xdr:cNvPr>
            <xdr:cNvSpPr/>
          </xdr:nvSpPr>
          <xdr:spPr>
            <a:xfrm>
              <a:off x="83820" y="883920"/>
              <a:ext cx="1744980" cy="876300"/>
            </a:xfrm>
            <a:prstGeom prst="roundRect">
              <a:avLst/>
            </a:prstGeom>
            <a:gradFill>
              <a:gsLst>
                <a:gs pos="0">
                  <a:schemeClr val="tx1">
                    <a:lumMod val="50000"/>
                    <a:lumOff val="50000"/>
                  </a:schemeClr>
                </a:gs>
                <a:gs pos="100000">
                  <a:schemeClr val="tx2"/>
                </a:gs>
                <a:gs pos="100000">
                  <a:schemeClr val="accent1">
                    <a:lumMod val="30000"/>
                    <a:lumOff val="7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K17">
          <xdr:nvSpPr>
            <xdr:cNvPr id="22" name="Rectangle: Rounded Corners 21">
              <a:extLst>
                <a:ext uri="{FF2B5EF4-FFF2-40B4-BE49-F238E27FC236}">
                  <a16:creationId xmlns:a16="http://schemas.microsoft.com/office/drawing/2014/main" id="{58191CAE-44B8-9A74-8CDB-B606B0772D30}"/>
                </a:ext>
              </a:extLst>
            </xdr:cNvPr>
            <xdr:cNvSpPr/>
          </xdr:nvSpPr>
          <xdr:spPr>
            <a:xfrm>
              <a:off x="274320" y="929640"/>
              <a:ext cx="1394460" cy="213360"/>
            </a:xfrm>
            <a:prstGeom prst="roundRect">
              <a:avLst/>
            </a:prstGeom>
            <a:gradFill>
              <a:gsLst>
                <a:gs pos="0">
                  <a:schemeClr val="tx1">
                    <a:lumMod val="50000"/>
                    <a:lumOff val="50000"/>
                  </a:schemeClr>
                </a:gs>
                <a:gs pos="100000">
                  <a:schemeClr val="tx2"/>
                </a:gs>
                <a:gs pos="100000">
                  <a:schemeClr val="accent1">
                    <a:lumMod val="30000"/>
                    <a:lumOff val="7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E2D92DE-F1B4-4D5F-B9F1-53C8D8A55F53}" type="TxLink">
                <a:rPr lang="en-US" sz="1100" b="0" i="0" u="none" strike="noStrike">
                  <a:solidFill>
                    <a:schemeClr val="bg1"/>
                  </a:solidFill>
                  <a:latin typeface="Bahnschrift" panose="020B0502040204020203" pitchFamily="34" charset="0"/>
                  <a:ea typeface="Calibri"/>
                  <a:cs typeface="Calibri"/>
                </a:rPr>
                <a:pPr algn="ctr"/>
                <a:t># 9994</a:t>
              </a:fld>
              <a:endParaRPr lang="en-IN" sz="1000">
                <a:solidFill>
                  <a:schemeClr val="bg1"/>
                </a:solidFill>
                <a:latin typeface="Bahnschrift" panose="020B0502040204020203" pitchFamily="34" charset="0"/>
              </a:endParaRPr>
            </a:p>
          </xdr:txBody>
        </xdr:sp>
        <xdr:sp macro="" textlink="">
          <xdr:nvSpPr>
            <xdr:cNvPr id="23" name="Rectangle: Rounded Corners 22">
              <a:extLst>
                <a:ext uri="{FF2B5EF4-FFF2-40B4-BE49-F238E27FC236}">
                  <a16:creationId xmlns:a16="http://schemas.microsoft.com/office/drawing/2014/main" id="{BAD33F20-60F0-6BA2-AC23-525D9CD2D5BE}"/>
                </a:ext>
              </a:extLst>
            </xdr:cNvPr>
            <xdr:cNvSpPr/>
          </xdr:nvSpPr>
          <xdr:spPr>
            <a:xfrm>
              <a:off x="259080" y="1463040"/>
              <a:ext cx="1371600" cy="251460"/>
            </a:xfrm>
            <a:prstGeom prst="roundRect">
              <a:avLst/>
            </a:prstGeom>
            <a:gradFill>
              <a:gsLst>
                <a:gs pos="0">
                  <a:schemeClr val="tx1">
                    <a:lumMod val="50000"/>
                    <a:lumOff val="50000"/>
                  </a:schemeClr>
                </a:gs>
                <a:gs pos="100000">
                  <a:schemeClr val="tx2"/>
                </a:gs>
                <a:gs pos="100000">
                  <a:schemeClr val="accent1">
                    <a:lumMod val="30000"/>
                    <a:lumOff val="7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a:latin typeface="Britannic Bold" panose="020B0903060703020204" pitchFamily="34" charset="0"/>
                </a:rPr>
                <a:t>YOY GROWTH</a:t>
              </a:r>
            </a:p>
          </xdr:txBody>
        </xdr:sp>
      </xdr:grpSp>
      <xdr:grpSp>
        <xdr:nvGrpSpPr>
          <xdr:cNvPr id="24" name="Group 23">
            <a:extLst>
              <a:ext uri="{FF2B5EF4-FFF2-40B4-BE49-F238E27FC236}">
                <a16:creationId xmlns:a16="http://schemas.microsoft.com/office/drawing/2014/main" id="{65383B04-0F25-D1B1-B63C-37DAD6B28A3D}"/>
              </a:ext>
            </a:extLst>
          </xdr:cNvPr>
          <xdr:cNvGrpSpPr/>
        </xdr:nvGrpSpPr>
        <xdr:grpSpPr>
          <a:xfrm>
            <a:off x="12082295" y="608391"/>
            <a:ext cx="2286847" cy="1326847"/>
            <a:chOff x="83820" y="609600"/>
            <a:chExt cx="1744980" cy="1150620"/>
          </a:xfrm>
        </xdr:grpSpPr>
        <xdr:sp macro="" textlink="">
          <xdr:nvSpPr>
            <xdr:cNvPr id="25" name="Rectangle: Rounded Corners 24">
              <a:extLst>
                <a:ext uri="{FF2B5EF4-FFF2-40B4-BE49-F238E27FC236}">
                  <a16:creationId xmlns:a16="http://schemas.microsoft.com/office/drawing/2014/main" id="{6251EF7A-B0B9-1D81-2D28-AECEE0E5D86F}"/>
                </a:ext>
              </a:extLst>
            </xdr:cNvPr>
            <xdr:cNvSpPr/>
          </xdr:nvSpPr>
          <xdr:spPr>
            <a:xfrm>
              <a:off x="121920" y="609600"/>
              <a:ext cx="1661160" cy="274320"/>
            </a:xfrm>
            <a:prstGeom prst="roundRect">
              <a:avLst/>
            </a:prstGeom>
            <a:gradFill>
              <a:gsLst>
                <a:gs pos="0">
                  <a:schemeClr val="tx1">
                    <a:lumMod val="50000"/>
                    <a:lumOff val="50000"/>
                  </a:schemeClr>
                </a:gs>
                <a:gs pos="100000">
                  <a:schemeClr val="tx2"/>
                </a:gs>
                <a:gs pos="100000">
                  <a:schemeClr val="accent1">
                    <a:lumMod val="30000"/>
                    <a:lumOff val="7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latin typeface="Aptos Black" panose="020B0004020202020204" pitchFamily="34" charset="0"/>
                </a:rPr>
                <a:t>PROFIT</a:t>
              </a:r>
              <a:r>
                <a:rPr lang="en-IN" sz="1400" baseline="0">
                  <a:latin typeface="Aptos Black" panose="020B0004020202020204" pitchFamily="34" charset="0"/>
                </a:rPr>
                <a:t> MARGIN</a:t>
              </a:r>
              <a:endParaRPr lang="en-IN" sz="1400">
                <a:latin typeface="Aptos Black" panose="020B0004020202020204" pitchFamily="34" charset="0"/>
              </a:endParaRPr>
            </a:p>
          </xdr:txBody>
        </xdr:sp>
        <xdr:sp macro="" textlink="">
          <xdr:nvSpPr>
            <xdr:cNvPr id="26" name="Rectangle: Rounded Corners 25">
              <a:extLst>
                <a:ext uri="{FF2B5EF4-FFF2-40B4-BE49-F238E27FC236}">
                  <a16:creationId xmlns:a16="http://schemas.microsoft.com/office/drawing/2014/main" id="{12428C49-030D-3880-5F6C-5487924561A7}"/>
                </a:ext>
              </a:extLst>
            </xdr:cNvPr>
            <xdr:cNvSpPr/>
          </xdr:nvSpPr>
          <xdr:spPr>
            <a:xfrm>
              <a:off x="83820" y="883920"/>
              <a:ext cx="1744980" cy="876300"/>
            </a:xfrm>
            <a:prstGeom prst="roundRect">
              <a:avLst/>
            </a:prstGeom>
            <a:gradFill>
              <a:gsLst>
                <a:gs pos="0">
                  <a:schemeClr val="tx1">
                    <a:lumMod val="50000"/>
                    <a:lumOff val="50000"/>
                  </a:schemeClr>
                </a:gs>
                <a:gs pos="100000">
                  <a:schemeClr val="tx2"/>
                </a:gs>
                <a:gs pos="100000">
                  <a:schemeClr val="accent1">
                    <a:lumMod val="30000"/>
                    <a:lumOff val="7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N17">
          <xdr:nvSpPr>
            <xdr:cNvPr id="27" name="Rectangle: Rounded Corners 26">
              <a:extLst>
                <a:ext uri="{FF2B5EF4-FFF2-40B4-BE49-F238E27FC236}">
                  <a16:creationId xmlns:a16="http://schemas.microsoft.com/office/drawing/2014/main" id="{2734C6AE-FC0C-A251-4966-DA5A5DFC77C2}"/>
                </a:ext>
              </a:extLst>
            </xdr:cNvPr>
            <xdr:cNvSpPr/>
          </xdr:nvSpPr>
          <xdr:spPr>
            <a:xfrm>
              <a:off x="274320" y="929640"/>
              <a:ext cx="1394460" cy="213360"/>
            </a:xfrm>
            <a:prstGeom prst="roundRect">
              <a:avLst/>
            </a:prstGeom>
            <a:gradFill>
              <a:gsLst>
                <a:gs pos="0">
                  <a:schemeClr val="tx1">
                    <a:lumMod val="50000"/>
                    <a:lumOff val="50000"/>
                  </a:schemeClr>
                </a:gs>
                <a:gs pos="100000">
                  <a:schemeClr val="tx2"/>
                </a:gs>
                <a:gs pos="100000">
                  <a:schemeClr val="accent1">
                    <a:lumMod val="30000"/>
                    <a:lumOff val="7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0C4A07B-BD62-42FA-B430-04B3C63CD6E8}" type="TxLink">
                <a:rPr lang="en-US" sz="1100" b="0" i="0" u="none" strike="noStrike">
                  <a:solidFill>
                    <a:schemeClr val="bg1"/>
                  </a:solidFill>
                  <a:latin typeface="Bahnschrift" panose="020B0502040204020203" pitchFamily="34" charset="0"/>
                  <a:ea typeface="Calibri"/>
                  <a:cs typeface="Calibri"/>
                </a:rPr>
                <a:pPr algn="ctr"/>
                <a:t>12.47%</a:t>
              </a:fld>
              <a:endParaRPr lang="en-IN" sz="1000">
                <a:solidFill>
                  <a:schemeClr val="bg1"/>
                </a:solidFill>
                <a:latin typeface="Bahnschrift" panose="020B0502040204020203" pitchFamily="34" charset="0"/>
              </a:endParaRPr>
            </a:p>
          </xdr:txBody>
        </xdr:sp>
        <xdr:sp macro="" textlink="">
          <xdr:nvSpPr>
            <xdr:cNvPr id="28" name="Rectangle: Rounded Corners 27">
              <a:extLst>
                <a:ext uri="{FF2B5EF4-FFF2-40B4-BE49-F238E27FC236}">
                  <a16:creationId xmlns:a16="http://schemas.microsoft.com/office/drawing/2014/main" id="{FA98EF2C-61F4-D362-74EE-5EA83E35BBE7}"/>
                </a:ext>
              </a:extLst>
            </xdr:cNvPr>
            <xdr:cNvSpPr/>
          </xdr:nvSpPr>
          <xdr:spPr>
            <a:xfrm>
              <a:off x="259080" y="1463040"/>
              <a:ext cx="1371600" cy="251460"/>
            </a:xfrm>
            <a:prstGeom prst="roundRect">
              <a:avLst/>
            </a:prstGeom>
            <a:gradFill>
              <a:gsLst>
                <a:gs pos="0">
                  <a:schemeClr val="tx1">
                    <a:lumMod val="50000"/>
                    <a:lumOff val="50000"/>
                  </a:schemeClr>
                </a:gs>
                <a:gs pos="100000">
                  <a:schemeClr val="tx2"/>
                </a:gs>
                <a:gs pos="100000">
                  <a:schemeClr val="accent1">
                    <a:lumMod val="30000"/>
                    <a:lumOff val="7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a:latin typeface="Britannic Bold" panose="020B0903060703020204" pitchFamily="34" charset="0"/>
                </a:rPr>
                <a:t>YOY GROWTH</a:t>
              </a:r>
            </a:p>
          </xdr:txBody>
        </xdr:sp>
      </xdr:grpSp>
      <xdr:grpSp>
        <xdr:nvGrpSpPr>
          <xdr:cNvPr id="29" name="Group 28">
            <a:extLst>
              <a:ext uri="{FF2B5EF4-FFF2-40B4-BE49-F238E27FC236}">
                <a16:creationId xmlns:a16="http://schemas.microsoft.com/office/drawing/2014/main" id="{2BCD8B43-ACA2-4E4B-8FAD-CCD2EE912973}"/>
              </a:ext>
            </a:extLst>
          </xdr:cNvPr>
          <xdr:cNvGrpSpPr/>
        </xdr:nvGrpSpPr>
        <xdr:grpSpPr>
          <a:xfrm>
            <a:off x="3350382" y="626776"/>
            <a:ext cx="2648856" cy="1344748"/>
            <a:chOff x="83820" y="609600"/>
            <a:chExt cx="1744980" cy="1150620"/>
          </a:xfrm>
        </xdr:grpSpPr>
        <xdr:sp macro="" textlink="">
          <xdr:nvSpPr>
            <xdr:cNvPr id="30" name="Rectangle: Rounded Corners 29">
              <a:extLst>
                <a:ext uri="{FF2B5EF4-FFF2-40B4-BE49-F238E27FC236}">
                  <a16:creationId xmlns:a16="http://schemas.microsoft.com/office/drawing/2014/main" id="{C19D3DC6-D038-2DC0-00C9-CA6C8D388ADD}"/>
                </a:ext>
              </a:extLst>
            </xdr:cNvPr>
            <xdr:cNvSpPr/>
          </xdr:nvSpPr>
          <xdr:spPr>
            <a:xfrm>
              <a:off x="121920" y="609600"/>
              <a:ext cx="1661160" cy="274320"/>
            </a:xfrm>
            <a:prstGeom prst="roundRect">
              <a:avLst/>
            </a:prstGeom>
            <a:gradFill>
              <a:gsLst>
                <a:gs pos="0">
                  <a:schemeClr val="tx1">
                    <a:lumMod val="50000"/>
                    <a:lumOff val="50000"/>
                  </a:schemeClr>
                </a:gs>
                <a:gs pos="100000">
                  <a:schemeClr val="tx2"/>
                </a:gs>
                <a:gs pos="100000">
                  <a:schemeClr val="accent1">
                    <a:lumMod val="30000"/>
                    <a:lumOff val="7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latin typeface="Aptos Black" panose="020B0004020202020204" pitchFamily="34" charset="0"/>
                </a:rPr>
                <a:t>PROFIT</a:t>
              </a:r>
            </a:p>
          </xdr:txBody>
        </xdr:sp>
        <xdr:sp macro="" textlink="">
          <xdr:nvSpPr>
            <xdr:cNvPr id="31" name="Rectangle: Rounded Corners 30">
              <a:extLst>
                <a:ext uri="{FF2B5EF4-FFF2-40B4-BE49-F238E27FC236}">
                  <a16:creationId xmlns:a16="http://schemas.microsoft.com/office/drawing/2014/main" id="{6DFDD13C-E0F9-DA9A-898B-42751C363308}"/>
                </a:ext>
              </a:extLst>
            </xdr:cNvPr>
            <xdr:cNvSpPr/>
          </xdr:nvSpPr>
          <xdr:spPr>
            <a:xfrm>
              <a:off x="83820" y="883920"/>
              <a:ext cx="1744980" cy="876300"/>
            </a:xfrm>
            <a:prstGeom prst="roundRect">
              <a:avLst/>
            </a:prstGeom>
            <a:gradFill>
              <a:gsLst>
                <a:gs pos="0">
                  <a:schemeClr val="tx1">
                    <a:lumMod val="50000"/>
                    <a:lumOff val="50000"/>
                  </a:schemeClr>
                </a:gs>
                <a:gs pos="100000">
                  <a:schemeClr val="tx2"/>
                </a:gs>
                <a:gs pos="100000">
                  <a:schemeClr val="accent1">
                    <a:lumMod val="30000"/>
                    <a:lumOff val="7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E17">
          <xdr:nvSpPr>
            <xdr:cNvPr id="32" name="Rectangle: Rounded Corners 31">
              <a:extLst>
                <a:ext uri="{FF2B5EF4-FFF2-40B4-BE49-F238E27FC236}">
                  <a16:creationId xmlns:a16="http://schemas.microsoft.com/office/drawing/2014/main" id="{E993D5AE-7E46-283B-DAD0-CB39F1E3C1FF}"/>
                </a:ext>
              </a:extLst>
            </xdr:cNvPr>
            <xdr:cNvSpPr/>
          </xdr:nvSpPr>
          <xdr:spPr>
            <a:xfrm>
              <a:off x="274320" y="929640"/>
              <a:ext cx="1394460" cy="213360"/>
            </a:xfrm>
            <a:prstGeom prst="roundRect">
              <a:avLst/>
            </a:prstGeom>
            <a:gradFill>
              <a:gsLst>
                <a:gs pos="0">
                  <a:schemeClr val="tx1">
                    <a:lumMod val="50000"/>
                    <a:lumOff val="50000"/>
                  </a:schemeClr>
                </a:gs>
                <a:gs pos="100000">
                  <a:schemeClr val="tx2"/>
                </a:gs>
                <a:gs pos="100000">
                  <a:schemeClr val="accent1">
                    <a:lumMod val="30000"/>
                    <a:lumOff val="7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059AAC4-B1D4-4F2C-BD0E-BCB61CF69192}" type="TxLink">
                <a:rPr lang="en-US" sz="1100" b="0" i="0" u="none" strike="noStrike">
                  <a:solidFill>
                    <a:schemeClr val="bg1"/>
                  </a:solidFill>
                  <a:latin typeface="Bahnschrift" panose="020B0502040204020203" pitchFamily="34" charset="0"/>
                  <a:ea typeface="Calibri"/>
                  <a:cs typeface="Calibri"/>
                </a:rPr>
                <a:pPr algn="ctr"/>
                <a:t> $2,86,397.02 </a:t>
              </a:fld>
              <a:endParaRPr lang="en-IN" sz="1000">
                <a:solidFill>
                  <a:schemeClr val="bg1"/>
                </a:solidFill>
                <a:latin typeface="Bahnschrift" panose="020B0502040204020203" pitchFamily="34" charset="0"/>
              </a:endParaRPr>
            </a:p>
          </xdr:txBody>
        </xdr:sp>
        <xdr:sp macro="" textlink="">
          <xdr:nvSpPr>
            <xdr:cNvPr id="33" name="Rectangle: Rounded Corners 32">
              <a:extLst>
                <a:ext uri="{FF2B5EF4-FFF2-40B4-BE49-F238E27FC236}">
                  <a16:creationId xmlns:a16="http://schemas.microsoft.com/office/drawing/2014/main" id="{484D1C20-A67B-B643-2FE4-C45B1F179E01}"/>
                </a:ext>
              </a:extLst>
            </xdr:cNvPr>
            <xdr:cNvSpPr/>
          </xdr:nvSpPr>
          <xdr:spPr>
            <a:xfrm>
              <a:off x="259080" y="1463040"/>
              <a:ext cx="1371600" cy="251460"/>
            </a:xfrm>
            <a:prstGeom prst="roundRect">
              <a:avLst/>
            </a:prstGeom>
            <a:gradFill>
              <a:gsLst>
                <a:gs pos="0">
                  <a:schemeClr val="tx1">
                    <a:lumMod val="50000"/>
                    <a:lumOff val="50000"/>
                  </a:schemeClr>
                </a:gs>
                <a:gs pos="100000">
                  <a:schemeClr val="tx2"/>
                </a:gs>
                <a:gs pos="100000">
                  <a:schemeClr val="accent1">
                    <a:lumMod val="30000"/>
                    <a:lumOff val="7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a:latin typeface="Britannic Bold" panose="020B0903060703020204" pitchFamily="34" charset="0"/>
                </a:rPr>
                <a:t>YOY GROWTH</a:t>
              </a:r>
            </a:p>
          </xdr:txBody>
        </xdr:sp>
      </xdr:grpSp>
    </xdr:grpSp>
    <xdr:clientData/>
  </xdr:twoCellAnchor>
  <xdr:twoCellAnchor>
    <xdr:from>
      <xdr:col>6</xdr:col>
      <xdr:colOff>237430</xdr:colOff>
      <xdr:row>7</xdr:row>
      <xdr:rowOff>1813</xdr:rowOff>
    </xdr:from>
    <xdr:to>
      <xdr:col>8</xdr:col>
      <xdr:colOff>511750</xdr:colOff>
      <xdr:row>8</xdr:row>
      <xdr:rowOff>168002</xdr:rowOff>
    </xdr:to>
    <xdr:graphicFrame macro="">
      <xdr:nvGraphicFramePr>
        <xdr:cNvPr id="34" name="Chart 33">
          <a:extLst>
            <a:ext uri="{FF2B5EF4-FFF2-40B4-BE49-F238E27FC236}">
              <a16:creationId xmlns:a16="http://schemas.microsoft.com/office/drawing/2014/main" id="{36953F86-329E-4CA8-89EA-094F9252EF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143692</xdr:colOff>
      <xdr:row>6</xdr:row>
      <xdr:rowOff>120953</xdr:rowOff>
    </xdr:from>
    <xdr:to>
      <xdr:col>4</xdr:col>
      <xdr:colOff>157238</xdr:colOff>
      <xdr:row>9</xdr:row>
      <xdr:rowOff>36286</xdr:rowOff>
    </xdr:to>
    <xdr:graphicFrame macro="">
      <xdr:nvGraphicFramePr>
        <xdr:cNvPr id="35" name="Chart 34">
          <a:extLst>
            <a:ext uri="{FF2B5EF4-FFF2-40B4-BE49-F238E27FC236}">
              <a16:creationId xmlns:a16="http://schemas.microsoft.com/office/drawing/2014/main" id="{E50C6EE6-7EB5-42BD-ABC2-7034C93AAF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195460</xdr:colOff>
      <xdr:row>6</xdr:row>
      <xdr:rowOff>73055</xdr:rowOff>
    </xdr:from>
    <xdr:to>
      <xdr:col>13</xdr:col>
      <xdr:colOff>530740</xdr:colOff>
      <xdr:row>8</xdr:row>
      <xdr:rowOff>65435</xdr:rowOff>
    </xdr:to>
    <xdr:graphicFrame macro="">
      <xdr:nvGraphicFramePr>
        <xdr:cNvPr id="36" name="Chart 35">
          <a:extLst>
            <a:ext uri="{FF2B5EF4-FFF2-40B4-BE49-F238E27FC236}">
              <a16:creationId xmlns:a16="http://schemas.microsoft.com/office/drawing/2014/main" id="{4399E4D8-52FC-4A77-850B-52F97B14BF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203201</xdr:colOff>
      <xdr:row>6</xdr:row>
      <xdr:rowOff>51526</xdr:rowOff>
    </xdr:from>
    <xdr:to>
      <xdr:col>18</xdr:col>
      <xdr:colOff>264161</xdr:colOff>
      <xdr:row>8</xdr:row>
      <xdr:rowOff>22497</xdr:rowOff>
    </xdr:to>
    <xdr:graphicFrame macro="">
      <xdr:nvGraphicFramePr>
        <xdr:cNvPr id="37" name="Chart 36">
          <a:extLst>
            <a:ext uri="{FF2B5EF4-FFF2-40B4-BE49-F238E27FC236}">
              <a16:creationId xmlns:a16="http://schemas.microsoft.com/office/drawing/2014/main" id="{AF04D464-5D9A-4686-AABD-CCD334B40F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456232</xdr:colOff>
      <xdr:row>6</xdr:row>
      <xdr:rowOff>146957</xdr:rowOff>
    </xdr:from>
    <xdr:to>
      <xdr:col>22</xdr:col>
      <xdr:colOff>456232</xdr:colOff>
      <xdr:row>8</xdr:row>
      <xdr:rowOff>146957</xdr:rowOff>
    </xdr:to>
    <xdr:graphicFrame macro="">
      <xdr:nvGraphicFramePr>
        <xdr:cNvPr id="38" name="Chart 37">
          <a:extLst>
            <a:ext uri="{FF2B5EF4-FFF2-40B4-BE49-F238E27FC236}">
              <a16:creationId xmlns:a16="http://schemas.microsoft.com/office/drawing/2014/main" id="{600408B2-53F1-4E84-B902-EA906CBB36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8</xdr:col>
          <xdr:colOff>58420</xdr:colOff>
          <xdr:row>8</xdr:row>
          <xdr:rowOff>165341</xdr:rowOff>
        </xdr:from>
        <xdr:to>
          <xdr:col>9</xdr:col>
          <xdr:colOff>134620</xdr:colOff>
          <xdr:row>10</xdr:row>
          <xdr:rowOff>120951</xdr:rowOff>
        </xdr:to>
        <xdr:pic>
          <xdr:nvPicPr>
            <xdr:cNvPr id="40" name="Picture 39">
              <a:extLst>
                <a:ext uri="{FF2B5EF4-FFF2-40B4-BE49-F238E27FC236}">
                  <a16:creationId xmlns:a16="http://schemas.microsoft.com/office/drawing/2014/main" id="{4608F78E-C913-4520-F65F-FABB7F14E9F9}"/>
                </a:ext>
              </a:extLst>
            </xdr:cNvPr>
            <xdr:cNvPicPr>
              <a:picLocks noChangeAspect="1" noChangeArrowheads="1"/>
              <a:extLst>
                <a:ext uri="{84589F7E-364E-4C9E-8A38-B11213B215E9}">
                  <a14:cameraTool cellRange="'KPI YOY'!$I$7" spid="_x0000_s7386"/>
                </a:ext>
              </a:extLst>
            </xdr:cNvPicPr>
          </xdr:nvPicPr>
          <xdr:blipFill>
            <a:blip xmlns:r="http://schemas.openxmlformats.org/officeDocument/2006/relationships" r:embed="rId7"/>
            <a:srcRect/>
            <a:stretch>
              <a:fillRect/>
            </a:stretch>
          </xdr:blipFill>
          <xdr:spPr bwMode="auto">
            <a:xfrm>
              <a:off x="4896515" y="1616770"/>
              <a:ext cx="680962" cy="318467"/>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83215</xdr:colOff>
          <xdr:row>9</xdr:row>
          <xdr:rowOff>12095</xdr:rowOff>
        </xdr:from>
        <xdr:to>
          <xdr:col>14</xdr:col>
          <xdr:colOff>154577</xdr:colOff>
          <xdr:row>10</xdr:row>
          <xdr:rowOff>111156</xdr:rowOff>
        </xdr:to>
        <xdr:pic>
          <xdr:nvPicPr>
            <xdr:cNvPr id="43" name="Picture 42">
              <a:extLst>
                <a:ext uri="{FF2B5EF4-FFF2-40B4-BE49-F238E27FC236}">
                  <a16:creationId xmlns:a16="http://schemas.microsoft.com/office/drawing/2014/main" id="{8815AA70-640B-5837-4BF3-BBE43DF2D827}"/>
                </a:ext>
              </a:extLst>
            </xdr:cNvPr>
            <xdr:cNvPicPr>
              <a:picLocks noChangeAspect="1" noChangeArrowheads="1"/>
              <a:extLst>
                <a:ext uri="{84589F7E-364E-4C9E-8A38-B11213B215E9}">
                  <a14:cameraTool cellRange="'KPI YOY'!$J$7" spid="_x0000_s7387"/>
                </a:ext>
              </a:extLst>
            </xdr:cNvPicPr>
          </xdr:nvPicPr>
          <xdr:blipFill>
            <a:blip xmlns:r="http://schemas.openxmlformats.org/officeDocument/2006/relationships" r:embed="rId8"/>
            <a:srcRect/>
            <a:stretch>
              <a:fillRect/>
            </a:stretch>
          </xdr:blipFill>
          <xdr:spPr bwMode="auto">
            <a:xfrm>
              <a:off x="7945120" y="1644952"/>
              <a:ext cx="676124" cy="28049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507638</xdr:colOff>
          <xdr:row>8</xdr:row>
          <xdr:rowOff>146957</xdr:rowOff>
        </xdr:from>
        <xdr:to>
          <xdr:col>18</xdr:col>
          <xdr:colOff>583838</xdr:colOff>
          <xdr:row>10</xdr:row>
          <xdr:rowOff>60476</xdr:rowOff>
        </xdr:to>
        <xdr:pic>
          <xdr:nvPicPr>
            <xdr:cNvPr id="45" name="Picture 44">
              <a:extLst>
                <a:ext uri="{FF2B5EF4-FFF2-40B4-BE49-F238E27FC236}">
                  <a16:creationId xmlns:a16="http://schemas.microsoft.com/office/drawing/2014/main" id="{EB92600A-B9CF-28B3-ABD9-A623ECBCBC42}"/>
                </a:ext>
              </a:extLst>
            </xdr:cNvPr>
            <xdr:cNvPicPr>
              <a:picLocks noChangeAspect="1" noChangeArrowheads="1"/>
              <a:extLst>
                <a:ext uri="{84589F7E-364E-4C9E-8A38-B11213B215E9}">
                  <a14:cameraTool cellRange="'KPI YOY'!$K$7" spid="_x0000_s7388"/>
                </a:ext>
              </a:extLst>
            </xdr:cNvPicPr>
          </xdr:nvPicPr>
          <xdr:blipFill>
            <a:blip xmlns:r="http://schemas.openxmlformats.org/officeDocument/2006/relationships" r:embed="rId9"/>
            <a:srcRect/>
            <a:stretch>
              <a:fillRect/>
            </a:stretch>
          </xdr:blipFill>
          <xdr:spPr bwMode="auto">
            <a:xfrm>
              <a:off x="10788590" y="1598386"/>
              <a:ext cx="680962" cy="276376"/>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136918</xdr:colOff>
          <xdr:row>8</xdr:row>
          <xdr:rowOff>133047</xdr:rowOff>
        </xdr:from>
        <xdr:to>
          <xdr:col>23</xdr:col>
          <xdr:colOff>167398</xdr:colOff>
          <xdr:row>10</xdr:row>
          <xdr:rowOff>74385</xdr:rowOff>
        </xdr:to>
        <xdr:pic>
          <xdr:nvPicPr>
            <xdr:cNvPr id="47" name="Picture 46">
              <a:extLst>
                <a:ext uri="{FF2B5EF4-FFF2-40B4-BE49-F238E27FC236}">
                  <a16:creationId xmlns:a16="http://schemas.microsoft.com/office/drawing/2014/main" id="{F9A4F7C0-E885-37E7-AEEC-FAB8C98BA758}"/>
                </a:ext>
              </a:extLst>
            </xdr:cNvPr>
            <xdr:cNvPicPr>
              <a:picLocks noChangeAspect="1" noChangeArrowheads="1"/>
              <a:extLst>
                <a:ext uri="{84589F7E-364E-4C9E-8A38-B11213B215E9}">
                  <a14:cameraTool cellRange="'KPI YOY'!$L$7" spid="_x0000_s7389"/>
                </a:ext>
              </a:extLst>
            </xdr:cNvPicPr>
          </xdr:nvPicPr>
          <xdr:blipFill>
            <a:blip xmlns:r="http://schemas.openxmlformats.org/officeDocument/2006/relationships" r:embed="rId10"/>
            <a:srcRect/>
            <a:stretch>
              <a:fillRect/>
            </a:stretch>
          </xdr:blipFill>
          <xdr:spPr bwMode="auto">
            <a:xfrm>
              <a:off x="13441680" y="1584476"/>
              <a:ext cx="635242" cy="30419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30479</xdr:colOff>
      <xdr:row>11</xdr:row>
      <xdr:rowOff>38100</xdr:rowOff>
    </xdr:from>
    <xdr:to>
      <xdr:col>8</xdr:col>
      <xdr:colOff>289033</xdr:colOff>
      <xdr:row>26</xdr:row>
      <xdr:rowOff>175260</xdr:rowOff>
    </xdr:to>
    <xdr:sp macro="" textlink="">
      <xdr:nvSpPr>
        <xdr:cNvPr id="48" name="Rectangle: Rounded Corners 47">
          <a:extLst>
            <a:ext uri="{FF2B5EF4-FFF2-40B4-BE49-F238E27FC236}">
              <a16:creationId xmlns:a16="http://schemas.microsoft.com/office/drawing/2014/main" id="{E87B8196-1D79-5053-DE05-DD5173E2FBFC}"/>
            </a:ext>
          </a:extLst>
        </xdr:cNvPr>
        <xdr:cNvSpPr/>
      </xdr:nvSpPr>
      <xdr:spPr>
        <a:xfrm>
          <a:off x="30479" y="2061341"/>
          <a:ext cx="5093313" cy="2896126"/>
        </a:xfrm>
        <a:prstGeom prst="roundRect">
          <a:avLst>
            <a:gd name="adj" fmla="val 6005"/>
          </a:avLst>
        </a:prstGeom>
        <a:gradFill>
          <a:gsLst>
            <a:gs pos="0">
              <a:schemeClr val="tx1">
                <a:lumMod val="50000"/>
                <a:lumOff val="50000"/>
              </a:schemeClr>
            </a:gs>
            <a:gs pos="100000">
              <a:schemeClr val="tx2"/>
            </a:gs>
            <a:gs pos="100000">
              <a:schemeClr val="accent1">
                <a:lumMod val="30000"/>
                <a:lumOff val="70000"/>
                <a:alpha val="99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378373</xdr:colOff>
      <xdr:row>11</xdr:row>
      <xdr:rowOff>55442</xdr:rowOff>
    </xdr:from>
    <xdr:to>
      <xdr:col>15</xdr:col>
      <xdr:colOff>454574</xdr:colOff>
      <xdr:row>26</xdr:row>
      <xdr:rowOff>139262</xdr:rowOff>
    </xdr:to>
    <xdr:sp macro="" textlink="">
      <xdr:nvSpPr>
        <xdr:cNvPr id="49" name="Rectangle: Rounded Corners 48">
          <a:extLst>
            <a:ext uri="{FF2B5EF4-FFF2-40B4-BE49-F238E27FC236}">
              <a16:creationId xmlns:a16="http://schemas.microsoft.com/office/drawing/2014/main" id="{11E82895-2146-4DB8-9849-543DEF31F559}"/>
            </a:ext>
          </a:extLst>
        </xdr:cNvPr>
        <xdr:cNvSpPr/>
      </xdr:nvSpPr>
      <xdr:spPr>
        <a:xfrm>
          <a:off x="5213132" y="2078683"/>
          <a:ext cx="4306614" cy="2842786"/>
        </a:xfrm>
        <a:prstGeom prst="roundRect">
          <a:avLst>
            <a:gd name="adj" fmla="val 6499"/>
          </a:avLst>
        </a:prstGeom>
        <a:gradFill>
          <a:gsLst>
            <a:gs pos="0">
              <a:schemeClr val="tx1">
                <a:lumMod val="50000"/>
                <a:lumOff val="50000"/>
              </a:schemeClr>
            </a:gs>
            <a:gs pos="100000">
              <a:schemeClr val="tx2"/>
            </a:gs>
            <a:gs pos="100000">
              <a:schemeClr val="accent1">
                <a:lumMod val="30000"/>
                <a:lumOff val="70000"/>
                <a:alpha val="99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27</xdr:row>
      <xdr:rowOff>157238</xdr:rowOff>
    </xdr:from>
    <xdr:to>
      <xdr:col>8</xdr:col>
      <xdr:colOff>26275</xdr:colOff>
      <xdr:row>44</xdr:row>
      <xdr:rowOff>7619</xdr:rowOff>
    </xdr:to>
    <xdr:sp macro="" textlink="">
      <xdr:nvSpPr>
        <xdr:cNvPr id="51" name="Rectangle: Rounded Corners 50">
          <a:extLst>
            <a:ext uri="{FF2B5EF4-FFF2-40B4-BE49-F238E27FC236}">
              <a16:creationId xmlns:a16="http://schemas.microsoft.com/office/drawing/2014/main" id="{11326E34-B4BE-485A-97E7-CB9BE0F8E719}"/>
            </a:ext>
          </a:extLst>
        </xdr:cNvPr>
        <xdr:cNvSpPr/>
      </xdr:nvSpPr>
      <xdr:spPr>
        <a:xfrm>
          <a:off x="0" y="5123376"/>
          <a:ext cx="4861034" cy="2977209"/>
        </a:xfrm>
        <a:prstGeom prst="roundRect">
          <a:avLst>
            <a:gd name="adj" fmla="val 8386"/>
          </a:avLst>
        </a:prstGeom>
        <a:gradFill>
          <a:gsLst>
            <a:gs pos="0">
              <a:schemeClr val="tx1">
                <a:lumMod val="50000"/>
                <a:lumOff val="50000"/>
              </a:schemeClr>
            </a:gs>
            <a:gs pos="100000">
              <a:schemeClr val="tx2"/>
            </a:gs>
            <a:gs pos="100000">
              <a:schemeClr val="accent1">
                <a:lumMod val="30000"/>
                <a:lumOff val="70000"/>
                <a:alpha val="99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213886</xdr:colOff>
      <xdr:row>27</xdr:row>
      <xdr:rowOff>112986</xdr:rowOff>
    </xdr:from>
    <xdr:to>
      <xdr:col>15</xdr:col>
      <xdr:colOff>353411</xdr:colOff>
      <xdr:row>43</xdr:row>
      <xdr:rowOff>120606</xdr:rowOff>
    </xdr:to>
    <xdr:sp macro="" textlink="">
      <xdr:nvSpPr>
        <xdr:cNvPr id="52" name="Rectangle: Rounded Corners 51">
          <a:extLst>
            <a:ext uri="{FF2B5EF4-FFF2-40B4-BE49-F238E27FC236}">
              <a16:creationId xmlns:a16="http://schemas.microsoft.com/office/drawing/2014/main" id="{82A10642-CDB3-442B-AF95-5D9F6D0EEF6A}"/>
            </a:ext>
          </a:extLst>
        </xdr:cNvPr>
        <xdr:cNvSpPr/>
      </xdr:nvSpPr>
      <xdr:spPr>
        <a:xfrm>
          <a:off x="5048645" y="5079124"/>
          <a:ext cx="4369938" cy="2950516"/>
        </a:xfrm>
        <a:prstGeom prst="roundRect">
          <a:avLst>
            <a:gd name="adj" fmla="val 7347"/>
          </a:avLst>
        </a:prstGeom>
        <a:gradFill>
          <a:gsLst>
            <a:gs pos="0">
              <a:schemeClr val="tx1">
                <a:lumMod val="50000"/>
                <a:lumOff val="50000"/>
              </a:schemeClr>
            </a:gs>
            <a:gs pos="100000">
              <a:schemeClr val="tx2"/>
            </a:gs>
            <a:gs pos="100000">
              <a:schemeClr val="accent1">
                <a:lumMod val="30000"/>
                <a:lumOff val="70000"/>
                <a:alpha val="99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512380</xdr:colOff>
      <xdr:row>27</xdr:row>
      <xdr:rowOff>25496</xdr:rowOff>
    </xdr:from>
    <xdr:to>
      <xdr:col>23</xdr:col>
      <xdr:colOff>344748</xdr:colOff>
      <xdr:row>38</xdr:row>
      <xdr:rowOff>39414</xdr:rowOff>
    </xdr:to>
    <xdr:sp macro="" textlink="">
      <xdr:nvSpPr>
        <xdr:cNvPr id="53" name="Rectangle: Rounded Corners 52">
          <a:extLst>
            <a:ext uri="{FF2B5EF4-FFF2-40B4-BE49-F238E27FC236}">
              <a16:creationId xmlns:a16="http://schemas.microsoft.com/office/drawing/2014/main" id="{F33D7A96-4AFF-4319-B322-85469F719B0C}"/>
            </a:ext>
          </a:extLst>
        </xdr:cNvPr>
        <xdr:cNvSpPr/>
      </xdr:nvSpPr>
      <xdr:spPr>
        <a:xfrm>
          <a:off x="9577552" y="4991634"/>
          <a:ext cx="4667127" cy="2037159"/>
        </a:xfrm>
        <a:prstGeom prst="roundRect">
          <a:avLst>
            <a:gd name="adj" fmla="val 9610"/>
          </a:avLst>
        </a:prstGeom>
        <a:gradFill>
          <a:gsLst>
            <a:gs pos="0">
              <a:schemeClr val="tx1">
                <a:lumMod val="50000"/>
                <a:lumOff val="50000"/>
              </a:schemeClr>
            </a:gs>
            <a:gs pos="100000">
              <a:schemeClr val="tx2"/>
            </a:gs>
            <a:gs pos="100000">
              <a:schemeClr val="accent1">
                <a:lumMod val="30000"/>
                <a:lumOff val="70000"/>
                <a:alpha val="99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53340</xdr:colOff>
      <xdr:row>10</xdr:row>
      <xdr:rowOff>38100</xdr:rowOff>
    </xdr:from>
    <xdr:to>
      <xdr:col>4</xdr:col>
      <xdr:colOff>259080</xdr:colOff>
      <xdr:row>12</xdr:row>
      <xdr:rowOff>0</xdr:rowOff>
    </xdr:to>
    <xdr:sp macro="" textlink="">
      <xdr:nvSpPr>
        <xdr:cNvPr id="54" name="Rectangle: Rounded Corners 53">
          <a:extLst>
            <a:ext uri="{FF2B5EF4-FFF2-40B4-BE49-F238E27FC236}">
              <a16:creationId xmlns:a16="http://schemas.microsoft.com/office/drawing/2014/main" id="{8F8F33FE-590F-1632-4D75-92A8079BD46B}"/>
            </a:ext>
          </a:extLst>
        </xdr:cNvPr>
        <xdr:cNvSpPr/>
      </xdr:nvSpPr>
      <xdr:spPr>
        <a:xfrm>
          <a:off x="53340" y="1866900"/>
          <a:ext cx="2644140" cy="3276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xdr:colOff>
      <xdr:row>13</xdr:row>
      <xdr:rowOff>91440</xdr:rowOff>
    </xdr:from>
    <xdr:to>
      <xdr:col>8</xdr:col>
      <xdr:colOff>354724</xdr:colOff>
      <xdr:row>26</xdr:row>
      <xdr:rowOff>76200</xdr:rowOff>
    </xdr:to>
    <xdr:graphicFrame macro="">
      <xdr:nvGraphicFramePr>
        <xdr:cNvPr id="66" name="Chart 65">
          <a:extLst>
            <a:ext uri="{FF2B5EF4-FFF2-40B4-BE49-F238E27FC236}">
              <a16:creationId xmlns:a16="http://schemas.microsoft.com/office/drawing/2014/main" id="{35C4B476-62CD-4E0E-8301-919DB8265E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76200</xdr:colOff>
      <xdr:row>11</xdr:row>
      <xdr:rowOff>91440</xdr:rowOff>
    </xdr:from>
    <xdr:to>
      <xdr:col>4</xdr:col>
      <xdr:colOff>327660</xdr:colOff>
      <xdr:row>13</xdr:row>
      <xdr:rowOff>45720</xdr:rowOff>
    </xdr:to>
    <xdr:sp macro="" textlink="">
      <xdr:nvSpPr>
        <xdr:cNvPr id="67" name="Rectangle: Rounded Corners 66">
          <a:extLst>
            <a:ext uri="{FF2B5EF4-FFF2-40B4-BE49-F238E27FC236}">
              <a16:creationId xmlns:a16="http://schemas.microsoft.com/office/drawing/2014/main" id="{DABA9B38-6DFB-015C-CCC9-776E6AD765CF}"/>
            </a:ext>
          </a:extLst>
        </xdr:cNvPr>
        <xdr:cNvSpPr/>
      </xdr:nvSpPr>
      <xdr:spPr>
        <a:xfrm>
          <a:off x="76200" y="2103120"/>
          <a:ext cx="2689860" cy="320040"/>
        </a:xfrm>
        <a:prstGeom prst="roundRect">
          <a:avLst>
            <a:gd name="adj" fmla="val 50000"/>
          </a:avLst>
        </a:prstGeom>
        <a:gradFill>
          <a:gsLst>
            <a:gs pos="0">
              <a:schemeClr val="bg1">
                <a:lumMod val="65000"/>
              </a:schemeClr>
            </a:gs>
            <a:gs pos="100000">
              <a:schemeClr val="tx2"/>
            </a:gs>
            <a:gs pos="100000">
              <a:schemeClr val="accent1">
                <a:lumMod val="30000"/>
                <a:lumOff val="70000"/>
                <a:alpha val="99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Bahnschrift" panose="020B0502040204020203" pitchFamily="34" charset="0"/>
            </a:rPr>
            <a:t>SALES AND PROFIT ANALYSIS</a:t>
          </a:r>
        </a:p>
      </xdr:txBody>
    </xdr:sp>
    <xdr:clientData/>
  </xdr:twoCellAnchor>
  <xdr:twoCellAnchor>
    <xdr:from>
      <xdr:col>8</xdr:col>
      <xdr:colOff>352293</xdr:colOff>
      <xdr:row>28</xdr:row>
      <xdr:rowOff>31734</xdr:rowOff>
    </xdr:from>
    <xdr:to>
      <xdr:col>12</xdr:col>
      <xdr:colOff>197069</xdr:colOff>
      <xdr:row>30</xdr:row>
      <xdr:rowOff>26276</xdr:rowOff>
    </xdr:to>
    <xdr:sp macro="" textlink="">
      <xdr:nvSpPr>
        <xdr:cNvPr id="68" name="Rectangle: Rounded Corners 67">
          <a:extLst>
            <a:ext uri="{FF2B5EF4-FFF2-40B4-BE49-F238E27FC236}">
              <a16:creationId xmlns:a16="http://schemas.microsoft.com/office/drawing/2014/main" id="{720E6AA7-7D01-4F67-B8B5-287FE7B30868}"/>
            </a:ext>
          </a:extLst>
        </xdr:cNvPr>
        <xdr:cNvSpPr/>
      </xdr:nvSpPr>
      <xdr:spPr>
        <a:xfrm>
          <a:off x="5187052" y="5181803"/>
          <a:ext cx="2262155" cy="362404"/>
        </a:xfrm>
        <a:prstGeom prst="roundRect">
          <a:avLst>
            <a:gd name="adj" fmla="val 50000"/>
          </a:avLst>
        </a:prstGeom>
        <a:gradFill>
          <a:gsLst>
            <a:gs pos="0">
              <a:schemeClr val="bg1">
                <a:lumMod val="65000"/>
              </a:schemeClr>
            </a:gs>
            <a:gs pos="100000">
              <a:schemeClr val="tx2"/>
            </a:gs>
            <a:gs pos="100000">
              <a:schemeClr val="accent1">
                <a:lumMod val="30000"/>
                <a:lumOff val="70000"/>
                <a:alpha val="99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TOP</a:t>
          </a:r>
          <a:r>
            <a:rPr lang="en-IN" sz="1400" baseline="0"/>
            <a:t> 10 SUB CATGORIES</a:t>
          </a:r>
          <a:endParaRPr lang="en-IN" sz="1400"/>
        </a:p>
      </xdr:txBody>
    </xdr:sp>
    <xdr:clientData/>
  </xdr:twoCellAnchor>
  <xdr:twoCellAnchor>
    <xdr:from>
      <xdr:col>8</xdr:col>
      <xdr:colOff>496876</xdr:colOff>
      <xdr:row>11</xdr:row>
      <xdr:rowOff>116402</xdr:rowOff>
    </xdr:from>
    <xdr:to>
      <xdr:col>13</xdr:col>
      <xdr:colOff>342420</xdr:colOff>
      <xdr:row>13</xdr:row>
      <xdr:rowOff>144101</xdr:rowOff>
    </xdr:to>
    <xdr:sp macro="" textlink="">
      <xdr:nvSpPr>
        <xdr:cNvPr id="69" name="Rectangle: Rounded Corners 68">
          <a:extLst>
            <a:ext uri="{FF2B5EF4-FFF2-40B4-BE49-F238E27FC236}">
              <a16:creationId xmlns:a16="http://schemas.microsoft.com/office/drawing/2014/main" id="{F57238FA-F0EE-43BE-9AD0-50F04DC2DD50}"/>
            </a:ext>
          </a:extLst>
        </xdr:cNvPr>
        <xdr:cNvSpPr/>
      </xdr:nvSpPr>
      <xdr:spPr>
        <a:xfrm>
          <a:off x="5331635" y="2139643"/>
          <a:ext cx="2867268" cy="395561"/>
        </a:xfrm>
        <a:prstGeom prst="roundRect">
          <a:avLst>
            <a:gd name="adj" fmla="val 39524"/>
          </a:avLst>
        </a:prstGeom>
        <a:gradFill>
          <a:gsLst>
            <a:gs pos="0">
              <a:schemeClr val="bg1">
                <a:lumMod val="65000"/>
              </a:schemeClr>
            </a:gs>
            <a:gs pos="100000">
              <a:schemeClr val="tx2"/>
            </a:gs>
            <a:gs pos="100000">
              <a:schemeClr val="accent1">
                <a:lumMod val="30000"/>
                <a:lumOff val="70000"/>
                <a:alpha val="99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bg1"/>
              </a:solidFill>
              <a:latin typeface="Bahnschrift" panose="020B0502040204020203" pitchFamily="34" charset="0"/>
            </a:rPr>
            <a:t>CATEGORY</a:t>
          </a:r>
          <a:r>
            <a:rPr lang="en-IN" sz="1400" baseline="0">
              <a:solidFill>
                <a:schemeClr val="bg1"/>
              </a:solidFill>
              <a:latin typeface="Bahnschrift" panose="020B0502040204020203" pitchFamily="34" charset="0"/>
            </a:rPr>
            <a:t> WISE PROFIT</a:t>
          </a:r>
          <a:endParaRPr lang="en-IN" sz="1400">
            <a:solidFill>
              <a:schemeClr val="bg1"/>
            </a:solidFill>
            <a:latin typeface="Bahnschrift" panose="020B0502040204020203" pitchFamily="34" charset="0"/>
          </a:endParaRPr>
        </a:p>
      </xdr:txBody>
    </xdr:sp>
    <xdr:clientData/>
  </xdr:twoCellAnchor>
  <xdr:twoCellAnchor>
    <xdr:from>
      <xdr:col>0</xdr:col>
      <xdr:colOff>83820</xdr:colOff>
      <xdr:row>30</xdr:row>
      <xdr:rowOff>99060</xdr:rowOff>
    </xdr:from>
    <xdr:to>
      <xdr:col>8</xdr:col>
      <xdr:colOff>91965</xdr:colOff>
      <xdr:row>43</xdr:row>
      <xdr:rowOff>76200</xdr:rowOff>
    </xdr:to>
    <mc:AlternateContent xmlns:mc="http://schemas.openxmlformats.org/markup-compatibility/2006">
      <mc:Choice xmlns:cx4="http://schemas.microsoft.com/office/drawing/2016/5/10/chartex" Requires="cx4">
        <xdr:graphicFrame macro="">
          <xdr:nvGraphicFramePr>
            <xdr:cNvPr id="74" name="Chart 73">
              <a:extLst>
                <a:ext uri="{FF2B5EF4-FFF2-40B4-BE49-F238E27FC236}">
                  <a16:creationId xmlns:a16="http://schemas.microsoft.com/office/drawing/2014/main" id="{7A56DAA1-BB7D-47AF-B46C-45E12B511D5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83820" y="5585460"/>
              <a:ext cx="4884945" cy="23545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564931</xdr:colOff>
      <xdr:row>11</xdr:row>
      <xdr:rowOff>48381</xdr:rowOff>
    </xdr:from>
    <xdr:to>
      <xdr:col>23</xdr:col>
      <xdr:colOff>341586</xdr:colOff>
      <xdr:row>26</xdr:row>
      <xdr:rowOff>80191</xdr:rowOff>
    </xdr:to>
    <xdr:sp macro="" textlink="">
      <xdr:nvSpPr>
        <xdr:cNvPr id="2" name="Rectangle: Rounded Corners 1">
          <a:extLst>
            <a:ext uri="{FF2B5EF4-FFF2-40B4-BE49-F238E27FC236}">
              <a16:creationId xmlns:a16="http://schemas.microsoft.com/office/drawing/2014/main" id="{530F5196-A877-4A2C-A3E5-E5C62218619C}"/>
            </a:ext>
          </a:extLst>
        </xdr:cNvPr>
        <xdr:cNvSpPr/>
      </xdr:nvSpPr>
      <xdr:spPr>
        <a:xfrm>
          <a:off x="9630103" y="2071622"/>
          <a:ext cx="4611414" cy="2790776"/>
        </a:xfrm>
        <a:prstGeom prst="roundRect">
          <a:avLst>
            <a:gd name="adj" fmla="val 7347"/>
          </a:avLst>
        </a:prstGeom>
        <a:gradFill>
          <a:gsLst>
            <a:gs pos="0">
              <a:schemeClr val="tx1">
                <a:lumMod val="50000"/>
                <a:lumOff val="50000"/>
              </a:schemeClr>
            </a:gs>
            <a:gs pos="100000">
              <a:schemeClr val="tx2"/>
            </a:gs>
            <a:gs pos="100000">
              <a:schemeClr val="accent1">
                <a:lumMod val="30000"/>
                <a:lumOff val="70000"/>
                <a:alpha val="99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38994</xdr:colOff>
      <xdr:row>11</xdr:row>
      <xdr:rowOff>146184</xdr:rowOff>
    </xdr:from>
    <xdr:to>
      <xdr:col>21</xdr:col>
      <xdr:colOff>91965</xdr:colOff>
      <xdr:row>13</xdr:row>
      <xdr:rowOff>131380</xdr:rowOff>
    </xdr:to>
    <xdr:sp macro="" textlink="">
      <xdr:nvSpPr>
        <xdr:cNvPr id="6" name="Rectangle: Rounded Corners 5">
          <a:extLst>
            <a:ext uri="{FF2B5EF4-FFF2-40B4-BE49-F238E27FC236}">
              <a16:creationId xmlns:a16="http://schemas.microsoft.com/office/drawing/2014/main" id="{BA756149-7AD8-412A-9CD8-1C4037D0DE45}"/>
            </a:ext>
          </a:extLst>
        </xdr:cNvPr>
        <xdr:cNvSpPr/>
      </xdr:nvSpPr>
      <xdr:spPr>
        <a:xfrm>
          <a:off x="9708511" y="2169425"/>
          <a:ext cx="3074695" cy="353058"/>
        </a:xfrm>
        <a:prstGeom prst="roundRect">
          <a:avLst>
            <a:gd name="adj" fmla="val 50000"/>
          </a:avLst>
        </a:prstGeom>
        <a:gradFill>
          <a:gsLst>
            <a:gs pos="0">
              <a:schemeClr val="bg1">
                <a:lumMod val="65000"/>
              </a:schemeClr>
            </a:gs>
            <a:gs pos="100000">
              <a:schemeClr val="tx2"/>
            </a:gs>
            <a:gs pos="100000">
              <a:schemeClr val="accent1">
                <a:lumMod val="30000"/>
                <a:lumOff val="70000"/>
                <a:alpha val="99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CATEGORY WISE</a:t>
          </a:r>
          <a:r>
            <a:rPr lang="en-IN" sz="1400" b="1" baseline="0"/>
            <a:t> SALES SAHRE %</a:t>
          </a:r>
          <a:endParaRPr lang="en-IN" sz="1100" b="1"/>
        </a:p>
      </xdr:txBody>
    </xdr:sp>
    <xdr:clientData/>
  </xdr:twoCellAnchor>
  <xdr:twoCellAnchor>
    <xdr:from>
      <xdr:col>0</xdr:col>
      <xdr:colOff>169334</xdr:colOff>
      <xdr:row>28</xdr:row>
      <xdr:rowOff>12095</xdr:rowOff>
    </xdr:from>
    <xdr:to>
      <xdr:col>5</xdr:col>
      <xdr:colOff>14878</xdr:colOff>
      <xdr:row>29</xdr:row>
      <xdr:rowOff>144517</xdr:rowOff>
    </xdr:to>
    <xdr:sp macro="" textlink="">
      <xdr:nvSpPr>
        <xdr:cNvPr id="41" name="Rectangle: Rounded Corners 40">
          <a:extLst>
            <a:ext uri="{FF2B5EF4-FFF2-40B4-BE49-F238E27FC236}">
              <a16:creationId xmlns:a16="http://schemas.microsoft.com/office/drawing/2014/main" id="{03640126-AE3E-4D14-9C74-B2744A29F386}"/>
            </a:ext>
          </a:extLst>
        </xdr:cNvPr>
        <xdr:cNvSpPr/>
      </xdr:nvSpPr>
      <xdr:spPr>
        <a:xfrm>
          <a:off x="169334" y="5162164"/>
          <a:ext cx="2867268" cy="316353"/>
        </a:xfrm>
        <a:prstGeom prst="roundRect">
          <a:avLst>
            <a:gd name="adj" fmla="val 39524"/>
          </a:avLst>
        </a:prstGeom>
        <a:gradFill>
          <a:gsLst>
            <a:gs pos="0">
              <a:srgbClr val="FFFFFF">
                <a:lumMod val="65000"/>
              </a:srgbClr>
            </a:gs>
            <a:gs pos="100000">
              <a:srgbClr val="000000"/>
            </a:gs>
            <a:gs pos="100000">
              <a:srgbClr val="5B9BD5">
                <a:lumMod val="30000"/>
                <a:lumOff val="70000"/>
                <a:alpha val="99000"/>
              </a:srgbClr>
            </a:gs>
          </a:gsLst>
          <a:lin ang="1200000" scaled="0"/>
        </a:grad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1600" b="0" i="0" u="none" strike="noStrike" kern="0" cap="none" spc="0" normalizeH="0" baseline="0" noProof="0">
              <a:ln>
                <a:noFill/>
              </a:ln>
              <a:solidFill>
                <a:srgbClr val="FFFFFF"/>
              </a:solidFill>
              <a:effectLst/>
              <a:uLnTx/>
              <a:uFillTx/>
              <a:latin typeface="Bahnschrift" panose="020B0502040204020203" pitchFamily="34" charset="0"/>
              <a:cs typeface="Calibri"/>
            </a:rPr>
            <a:t>SALES BY STATE</a:t>
          </a:r>
        </a:p>
      </xdr:txBody>
    </xdr:sp>
    <xdr:clientData/>
  </xdr:twoCellAnchor>
  <xdr:twoCellAnchor>
    <xdr:from>
      <xdr:col>16</xdr:col>
      <xdr:colOff>113237</xdr:colOff>
      <xdr:row>27</xdr:row>
      <xdr:rowOff>135132</xdr:rowOff>
    </xdr:from>
    <xdr:to>
      <xdr:col>21</xdr:col>
      <xdr:colOff>39414</xdr:colOff>
      <xdr:row>29</xdr:row>
      <xdr:rowOff>131380</xdr:rowOff>
    </xdr:to>
    <xdr:sp macro="" textlink="">
      <xdr:nvSpPr>
        <xdr:cNvPr id="46" name="Rectangle: Rounded Corners 45">
          <a:extLst>
            <a:ext uri="{FF2B5EF4-FFF2-40B4-BE49-F238E27FC236}">
              <a16:creationId xmlns:a16="http://schemas.microsoft.com/office/drawing/2014/main" id="{80ACA718-16A5-4755-BD2E-6555191FCAEB}"/>
            </a:ext>
          </a:extLst>
        </xdr:cNvPr>
        <xdr:cNvSpPr/>
      </xdr:nvSpPr>
      <xdr:spPr>
        <a:xfrm>
          <a:off x="9782754" y="5101270"/>
          <a:ext cx="2947901" cy="364110"/>
        </a:xfrm>
        <a:prstGeom prst="roundRect">
          <a:avLst>
            <a:gd name="adj" fmla="val 50000"/>
          </a:avLst>
        </a:prstGeom>
        <a:gradFill>
          <a:gsLst>
            <a:gs pos="0">
              <a:schemeClr val="bg1">
                <a:lumMod val="65000"/>
              </a:schemeClr>
            </a:gs>
            <a:gs pos="100000">
              <a:schemeClr val="tx2"/>
            </a:gs>
            <a:gs pos="100000">
              <a:schemeClr val="accent1">
                <a:lumMod val="30000"/>
                <a:lumOff val="70000"/>
                <a:alpha val="99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bg1"/>
              </a:solidFill>
            </a:rPr>
            <a:t>FILTERS</a:t>
          </a:r>
        </a:p>
      </xdr:txBody>
    </xdr:sp>
    <xdr:clientData/>
  </xdr:twoCellAnchor>
  <xdr:twoCellAnchor editAs="oneCell">
    <xdr:from>
      <xdr:col>3</xdr:col>
      <xdr:colOff>157657</xdr:colOff>
      <xdr:row>9</xdr:row>
      <xdr:rowOff>2</xdr:rowOff>
    </xdr:from>
    <xdr:to>
      <xdr:col>4</xdr:col>
      <xdr:colOff>233857</xdr:colOff>
      <xdr:row>10</xdr:row>
      <xdr:rowOff>112725</xdr:rowOff>
    </xdr:to>
    <xdr:pic>
      <xdr:nvPicPr>
        <xdr:cNvPr id="59" name="Picture 58">
          <a:extLst>
            <a:ext uri="{FF2B5EF4-FFF2-40B4-BE49-F238E27FC236}">
              <a16:creationId xmlns:a16="http://schemas.microsoft.com/office/drawing/2014/main" id="{72C3ABB8-6CF3-7453-DD6A-D2D71BDFC66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70691" y="1655381"/>
          <a:ext cx="680545" cy="2966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354725</xdr:colOff>
      <xdr:row>13</xdr:row>
      <xdr:rowOff>65689</xdr:rowOff>
    </xdr:from>
    <xdr:to>
      <xdr:col>23</xdr:col>
      <xdr:colOff>144517</xdr:colOff>
      <xdr:row>25</xdr:row>
      <xdr:rowOff>170793</xdr:rowOff>
    </xdr:to>
    <xdr:graphicFrame macro="">
      <xdr:nvGraphicFramePr>
        <xdr:cNvPr id="60" name="Chart 59">
          <a:extLst>
            <a:ext uri="{FF2B5EF4-FFF2-40B4-BE49-F238E27FC236}">
              <a16:creationId xmlns:a16="http://schemas.microsoft.com/office/drawing/2014/main" id="{25AA5F21-0004-452C-9698-3E7DD636AF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354724</xdr:colOff>
      <xdr:row>30</xdr:row>
      <xdr:rowOff>0</xdr:rowOff>
    </xdr:from>
    <xdr:to>
      <xdr:col>15</xdr:col>
      <xdr:colOff>236483</xdr:colOff>
      <xdr:row>42</xdr:row>
      <xdr:rowOff>144518</xdr:rowOff>
    </xdr:to>
    <xdr:graphicFrame macro="">
      <xdr:nvGraphicFramePr>
        <xdr:cNvPr id="61" name="Chart 60">
          <a:extLst>
            <a:ext uri="{FF2B5EF4-FFF2-40B4-BE49-F238E27FC236}">
              <a16:creationId xmlns:a16="http://schemas.microsoft.com/office/drawing/2014/main" id="{6D7DACCB-357D-4236-B81A-28CB6801EF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21</xdr:col>
      <xdr:colOff>13137</xdr:colOff>
      <xdr:row>30</xdr:row>
      <xdr:rowOff>13139</xdr:rowOff>
    </xdr:from>
    <xdr:to>
      <xdr:col>23</xdr:col>
      <xdr:colOff>239110</xdr:colOff>
      <xdr:row>37</xdr:row>
      <xdr:rowOff>157656</xdr:rowOff>
    </xdr:to>
    <mc:AlternateContent xmlns:mc="http://schemas.openxmlformats.org/markup-compatibility/2006" xmlns:a14="http://schemas.microsoft.com/office/drawing/2010/main">
      <mc:Choice Requires="a14">
        <xdr:graphicFrame macro="">
          <xdr:nvGraphicFramePr>
            <xdr:cNvPr id="62" name="Region 1">
              <a:extLst>
                <a:ext uri="{FF2B5EF4-FFF2-40B4-BE49-F238E27FC236}">
                  <a16:creationId xmlns:a16="http://schemas.microsoft.com/office/drawing/2014/main" id="{FA187550-80A7-4B23-BA5F-4E60DFA5629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704378" y="5531070"/>
              <a:ext cx="1434663" cy="14320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551794</xdr:colOff>
      <xdr:row>30</xdr:row>
      <xdr:rowOff>78048</xdr:rowOff>
    </xdr:from>
    <xdr:to>
      <xdr:col>18</xdr:col>
      <xdr:colOff>13138</xdr:colOff>
      <xdr:row>37</xdr:row>
      <xdr:rowOff>144518</xdr:rowOff>
    </xdr:to>
    <mc:AlternateContent xmlns:mc="http://schemas.openxmlformats.org/markup-compatibility/2006" xmlns:a14="http://schemas.microsoft.com/office/drawing/2010/main">
      <mc:Choice Requires="a14">
        <xdr:graphicFrame macro="">
          <xdr:nvGraphicFramePr>
            <xdr:cNvPr id="63" name="Segment 1">
              <a:extLst>
                <a:ext uri="{FF2B5EF4-FFF2-40B4-BE49-F238E27FC236}">
                  <a16:creationId xmlns:a16="http://schemas.microsoft.com/office/drawing/2014/main" id="{DE48586B-0B1E-46FC-973B-60FDE6EB24CE}"/>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9616966" y="5595979"/>
              <a:ext cx="1274379" cy="13539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131379</xdr:colOff>
      <xdr:row>30</xdr:row>
      <xdr:rowOff>13138</xdr:rowOff>
    </xdr:from>
    <xdr:to>
      <xdr:col>20</xdr:col>
      <xdr:colOff>512378</xdr:colOff>
      <xdr:row>37</xdr:row>
      <xdr:rowOff>131380</xdr:rowOff>
    </xdr:to>
    <mc:AlternateContent xmlns:mc="http://schemas.openxmlformats.org/markup-compatibility/2006" xmlns:a14="http://schemas.microsoft.com/office/drawing/2010/main">
      <mc:Choice Requires="a14">
        <xdr:graphicFrame macro="">
          <xdr:nvGraphicFramePr>
            <xdr:cNvPr id="64" name="Year 1">
              <a:extLst>
                <a:ext uri="{FF2B5EF4-FFF2-40B4-BE49-F238E27FC236}">
                  <a16:creationId xmlns:a16="http://schemas.microsoft.com/office/drawing/2014/main" id="{82A6F5F6-D12B-40FF-B922-8E617783977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1009586" y="5531069"/>
              <a:ext cx="1589689" cy="1405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446690</xdr:colOff>
      <xdr:row>13</xdr:row>
      <xdr:rowOff>157655</xdr:rowOff>
    </xdr:from>
    <xdr:to>
      <xdr:col>15</xdr:col>
      <xdr:colOff>315311</xdr:colOff>
      <xdr:row>26</xdr:row>
      <xdr:rowOff>118240</xdr:rowOff>
    </xdr:to>
    <mc:AlternateContent xmlns:mc="http://schemas.openxmlformats.org/markup-compatibility/2006">
      <mc:Choice xmlns:cx1="http://schemas.microsoft.com/office/drawing/2015/9/8/chartex" Requires="cx1">
        <xdr:graphicFrame macro="">
          <xdr:nvGraphicFramePr>
            <xdr:cNvPr id="65" name="Chart 64">
              <a:extLst>
                <a:ext uri="{FF2B5EF4-FFF2-40B4-BE49-F238E27FC236}">
                  <a16:creationId xmlns:a16="http://schemas.microsoft.com/office/drawing/2014/main" id="{342FF38E-9937-49B8-8235-647815D749AF}"/>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5323490" y="2535095"/>
              <a:ext cx="4135821" cy="23380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26</xdr:col>
      <xdr:colOff>0</xdr:colOff>
      <xdr:row>22</xdr:row>
      <xdr:rowOff>0</xdr:rowOff>
    </xdr:from>
    <xdr:to>
      <xdr:col>28</xdr:col>
      <xdr:colOff>538935</xdr:colOff>
      <xdr:row>24</xdr:row>
      <xdr:rowOff>148530</xdr:rowOff>
    </xdr:to>
    <xdr:pic>
      <xdr:nvPicPr>
        <xdr:cNvPr id="7" name="Picture 6">
          <a:extLst>
            <a:ext uri="{FF2B5EF4-FFF2-40B4-BE49-F238E27FC236}">
              <a16:creationId xmlns:a16="http://schemas.microsoft.com/office/drawing/2014/main" id="{D7C180C0-4A38-2320-48A1-F7FAF78F0670}"/>
            </a:ext>
          </a:extLst>
        </xdr:cNvPr>
        <xdr:cNvPicPr>
          <a:picLocks noChangeAspect="1"/>
        </xdr:cNvPicPr>
      </xdr:nvPicPr>
      <xdr:blipFill>
        <a:blip xmlns:r="http://schemas.openxmlformats.org/officeDocument/2006/relationships" r:embed="rId17"/>
        <a:stretch>
          <a:fillRect/>
        </a:stretch>
      </xdr:blipFill>
      <xdr:spPr>
        <a:xfrm>
          <a:off x="15898519" y="3932296"/>
          <a:ext cx="1761897" cy="50601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601980</xdr:colOff>
      <xdr:row>1</xdr:row>
      <xdr:rowOff>152400</xdr:rowOff>
    </xdr:from>
    <xdr:to>
      <xdr:col>11</xdr:col>
      <xdr:colOff>297180</xdr:colOff>
      <xdr:row>16</xdr:row>
      <xdr:rowOff>152400</xdr:rowOff>
    </xdr:to>
    <xdr:graphicFrame macro="">
      <xdr:nvGraphicFramePr>
        <xdr:cNvPr id="2" name="Chart 1">
          <a:extLst>
            <a:ext uri="{FF2B5EF4-FFF2-40B4-BE49-F238E27FC236}">
              <a16:creationId xmlns:a16="http://schemas.microsoft.com/office/drawing/2014/main" id="{4CB893BE-4BE3-EE14-408F-D1F55215F4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365760</xdr:colOff>
      <xdr:row>8</xdr:row>
      <xdr:rowOff>163830</xdr:rowOff>
    </xdr:from>
    <xdr:to>
      <xdr:col>7</xdr:col>
      <xdr:colOff>495300</xdr:colOff>
      <xdr:row>23</xdr:row>
      <xdr:rowOff>163830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9B4F287-B3FF-B993-A1EF-A85396CDCFB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64920" y="16268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8</xdr:col>
      <xdr:colOff>228600</xdr:colOff>
      <xdr:row>4</xdr:row>
      <xdr:rowOff>0</xdr:rowOff>
    </xdr:from>
    <xdr:to>
      <xdr:col>11</xdr:col>
      <xdr:colOff>228600</xdr:colOff>
      <xdr:row>17</xdr:row>
      <xdr:rowOff>89535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E3005937-2379-E08B-F24C-516FBE39FCE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179820" y="731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129540</xdr:colOff>
      <xdr:row>3</xdr:row>
      <xdr:rowOff>160020</xdr:rowOff>
    </xdr:from>
    <xdr:to>
      <xdr:col>18</xdr:col>
      <xdr:colOff>129540</xdr:colOff>
      <xdr:row>17</xdr:row>
      <xdr:rowOff>66675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D436E458-7624-9139-7D33-EC76907CEC9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347960" y="708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266700</xdr:colOff>
      <xdr:row>4</xdr:row>
      <xdr:rowOff>15240</xdr:rowOff>
    </xdr:from>
    <xdr:to>
      <xdr:col>14</xdr:col>
      <xdr:colOff>266700</xdr:colOff>
      <xdr:row>17</xdr:row>
      <xdr:rowOff>104775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2EFDD978-588F-03DD-C990-2EB8EDF01DD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046720" y="746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419100</xdr:colOff>
      <xdr:row>1</xdr:row>
      <xdr:rowOff>144780</xdr:rowOff>
    </xdr:from>
    <xdr:to>
      <xdr:col>9</xdr:col>
      <xdr:colOff>198120</xdr:colOff>
      <xdr:row>16</xdr:row>
      <xdr:rowOff>144780</xdr:rowOff>
    </xdr:to>
    <xdr:graphicFrame macro="">
      <xdr:nvGraphicFramePr>
        <xdr:cNvPr id="2" name="Chart 1">
          <a:extLst>
            <a:ext uri="{FF2B5EF4-FFF2-40B4-BE49-F238E27FC236}">
              <a16:creationId xmlns:a16="http://schemas.microsoft.com/office/drawing/2014/main" id="{9AB06397-AE5A-0321-B432-B14054B76B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2</xdr:row>
      <xdr:rowOff>3810</xdr:rowOff>
    </xdr:from>
    <xdr:to>
      <xdr:col>15</xdr:col>
      <xdr:colOff>137160</xdr:colOff>
      <xdr:row>17</xdr:row>
      <xdr:rowOff>3810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CB2CE64E-C1ED-2D45-0B40-D297D9B18EA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080760" y="369570"/>
              <a:ext cx="501396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1</xdr:row>
      <xdr:rowOff>160020</xdr:rowOff>
    </xdr:from>
    <xdr:to>
      <xdr:col>10</xdr:col>
      <xdr:colOff>304800</xdr:colOff>
      <xdr:row>16</xdr:row>
      <xdr:rowOff>160020</xdr:rowOff>
    </xdr:to>
    <xdr:graphicFrame macro="">
      <xdr:nvGraphicFramePr>
        <xdr:cNvPr id="2" name="Chart 1">
          <a:extLst>
            <a:ext uri="{FF2B5EF4-FFF2-40B4-BE49-F238E27FC236}">
              <a16:creationId xmlns:a16="http://schemas.microsoft.com/office/drawing/2014/main" id="{6826268F-C920-9A29-6C45-89CF5BA178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17</xdr:row>
      <xdr:rowOff>152400</xdr:rowOff>
    </xdr:from>
    <xdr:to>
      <xdr:col>2</xdr:col>
      <xdr:colOff>76200</xdr:colOff>
      <xdr:row>20</xdr:row>
      <xdr:rowOff>99060</xdr:rowOff>
    </xdr:to>
    <xdr:graphicFrame macro="">
      <xdr:nvGraphicFramePr>
        <xdr:cNvPr id="2" name="Chart 1">
          <a:extLst>
            <a:ext uri="{FF2B5EF4-FFF2-40B4-BE49-F238E27FC236}">
              <a16:creationId xmlns:a16="http://schemas.microsoft.com/office/drawing/2014/main" id="{1DDBA505-5EC3-BA24-28F6-FD24EE2338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15240</xdr:colOff>
      <xdr:row>17</xdr:row>
      <xdr:rowOff>152400</xdr:rowOff>
    </xdr:from>
    <xdr:to>
      <xdr:col>4</xdr:col>
      <xdr:colOff>655320</xdr:colOff>
      <xdr:row>20</xdr:row>
      <xdr:rowOff>76200</xdr:rowOff>
    </xdr:to>
    <xdr:graphicFrame macro="">
      <xdr:nvGraphicFramePr>
        <xdr:cNvPr id="3" name="Chart 2">
          <a:extLst>
            <a:ext uri="{FF2B5EF4-FFF2-40B4-BE49-F238E27FC236}">
              <a16:creationId xmlns:a16="http://schemas.microsoft.com/office/drawing/2014/main" id="{C5C5802B-ABDE-B40A-FFB9-613C677D1F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18</xdr:row>
      <xdr:rowOff>7620</xdr:rowOff>
    </xdr:from>
    <xdr:to>
      <xdr:col>7</xdr:col>
      <xdr:colOff>899160</xdr:colOff>
      <xdr:row>20</xdr:row>
      <xdr:rowOff>114300</xdr:rowOff>
    </xdr:to>
    <xdr:graphicFrame macro="">
      <xdr:nvGraphicFramePr>
        <xdr:cNvPr id="4" name="Chart 3">
          <a:extLst>
            <a:ext uri="{FF2B5EF4-FFF2-40B4-BE49-F238E27FC236}">
              <a16:creationId xmlns:a16="http://schemas.microsoft.com/office/drawing/2014/main" id="{DCFBB42A-1C4E-BDD1-768F-05878BBA9E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15240</xdr:colOff>
      <xdr:row>17</xdr:row>
      <xdr:rowOff>152400</xdr:rowOff>
    </xdr:from>
    <xdr:to>
      <xdr:col>10</xdr:col>
      <xdr:colOff>929640</xdr:colOff>
      <xdr:row>20</xdr:row>
      <xdr:rowOff>83820</xdr:rowOff>
    </xdr:to>
    <xdr:graphicFrame macro="">
      <xdr:nvGraphicFramePr>
        <xdr:cNvPr id="5" name="Chart 4">
          <a:extLst>
            <a:ext uri="{FF2B5EF4-FFF2-40B4-BE49-F238E27FC236}">
              <a16:creationId xmlns:a16="http://schemas.microsoft.com/office/drawing/2014/main" id="{7F235CE3-4CE6-59B2-7BEF-DBCEFE1AF3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22860</xdr:colOff>
      <xdr:row>17</xdr:row>
      <xdr:rowOff>160020</xdr:rowOff>
    </xdr:from>
    <xdr:to>
      <xdr:col>13</xdr:col>
      <xdr:colOff>792480</xdr:colOff>
      <xdr:row>20</xdr:row>
      <xdr:rowOff>121920</xdr:rowOff>
    </xdr:to>
    <xdr:graphicFrame macro="">
      <xdr:nvGraphicFramePr>
        <xdr:cNvPr id="6" name="Chart 5">
          <a:extLst>
            <a:ext uri="{FF2B5EF4-FFF2-40B4-BE49-F238E27FC236}">
              <a16:creationId xmlns:a16="http://schemas.microsoft.com/office/drawing/2014/main" id="{41714674-5928-8509-9B78-73D8D8AA52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373380</xdr:colOff>
      <xdr:row>5</xdr:row>
      <xdr:rowOff>15240</xdr:rowOff>
    </xdr:from>
    <xdr:to>
      <xdr:col>17</xdr:col>
      <xdr:colOff>434340</xdr:colOff>
      <xdr:row>7</xdr:row>
      <xdr:rowOff>121920</xdr:rowOff>
    </xdr:to>
    <xdr:sp macro="" textlink="">
      <xdr:nvSpPr>
        <xdr:cNvPr id="7" name="Rectangle 6">
          <a:extLst>
            <a:ext uri="{FF2B5EF4-FFF2-40B4-BE49-F238E27FC236}">
              <a16:creationId xmlns:a16="http://schemas.microsoft.com/office/drawing/2014/main" id="{6B2C3FE9-0730-4BBF-78DA-591BA14C1889}"/>
            </a:ext>
          </a:extLst>
        </xdr:cNvPr>
        <xdr:cNvSpPr/>
      </xdr:nvSpPr>
      <xdr:spPr>
        <a:xfrm>
          <a:off x="11224260" y="929640"/>
          <a:ext cx="1280160" cy="4724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0</xdr:colOff>
      <xdr:row>10</xdr:row>
      <xdr:rowOff>100965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0" y="1853565"/>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114300</xdr:rowOff>
    </xdr:from>
    <xdr:ext cx="4772025" cy="1943100"/>
    <xdr:sp macro="" textlink="">
      <xdr:nvSpPr>
        <xdr:cNvPr id="15" name="Shape 15">
          <a:extLst>
            <a:ext uri="{FF2B5EF4-FFF2-40B4-BE49-F238E27FC236}">
              <a16:creationId xmlns:a16="http://schemas.microsoft.com/office/drawing/2014/main" id="{00000000-0008-0000-0100-00000F000000}"/>
            </a:ext>
          </a:extLst>
        </xdr:cNvPr>
        <xdr:cNvSpPr/>
      </xdr:nvSpPr>
      <xdr:spPr>
        <a:xfrm>
          <a:off x="142875" y="3970020"/>
          <a:ext cx="4772025" cy="1943100"/>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120015</xdr:colOff>
      <xdr:row>2</xdr:row>
      <xdr:rowOff>76200</xdr:rowOff>
    </xdr:from>
    <xdr:ext cx="1182433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20015" y="426720"/>
          <a:ext cx="11824335" cy="1438275"/>
          <a:chOff x="-20711" y="3060863"/>
          <a:chExt cx="10712711"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20711" y="3060863"/>
            <a:ext cx="10712711" cy="1438275"/>
            <a:chOff x="128188" y="453254"/>
            <a:chExt cx="12522850"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28188" y="453254"/>
              <a:ext cx="2523940" cy="1376237"/>
              <a:chOff x="126568" y="459938"/>
              <a:chExt cx="2692832" cy="1352135"/>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26568" y="707173"/>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JA JADHAV" refreshedDate="45984.75506516204" createdVersion="8" refreshedVersion="8" minRefreshableVersion="3" recordCount="9994" xr:uid="{65F7E03D-E39B-4F8B-812C-B1DC22A3BF65}">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13508800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28DDC0-9065-4FDA-ACF4-AEBFB26F7B9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16" firstHeaderRow="0"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1"/>
        <item x="0"/>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2">
    <format dxfId="84">
      <pivotArea collapsedLevelsAreSubtotals="1" fieldPosition="0">
        <references count="1">
          <reference field="22" count="1">
            <x v="1"/>
          </reference>
        </references>
      </pivotArea>
    </format>
    <format dxfId="83">
      <pivotArea collapsedLevelsAreSubtotals="1" fieldPosition="0">
        <references count="1">
          <reference field="22" count="1">
            <x v="2"/>
          </reference>
        </references>
      </pivotArea>
    </format>
    <format dxfId="82">
      <pivotArea collapsedLevelsAreSubtotals="1" fieldPosition="0">
        <references count="1">
          <reference field="22" count="1">
            <x v="3"/>
          </reference>
        </references>
      </pivotArea>
    </format>
    <format dxfId="81">
      <pivotArea collapsedLevelsAreSubtotals="1" fieldPosition="0">
        <references count="1">
          <reference field="22" count="1">
            <x v="4"/>
          </reference>
        </references>
      </pivotArea>
    </format>
    <format dxfId="80">
      <pivotArea collapsedLevelsAreSubtotals="1" fieldPosition="0">
        <references count="1">
          <reference field="22" count="1">
            <x v="5"/>
          </reference>
        </references>
      </pivotArea>
    </format>
    <format dxfId="79">
      <pivotArea collapsedLevelsAreSubtotals="1" fieldPosition="0">
        <references count="1">
          <reference field="22" count="1">
            <x v="6"/>
          </reference>
        </references>
      </pivotArea>
    </format>
    <format dxfId="78">
      <pivotArea collapsedLevelsAreSubtotals="1" fieldPosition="0">
        <references count="1">
          <reference field="22" count="1">
            <x v="7"/>
          </reference>
        </references>
      </pivotArea>
    </format>
    <format dxfId="77">
      <pivotArea collapsedLevelsAreSubtotals="1" fieldPosition="0">
        <references count="1">
          <reference field="22" count="1">
            <x v="8"/>
          </reference>
        </references>
      </pivotArea>
    </format>
    <format dxfId="76">
      <pivotArea collapsedLevelsAreSubtotals="1" fieldPosition="0">
        <references count="1">
          <reference field="22" count="1">
            <x v="9"/>
          </reference>
        </references>
      </pivotArea>
    </format>
    <format dxfId="75">
      <pivotArea collapsedLevelsAreSubtotals="1" fieldPosition="0">
        <references count="1">
          <reference field="22" count="1">
            <x v="10"/>
          </reference>
        </references>
      </pivotArea>
    </format>
    <format dxfId="74">
      <pivotArea collapsedLevelsAreSubtotals="1" fieldPosition="0">
        <references count="1">
          <reference field="22" count="1">
            <x v="11"/>
          </reference>
        </references>
      </pivotArea>
    </format>
    <format dxfId="73">
      <pivotArea collapsedLevelsAreSubtotals="1" fieldPosition="0">
        <references count="1">
          <reference field="22" count="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E46F2D-6143-4924-913E-6865EACCF72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1"/>
        <item x="0"/>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2"/>
        <item x="1"/>
        <item x="0"/>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A2DF87-9104-4B66-BE7A-4F936C251FC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1"/>
        <item x="0"/>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5" count="1" selected="0">
            <x v="0"/>
          </reference>
        </references>
      </pivotArea>
    </chartFormat>
    <chartFormat chart="5" format="10">
      <pivotArea type="data" outline="0" fieldPosition="0">
        <references count="2">
          <reference field="4294967294" count="1" selected="0">
            <x v="0"/>
          </reference>
          <reference field="15" count="1" selected="0">
            <x v="1"/>
          </reference>
        </references>
      </pivotArea>
    </chartFormat>
    <chartFormat chart="5" format="11">
      <pivotArea type="data" outline="0" fieldPosition="0">
        <references count="2">
          <reference field="4294967294" count="1" selected="0">
            <x v="0"/>
          </reference>
          <reference field="15" count="1" selected="0">
            <x v="2"/>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5" count="1" selected="0">
            <x v="0"/>
          </reference>
        </references>
      </pivotArea>
    </chartFormat>
    <chartFormat chart="8" format="6">
      <pivotArea type="data" outline="0" fieldPosition="0">
        <references count="2">
          <reference field="4294967294" count="1" selected="0">
            <x v="0"/>
          </reference>
          <reference field="15" count="1" selected="0">
            <x v="1"/>
          </reference>
        </references>
      </pivotArea>
    </chartFormat>
    <chartFormat chart="8" format="7">
      <pivotArea type="data" outline="0" fieldPosition="0">
        <references count="2">
          <reference field="4294967294" count="1" selected="0">
            <x v="0"/>
          </reference>
          <reference field="15"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15" count="1" selected="0">
            <x v="0"/>
          </reference>
        </references>
      </pivotArea>
    </chartFormat>
    <chartFormat chart="9" format="10">
      <pivotArea type="data" outline="0" fieldPosition="0">
        <references count="2">
          <reference field="4294967294" count="1" selected="0">
            <x v="0"/>
          </reference>
          <reference field="15" count="1" selected="0">
            <x v="1"/>
          </reference>
        </references>
      </pivotArea>
    </chartFormat>
    <chartFormat chart="9"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8FD3FB-757E-4F43-8949-279950754E6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1"/>
        <item x="0"/>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DFAAAB-698A-442D-84BF-ABCF542526D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1"/>
        <item x="0"/>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6F10F8-A5D8-4A91-B994-C6824EAF2D8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3:K16"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1"/>
        <item x="0"/>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1"/>
        <item sd="0" x="2"/>
        <item sd="0" x="3"/>
        <item sd="0" x="4"/>
        <item sd="0" x="5"/>
        <item sd="0" x="6"/>
        <item sd="0" x="7"/>
        <item sd="0" x="8"/>
        <item sd="0" x="9"/>
        <item sd="0" x="10"/>
        <item sd="0" x="11"/>
        <item sd="0" x="12"/>
        <item sd="0" x="0"/>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i>
    <i>
      <x v="1"/>
    </i>
    <i>
      <x v="2"/>
    </i>
    <i>
      <x v="3"/>
    </i>
    <i>
      <x v="4"/>
    </i>
    <i>
      <x v="5"/>
    </i>
    <i>
      <x v="6"/>
    </i>
    <i>
      <x v="7"/>
    </i>
    <i>
      <x v="8"/>
    </i>
    <i>
      <x v="9"/>
    </i>
    <i>
      <x v="10"/>
    </i>
    <i>
      <x v="11"/>
    </i>
    <i t="grand">
      <x/>
    </i>
  </rowItems>
  <colItems count="1">
    <i/>
  </colItems>
  <dataFields count="1">
    <dataField name="Count of Order ID" fld="1" subtotal="count" baseField="0" baseItem="0"/>
  </dataFields>
  <chartFormats count="3">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48F9F8-7DB7-498B-85C7-A94689490B8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H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1"/>
        <item x="0"/>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1"/>
        <item sd="0" x="2"/>
        <item sd="0" x="3"/>
        <item sd="0" x="4"/>
        <item sd="0" x="5"/>
        <item sd="0" x="6"/>
        <item sd="0" x="7"/>
        <item sd="0" x="8"/>
        <item sd="0" x="9"/>
        <item sd="0" x="10"/>
        <item sd="0" x="11"/>
        <item sd="0" x="12"/>
        <item sd="0" x="0"/>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i>
    <i>
      <x v="1"/>
    </i>
    <i>
      <x v="2"/>
    </i>
    <i>
      <x v="3"/>
    </i>
    <i>
      <x v="4"/>
    </i>
    <i>
      <x v="5"/>
    </i>
    <i>
      <x v="6"/>
    </i>
    <i>
      <x v="7"/>
    </i>
    <i>
      <x v="8"/>
    </i>
    <i>
      <x v="9"/>
    </i>
    <i>
      <x v="10"/>
    </i>
    <i>
      <x v="11"/>
    </i>
    <i t="grand">
      <x/>
    </i>
  </rowItems>
  <colItems count="1">
    <i/>
  </colItems>
  <dataFields count="1">
    <dataField name="Sum of Quantity" fld="19"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5BD84F9-15AC-4C80-9E57-DA88D967636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1"/>
        <item x="0"/>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1"/>
        <item sd="0" x="2"/>
        <item sd="0" x="3"/>
        <item sd="0" x="4"/>
        <item sd="0" x="5"/>
        <item sd="0" x="6"/>
        <item sd="0" x="7"/>
        <item sd="0" x="8"/>
        <item sd="0" x="9"/>
        <item sd="0" x="10"/>
        <item sd="0" x="11"/>
        <item sd="0" x="12"/>
        <item sd="0" x="0"/>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i>
    <i>
      <x v="1"/>
    </i>
    <i>
      <x v="2"/>
    </i>
    <i>
      <x v="3"/>
    </i>
    <i>
      <x v="4"/>
    </i>
    <i>
      <x v="5"/>
    </i>
    <i>
      <x v="6"/>
    </i>
    <i>
      <x v="7"/>
    </i>
    <i>
      <x v="8"/>
    </i>
    <i>
      <x v="9"/>
    </i>
    <i>
      <x v="10"/>
    </i>
    <i>
      <x v="11"/>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7EEE947-8847-48EE-BDBC-C38F0129453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1"/>
        <item x="0"/>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1"/>
        <item sd="0" x="2"/>
        <item sd="0" x="3"/>
        <item sd="0" x="4"/>
        <item sd="0" x="5"/>
        <item sd="0" x="6"/>
        <item sd="0" x="7"/>
        <item sd="0" x="8"/>
        <item sd="0" x="9"/>
        <item sd="0" x="10"/>
        <item sd="0" x="11"/>
        <item sd="0" x="12"/>
        <item sd="0" x="0"/>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i>
    <i>
      <x v="1"/>
    </i>
    <i>
      <x v="2"/>
    </i>
    <i>
      <x v="3"/>
    </i>
    <i>
      <x v="4"/>
    </i>
    <i>
      <x v="5"/>
    </i>
    <i>
      <x v="6"/>
    </i>
    <i>
      <x v="7"/>
    </i>
    <i>
      <x v="8"/>
    </i>
    <i>
      <x v="9"/>
    </i>
    <i>
      <x v="10"/>
    </i>
    <i>
      <x v="11"/>
    </i>
    <i t="grand">
      <x/>
    </i>
  </rowItems>
  <colItems count="1">
    <i/>
  </colItems>
  <dataFields count="1">
    <dataField name="Sum of Sales" fld="18" baseField="0" baseItem="0"/>
  </dataFields>
  <chartFormats count="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8618601-D1D7-4D64-A346-B09BA3A6D3C9}"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M3:N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1"/>
        <item x="0"/>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1"/>
        <item sd="0" x="2"/>
        <item sd="0" x="3"/>
        <item sd="0" x="4"/>
        <item sd="0" x="5"/>
        <item sd="0" x="6"/>
        <item sd="0" x="7"/>
        <item sd="0" x="8"/>
        <item sd="0" x="9"/>
        <item sd="0" x="10"/>
        <item sd="0" x="11"/>
        <item sd="0" x="12"/>
        <item sd="0" x="0"/>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i>
    <i>
      <x v="1"/>
    </i>
    <i>
      <x v="2"/>
    </i>
    <i>
      <x v="3"/>
    </i>
    <i>
      <x v="4"/>
    </i>
    <i>
      <x v="5"/>
    </i>
    <i>
      <x v="6"/>
    </i>
    <i>
      <x v="7"/>
    </i>
    <i>
      <x v="8"/>
    </i>
    <i>
      <x v="9"/>
    </i>
    <i>
      <x v="10"/>
    </i>
    <i>
      <x v="11"/>
    </i>
    <i t="grand">
      <x/>
    </i>
  </rowItems>
  <colItems count="1">
    <i/>
  </colItems>
  <dataFields count="1">
    <dataField name="Sum of Profit Margin" fld="25"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19AFA1C-E828-4FAA-9EEB-9637FDEF87CE}"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1"/>
        <item x="0"/>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67C4448-A1DD-4356-892F-9536D9AD2866}" sourceName="Year">
  <pivotTables>
    <pivotTable tabId="4" name="PivotTable2"/>
    <pivotTable tabId="3" name="PivotTable1"/>
    <pivotTable tabId="9" name="PivotTable11"/>
    <pivotTable tabId="9" name="PivotTable12"/>
    <pivotTable tabId="9" name="PivotTable6"/>
    <pivotTable tabId="9" name="PivotTable7"/>
    <pivotTable tabId="9" name="PivotTable8"/>
    <pivotTable tabId="10" name="PivotTable13"/>
    <pivotTable tabId="6" name="PivotTable4"/>
    <pivotTable tabId="5" name="PivotTable3"/>
    <pivotTable tabId="8" name="PivotTable5"/>
  </pivotTables>
  <data>
    <tabular pivotCacheId="1350880004">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EAB706A-E649-4932-9F06-52CE331638CA}" sourceName="Segment">
  <pivotTables>
    <pivotTable tabId="4" name="PivotTable2"/>
    <pivotTable tabId="3" name="PivotTable1"/>
    <pivotTable tabId="9" name="PivotTable11"/>
    <pivotTable tabId="9" name="PivotTable12"/>
    <pivotTable tabId="9" name="PivotTable6"/>
    <pivotTable tabId="9" name="PivotTable7"/>
    <pivotTable tabId="9" name="PivotTable8"/>
    <pivotTable tabId="6" name="PivotTable4"/>
    <pivotTable tabId="5" name="PivotTable3"/>
    <pivotTable tabId="8" name="PivotTable5"/>
    <pivotTable tabId="10" name="PivotTable13"/>
  </pivotTables>
  <data>
    <tabular pivotCacheId="135088000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C9001E4-B599-4DDB-AE0F-3A206AD3236D}" sourceName="Region">
  <pivotTables>
    <pivotTable tabId="4" name="PivotTable2"/>
    <pivotTable tabId="3" name="PivotTable1"/>
    <pivotTable tabId="9" name="PivotTable11"/>
    <pivotTable tabId="9" name="PivotTable12"/>
    <pivotTable tabId="9" name="PivotTable6"/>
    <pivotTable tabId="9" name="PivotTable7"/>
    <pivotTable tabId="9" name="PivotTable8"/>
    <pivotTable tabId="10" name="PivotTable13"/>
    <pivotTable tabId="6" name="PivotTable4"/>
    <pivotTable tabId="5" name="PivotTable3"/>
    <pivotTable tabId="8" name="PivotTable5"/>
  </pivotTables>
  <data>
    <tabular pivotCacheId="1350880004">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3EE9F246-EECC-4D7D-BE45-437D75206076}" cache="Slicer_Year" caption="Year" style="ab" rowHeight="234950"/>
  <slicer name="Segment 1" xr10:uid="{7C62AFD7-9632-4B0A-BA7D-826D74E208AD}" cache="Slicer_Segment" caption="Segment" style="ab" rowHeight="234950"/>
  <slicer name="Region 1" xr10:uid="{CD037B17-4924-4BAD-8C91-41B18906940E}" cache="Slicer_Region" caption="Region" style="ab"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EB27975-9600-458A-93AC-5766B8566753}" cache="Slicer_Year" caption="Year" rowHeight="234950"/>
  <slicer name="Segment" xr10:uid="{7A6B2556-3D25-40B5-BF11-5D6DA5F27943}" cache="Slicer_Segment" caption="Segment" rowHeight="234950"/>
  <slicer name="Region" xr10:uid="{6D99F0DD-0AF1-4961-958C-DB0BF35AC331}"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autoFilter ref="A1:V9995" xr:uid="{00000000-000C-0000-FFFF-FFFF00000000}"/>
  <tableColumns count="22">
    <tableColumn id="1" xr3:uid="{00000000-0010-0000-0000-000001000000}" name="Row ID" dataDxfId="72"/>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TableStyleLight1"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7.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96570-8CF1-4EA8-9113-D6318F3C2357}">
  <dimension ref="A1:X60"/>
  <sheetViews>
    <sheetView tabSelected="1" zoomScale="57" zoomScaleNormal="58" workbookViewId="0">
      <selection activeCell="AA10" sqref="AA10"/>
    </sheetView>
  </sheetViews>
  <sheetFormatPr defaultRowHeight="14.4" x14ac:dyDescent="0.3"/>
  <sheetData>
    <row r="1" spans="1:24" x14ac:dyDescent="0.3">
      <c r="A1" s="27"/>
      <c r="B1" s="27"/>
      <c r="C1" s="27"/>
      <c r="D1" s="27"/>
      <c r="E1" s="27"/>
      <c r="F1" s="27"/>
      <c r="G1" s="27"/>
      <c r="H1" s="27"/>
      <c r="I1" s="27"/>
      <c r="J1" s="27"/>
      <c r="K1" s="27"/>
      <c r="L1" s="27"/>
      <c r="M1" s="27"/>
      <c r="N1" s="27"/>
      <c r="O1" s="27"/>
      <c r="P1" s="27"/>
      <c r="Q1" s="27"/>
      <c r="R1" s="27"/>
      <c r="S1" s="27"/>
      <c r="T1" s="27"/>
      <c r="U1" s="27"/>
      <c r="V1" s="27"/>
      <c r="W1" s="27"/>
      <c r="X1" s="27"/>
    </row>
    <row r="2" spans="1:24" x14ac:dyDescent="0.3">
      <c r="A2" s="27"/>
      <c r="B2" s="27"/>
      <c r="C2" s="27"/>
      <c r="D2" s="27"/>
      <c r="E2" s="27"/>
      <c r="F2" s="27"/>
      <c r="G2" s="27"/>
      <c r="H2" s="27"/>
      <c r="I2" s="27"/>
      <c r="J2" s="27"/>
      <c r="K2" s="27"/>
      <c r="L2" s="27"/>
      <c r="M2" s="27"/>
      <c r="N2" s="27"/>
      <c r="O2" s="27"/>
      <c r="P2" s="27"/>
      <c r="Q2" s="27"/>
      <c r="R2" s="27"/>
      <c r="S2" s="27"/>
      <c r="T2" s="27"/>
      <c r="U2" s="27"/>
      <c r="V2" s="27"/>
      <c r="W2" s="27"/>
      <c r="X2" s="27"/>
    </row>
    <row r="3" spans="1:24" x14ac:dyDescent="0.3">
      <c r="A3" s="27"/>
      <c r="B3" s="27"/>
      <c r="C3" s="27"/>
      <c r="D3" s="27"/>
      <c r="E3" s="27"/>
      <c r="F3" s="27"/>
      <c r="G3" s="27"/>
      <c r="H3" s="27"/>
      <c r="I3" s="27"/>
      <c r="J3" s="27"/>
      <c r="K3" s="27"/>
      <c r="L3" s="27"/>
      <c r="M3" s="27"/>
      <c r="N3" s="27"/>
      <c r="O3" s="27"/>
      <c r="P3" s="27"/>
      <c r="Q3" s="27"/>
      <c r="R3" s="27"/>
      <c r="S3" s="27"/>
      <c r="T3" s="27"/>
      <c r="U3" s="27"/>
      <c r="V3" s="27"/>
      <c r="W3" s="27"/>
      <c r="X3" s="27"/>
    </row>
    <row r="4" spans="1:24" x14ac:dyDescent="0.3">
      <c r="A4" s="27"/>
      <c r="B4" s="27"/>
      <c r="C4" s="27"/>
      <c r="D4" s="27"/>
      <c r="E4" s="27"/>
      <c r="F4" s="27"/>
      <c r="G4" s="27"/>
      <c r="H4" s="27"/>
      <c r="I4" s="27"/>
      <c r="J4" s="27"/>
      <c r="K4" s="27"/>
      <c r="L4" s="27"/>
      <c r="M4" s="27"/>
      <c r="N4" s="27"/>
      <c r="O4" s="27"/>
      <c r="P4" s="27"/>
      <c r="Q4" s="27"/>
      <c r="R4" s="27"/>
      <c r="S4" s="27"/>
      <c r="T4" s="27"/>
      <c r="U4" s="27"/>
      <c r="V4" s="27"/>
      <c r="W4" s="27"/>
      <c r="X4" s="27"/>
    </row>
    <row r="5" spans="1:24" x14ac:dyDescent="0.3">
      <c r="A5" s="27"/>
      <c r="B5" s="27"/>
      <c r="C5" s="27"/>
      <c r="D5" s="27"/>
      <c r="E5" s="27"/>
      <c r="F5" s="27"/>
      <c r="G5" s="27"/>
      <c r="H5" s="27"/>
      <c r="I5" s="27"/>
      <c r="J5" s="27"/>
      <c r="K5" s="27"/>
      <c r="L5" s="27"/>
      <c r="M5" s="27"/>
      <c r="N5" s="27"/>
      <c r="O5" s="27"/>
      <c r="P5" s="27"/>
      <c r="Q5" s="27"/>
      <c r="R5" s="27"/>
      <c r="S5" s="27"/>
      <c r="T5" s="27"/>
      <c r="U5" s="27"/>
      <c r="V5" s="27"/>
      <c r="W5" s="27"/>
      <c r="X5" s="27"/>
    </row>
    <row r="6" spans="1:24" x14ac:dyDescent="0.3">
      <c r="A6" s="27"/>
      <c r="B6" s="27"/>
      <c r="C6" s="27"/>
      <c r="D6" s="27"/>
      <c r="E6" s="27"/>
      <c r="F6" s="27"/>
      <c r="G6" s="27"/>
      <c r="H6" s="27"/>
      <c r="I6" s="27"/>
      <c r="J6" s="27"/>
      <c r="K6" s="27"/>
      <c r="L6" s="27"/>
      <c r="M6" s="27"/>
      <c r="N6" s="27"/>
      <c r="O6" s="27"/>
      <c r="P6" s="27"/>
      <c r="Q6" s="27"/>
      <c r="R6" s="27"/>
      <c r="S6" s="27"/>
      <c r="T6" s="27"/>
      <c r="U6" s="27"/>
      <c r="V6" s="27"/>
      <c r="W6" s="27"/>
      <c r="X6" s="27"/>
    </row>
    <row r="7" spans="1:24" x14ac:dyDescent="0.3">
      <c r="A7" s="27"/>
      <c r="B7" s="27"/>
      <c r="C7" s="27"/>
      <c r="D7" s="27"/>
      <c r="E7" s="27"/>
      <c r="F7" s="27"/>
      <c r="G7" s="27"/>
      <c r="H7" s="27"/>
      <c r="I7" s="27"/>
      <c r="J7" s="27"/>
      <c r="K7" s="27"/>
      <c r="L7" s="27"/>
      <c r="M7" s="27"/>
      <c r="N7" s="27"/>
      <c r="O7" s="27"/>
      <c r="P7" s="27"/>
      <c r="Q7" s="27"/>
      <c r="R7" s="27"/>
      <c r="S7" s="27"/>
      <c r="T7" s="27"/>
      <c r="U7" s="27"/>
      <c r="V7" s="27"/>
      <c r="W7" s="27"/>
      <c r="X7" s="27"/>
    </row>
    <row r="8" spans="1:24" x14ac:dyDescent="0.3">
      <c r="A8" s="27"/>
      <c r="B8" s="27"/>
      <c r="C8" s="27"/>
      <c r="D8" s="27"/>
      <c r="E8" s="27"/>
      <c r="F8" s="27"/>
      <c r="G8" s="27"/>
      <c r="H8" s="27"/>
      <c r="I8" s="27"/>
      <c r="J8" s="27"/>
      <c r="K8" s="27"/>
      <c r="L8" s="27"/>
      <c r="M8" s="27"/>
      <c r="N8" s="27"/>
      <c r="O8" s="27"/>
      <c r="P8" s="27"/>
      <c r="Q8" s="27"/>
      <c r="R8" s="27"/>
      <c r="S8" s="27"/>
      <c r="T8" s="27"/>
      <c r="U8" s="27"/>
      <c r="V8" s="27"/>
      <c r="W8" s="27"/>
      <c r="X8" s="27"/>
    </row>
    <row r="9" spans="1:24" x14ac:dyDescent="0.3">
      <c r="A9" s="27"/>
      <c r="B9" s="27"/>
      <c r="C9" s="27"/>
      <c r="D9" s="27"/>
      <c r="E9" s="27"/>
      <c r="F9" s="27"/>
      <c r="G9" s="27"/>
      <c r="H9" s="27"/>
      <c r="I9" s="27"/>
      <c r="J9" s="27"/>
      <c r="K9" s="27"/>
      <c r="L9" s="27"/>
      <c r="M9" s="27"/>
      <c r="N9" s="27"/>
      <c r="O9" s="27"/>
      <c r="P9" s="27"/>
      <c r="Q9" s="27"/>
      <c r="R9" s="27"/>
      <c r="S9" s="27"/>
      <c r="T9" s="27"/>
      <c r="U9" s="27"/>
      <c r="V9" s="27"/>
      <c r="W9" s="27"/>
      <c r="X9" s="27"/>
    </row>
    <row r="10" spans="1:24" x14ac:dyDescent="0.3">
      <c r="A10" s="27"/>
      <c r="B10" s="27"/>
      <c r="C10" s="27"/>
      <c r="D10" s="27"/>
      <c r="E10" s="27"/>
      <c r="F10" s="27"/>
      <c r="G10" s="27"/>
      <c r="H10" s="27"/>
      <c r="I10" s="27"/>
      <c r="J10" s="27"/>
      <c r="K10" s="27"/>
      <c r="L10" s="27"/>
      <c r="M10" s="27"/>
      <c r="N10" s="27"/>
      <c r="O10" s="27"/>
      <c r="P10" s="27"/>
      <c r="Q10" s="27"/>
      <c r="R10" s="27"/>
      <c r="S10" s="27"/>
      <c r="T10" s="27"/>
      <c r="U10" s="27"/>
      <c r="V10" s="27"/>
      <c r="W10" s="27"/>
      <c r="X10" s="27"/>
    </row>
    <row r="11" spans="1:24" x14ac:dyDescent="0.3">
      <c r="A11" s="27"/>
      <c r="B11" s="27"/>
      <c r="C11" s="27"/>
      <c r="D11" s="27"/>
      <c r="E11" s="27"/>
      <c r="F11" s="27"/>
      <c r="G11" s="27"/>
      <c r="H11" s="27"/>
      <c r="I11" s="27"/>
      <c r="J11" s="27"/>
      <c r="K11" s="27"/>
      <c r="L11" s="27"/>
      <c r="M11" s="27"/>
      <c r="N11" s="27"/>
      <c r="O11" s="27"/>
      <c r="P11" s="27"/>
      <c r="Q11" s="27"/>
      <c r="R11" s="27"/>
      <c r="S11" s="27"/>
      <c r="T11" s="27"/>
      <c r="U11" s="27"/>
      <c r="V11" s="27"/>
      <c r="W11" s="27"/>
      <c r="X11" s="27"/>
    </row>
    <row r="12" spans="1:24" x14ac:dyDescent="0.3">
      <c r="A12" s="27"/>
      <c r="B12" s="27"/>
      <c r="C12" s="27"/>
      <c r="D12" s="27"/>
      <c r="E12" s="27"/>
      <c r="F12" s="27"/>
      <c r="G12" s="27"/>
      <c r="H12" s="27"/>
      <c r="I12" s="27"/>
      <c r="J12" s="27"/>
      <c r="K12" s="27"/>
      <c r="L12" s="27"/>
      <c r="M12" s="27"/>
      <c r="N12" s="27"/>
      <c r="O12" s="27"/>
      <c r="P12" s="27"/>
      <c r="Q12" s="27"/>
      <c r="R12" s="27"/>
      <c r="S12" s="27"/>
      <c r="T12" s="27"/>
      <c r="U12" s="27"/>
      <c r="V12" s="27"/>
      <c r="W12" s="27"/>
      <c r="X12" s="27"/>
    </row>
    <row r="13" spans="1:24" x14ac:dyDescent="0.3">
      <c r="A13" s="27"/>
      <c r="B13" s="27"/>
      <c r="C13" s="27"/>
      <c r="D13" s="27"/>
      <c r="E13" s="27"/>
      <c r="F13" s="27"/>
      <c r="G13" s="27"/>
      <c r="H13" s="27"/>
      <c r="I13" s="27"/>
      <c r="J13" s="27"/>
      <c r="K13" s="27"/>
      <c r="L13" s="27"/>
      <c r="M13" s="27"/>
      <c r="N13" s="27"/>
      <c r="O13" s="27"/>
      <c r="P13" s="27"/>
      <c r="Q13" s="27"/>
      <c r="R13" s="27"/>
      <c r="S13" s="27"/>
      <c r="T13" s="27"/>
      <c r="U13" s="27"/>
      <c r="V13" s="27"/>
      <c r="W13" s="27"/>
      <c r="X13" s="27"/>
    </row>
    <row r="14" spans="1:24" x14ac:dyDescent="0.3">
      <c r="A14" s="27"/>
      <c r="B14" s="27"/>
      <c r="C14" s="27"/>
      <c r="D14" s="27"/>
      <c r="E14" s="27"/>
      <c r="F14" s="27"/>
      <c r="G14" s="27"/>
      <c r="H14" s="27"/>
      <c r="I14" s="27"/>
      <c r="J14" s="27"/>
      <c r="K14" s="27"/>
      <c r="L14" s="27"/>
      <c r="M14" s="27"/>
      <c r="N14" s="27"/>
      <c r="O14" s="27"/>
      <c r="P14" s="27"/>
      <c r="Q14" s="27"/>
      <c r="R14" s="27"/>
      <c r="S14" s="27"/>
      <c r="T14" s="27"/>
      <c r="U14" s="27"/>
      <c r="V14" s="27"/>
      <c r="W14" s="27"/>
      <c r="X14" s="27"/>
    </row>
    <row r="15" spans="1:24" x14ac:dyDescent="0.3">
      <c r="A15" s="27"/>
      <c r="B15" s="27"/>
      <c r="C15" s="27"/>
      <c r="D15" s="27"/>
      <c r="E15" s="27"/>
      <c r="F15" s="27"/>
      <c r="G15" s="27"/>
      <c r="H15" s="27"/>
      <c r="I15" s="27"/>
      <c r="J15" s="27"/>
      <c r="K15" s="27"/>
      <c r="L15" s="27"/>
      <c r="M15" s="27"/>
      <c r="N15" s="27"/>
      <c r="O15" s="27"/>
      <c r="P15" s="27"/>
      <c r="Q15" s="27"/>
      <c r="R15" s="27"/>
      <c r="S15" s="27"/>
      <c r="T15" s="27"/>
      <c r="U15" s="27"/>
      <c r="V15" s="27"/>
      <c r="W15" s="27"/>
      <c r="X15" s="27"/>
    </row>
    <row r="16" spans="1:24" x14ac:dyDescent="0.3">
      <c r="A16" s="27"/>
      <c r="B16" s="27"/>
      <c r="C16" s="27"/>
      <c r="D16" s="27"/>
      <c r="E16" s="27"/>
      <c r="F16" s="27"/>
      <c r="G16" s="27"/>
      <c r="H16" s="27"/>
      <c r="I16" s="27"/>
      <c r="J16" s="27"/>
      <c r="K16" s="27"/>
      <c r="L16" s="27"/>
      <c r="M16" s="27"/>
      <c r="N16" s="27"/>
      <c r="O16" s="27"/>
      <c r="P16" s="27"/>
      <c r="Q16" s="27"/>
      <c r="R16" s="27"/>
      <c r="S16" s="27"/>
      <c r="T16" s="27"/>
      <c r="U16" s="27"/>
      <c r="V16" s="27"/>
      <c r="W16" s="27"/>
      <c r="X16" s="27"/>
    </row>
    <row r="17" spans="1:24" x14ac:dyDescent="0.3">
      <c r="A17" s="27"/>
      <c r="B17" s="27"/>
      <c r="C17" s="27"/>
      <c r="D17" s="27"/>
      <c r="E17" s="27"/>
      <c r="F17" s="27"/>
      <c r="G17" s="27"/>
      <c r="H17" s="27"/>
      <c r="I17" s="27"/>
      <c r="J17" s="27"/>
      <c r="K17" s="27"/>
      <c r="L17" s="27"/>
      <c r="M17" s="27"/>
      <c r="N17" s="27"/>
      <c r="O17" s="27"/>
      <c r="P17" s="27"/>
      <c r="Q17" s="27"/>
      <c r="R17" s="27"/>
      <c r="S17" s="27"/>
      <c r="T17" s="27"/>
      <c r="U17" s="27"/>
      <c r="V17" s="27"/>
      <c r="W17" s="27"/>
      <c r="X17" s="27"/>
    </row>
    <row r="18" spans="1:24" x14ac:dyDescent="0.3">
      <c r="A18" s="27"/>
      <c r="B18" s="27"/>
      <c r="C18" s="27"/>
      <c r="D18" s="27"/>
      <c r="E18" s="27"/>
      <c r="F18" s="27"/>
      <c r="G18" s="27"/>
      <c r="H18" s="27"/>
      <c r="I18" s="27"/>
      <c r="J18" s="27"/>
      <c r="K18" s="27"/>
      <c r="L18" s="27"/>
      <c r="M18" s="27"/>
      <c r="N18" s="27"/>
      <c r="O18" s="27"/>
      <c r="P18" s="27"/>
      <c r="Q18" s="27"/>
      <c r="R18" s="27"/>
      <c r="S18" s="27"/>
      <c r="T18" s="27"/>
      <c r="U18" s="27"/>
      <c r="V18" s="27"/>
      <c r="W18" s="27"/>
      <c r="X18" s="27"/>
    </row>
    <row r="19" spans="1:24" x14ac:dyDescent="0.3">
      <c r="A19" s="27"/>
      <c r="B19" s="27"/>
      <c r="C19" s="27"/>
      <c r="D19" s="27"/>
      <c r="E19" s="27"/>
      <c r="F19" s="27"/>
      <c r="G19" s="27"/>
      <c r="H19" s="27"/>
      <c r="I19" s="27"/>
      <c r="J19" s="27"/>
      <c r="K19" s="27"/>
      <c r="L19" s="27"/>
      <c r="M19" s="27"/>
      <c r="N19" s="27"/>
      <c r="O19" s="27"/>
      <c r="P19" s="27"/>
      <c r="Q19" s="27"/>
      <c r="R19" s="27"/>
      <c r="S19" s="27"/>
      <c r="T19" s="27"/>
      <c r="U19" s="27"/>
      <c r="V19" s="27"/>
      <c r="W19" s="27"/>
      <c r="X19" s="27"/>
    </row>
    <row r="20" spans="1:24" x14ac:dyDescent="0.3">
      <c r="A20" s="27"/>
      <c r="B20" s="27"/>
      <c r="C20" s="27"/>
      <c r="D20" s="27"/>
      <c r="E20" s="27"/>
      <c r="F20" s="27"/>
      <c r="G20" s="27"/>
      <c r="H20" s="27"/>
      <c r="I20" s="27"/>
      <c r="J20" s="27"/>
      <c r="K20" s="27"/>
      <c r="L20" s="27"/>
      <c r="M20" s="27"/>
      <c r="N20" s="27"/>
      <c r="O20" s="27"/>
      <c r="P20" s="27"/>
      <c r="Q20" s="27"/>
      <c r="R20" s="27"/>
      <c r="S20" s="27"/>
      <c r="T20" s="27"/>
      <c r="U20" s="27"/>
      <c r="V20" s="27"/>
      <c r="W20" s="27"/>
      <c r="X20" s="27"/>
    </row>
    <row r="21" spans="1:24" x14ac:dyDescent="0.3">
      <c r="A21" s="27"/>
      <c r="B21" s="27"/>
      <c r="C21" s="27"/>
      <c r="D21" s="27"/>
      <c r="E21" s="27"/>
      <c r="F21" s="27"/>
      <c r="G21" s="27"/>
      <c r="H21" s="27"/>
      <c r="I21" s="27"/>
      <c r="J21" s="27"/>
      <c r="K21" s="27"/>
      <c r="L21" s="27"/>
      <c r="M21" s="27"/>
      <c r="N21" s="27"/>
      <c r="O21" s="27"/>
      <c r="P21" s="27"/>
      <c r="Q21" s="27"/>
      <c r="R21" s="27"/>
      <c r="S21" s="27"/>
      <c r="T21" s="27"/>
      <c r="U21" s="27"/>
      <c r="V21" s="27"/>
      <c r="W21" s="27"/>
      <c r="X21" s="27"/>
    </row>
    <row r="22" spans="1:24" x14ac:dyDescent="0.3">
      <c r="A22" s="27"/>
      <c r="B22" s="27"/>
      <c r="C22" s="27"/>
      <c r="D22" s="27"/>
      <c r="E22" s="27"/>
      <c r="F22" s="27"/>
      <c r="G22" s="27"/>
      <c r="H22" s="27"/>
      <c r="I22" s="27"/>
      <c r="J22" s="27"/>
      <c r="K22" s="27"/>
      <c r="L22" s="27"/>
      <c r="M22" s="27"/>
      <c r="N22" s="27"/>
      <c r="O22" s="27"/>
      <c r="P22" s="27"/>
      <c r="Q22" s="27"/>
      <c r="R22" s="27"/>
      <c r="S22" s="27"/>
      <c r="T22" s="27"/>
      <c r="U22" s="27"/>
      <c r="V22" s="27"/>
      <c r="W22" s="27"/>
      <c r="X22" s="27"/>
    </row>
    <row r="23" spans="1:24" x14ac:dyDescent="0.3">
      <c r="A23" s="27"/>
      <c r="B23" s="27"/>
      <c r="C23" s="27"/>
      <c r="D23" s="27"/>
      <c r="E23" s="27"/>
      <c r="F23" s="27"/>
      <c r="G23" s="27"/>
      <c r="H23" s="27"/>
      <c r="I23" s="27"/>
      <c r="J23" s="27"/>
      <c r="K23" s="27"/>
      <c r="L23" s="27"/>
      <c r="M23" s="27"/>
      <c r="N23" s="27"/>
      <c r="O23" s="27"/>
      <c r="P23" s="27"/>
      <c r="Q23" s="27"/>
      <c r="R23" s="27"/>
      <c r="S23" s="28"/>
      <c r="T23" s="27"/>
      <c r="U23" s="27"/>
      <c r="V23" s="27"/>
      <c r="W23" s="27"/>
      <c r="X23" s="27"/>
    </row>
    <row r="24" spans="1:24" x14ac:dyDescent="0.3">
      <c r="A24" s="27"/>
      <c r="B24" s="27"/>
      <c r="C24" s="27"/>
      <c r="D24" s="27"/>
      <c r="E24" s="27"/>
      <c r="F24" s="27"/>
      <c r="G24" s="27"/>
      <c r="H24" s="27"/>
      <c r="I24" s="27"/>
      <c r="J24" s="27"/>
      <c r="K24" s="27"/>
      <c r="L24" s="27"/>
      <c r="M24" s="27"/>
      <c r="N24" s="27"/>
      <c r="O24" s="27"/>
      <c r="P24" s="27"/>
      <c r="Q24" s="27"/>
      <c r="R24" s="27"/>
      <c r="S24" s="28"/>
      <c r="T24" s="27"/>
      <c r="U24" s="27"/>
      <c r="V24" s="27"/>
      <c r="W24" s="27"/>
      <c r="X24" s="27"/>
    </row>
    <row r="25" spans="1:24" x14ac:dyDescent="0.3">
      <c r="A25" s="27"/>
      <c r="B25" s="27"/>
      <c r="C25" s="27"/>
      <c r="D25" s="27"/>
      <c r="E25" s="27"/>
      <c r="F25" s="27"/>
      <c r="G25" s="27"/>
      <c r="H25" s="27"/>
      <c r="I25" s="27"/>
      <c r="J25" s="27"/>
      <c r="K25" s="27"/>
      <c r="L25" s="27"/>
      <c r="M25" s="27"/>
      <c r="N25" s="27"/>
      <c r="O25" s="27"/>
      <c r="P25" s="27"/>
      <c r="Q25" s="27"/>
      <c r="R25" s="27"/>
      <c r="S25" s="27"/>
      <c r="T25" s="27"/>
      <c r="U25" s="28"/>
      <c r="V25" s="27"/>
      <c r="W25" s="27"/>
      <c r="X25" s="27"/>
    </row>
    <row r="26" spans="1:24" x14ac:dyDescent="0.3">
      <c r="A26" s="27"/>
      <c r="B26" s="27"/>
      <c r="C26" s="27"/>
      <c r="D26" s="27"/>
      <c r="E26" s="27"/>
      <c r="F26" s="27"/>
      <c r="G26" s="27"/>
      <c r="H26" s="27"/>
      <c r="I26" s="27"/>
      <c r="J26" s="27"/>
      <c r="K26" s="27"/>
      <c r="L26" s="27"/>
      <c r="M26" s="27"/>
      <c r="N26" s="27"/>
      <c r="O26" s="27"/>
      <c r="P26" s="27"/>
      <c r="Q26" s="27"/>
      <c r="R26" s="27"/>
      <c r="S26" s="27"/>
      <c r="T26" s="27"/>
      <c r="U26" s="27"/>
      <c r="V26" s="27"/>
      <c r="W26" s="27"/>
      <c r="X26" s="27"/>
    </row>
    <row r="27" spans="1:24" x14ac:dyDescent="0.3">
      <c r="A27" s="27"/>
      <c r="B27" s="27"/>
      <c r="C27" s="27"/>
      <c r="D27" s="27"/>
      <c r="E27" s="27"/>
      <c r="F27" s="27"/>
      <c r="G27" s="27"/>
      <c r="H27" s="27"/>
      <c r="I27" s="27"/>
      <c r="J27" s="27"/>
      <c r="K27" s="27"/>
      <c r="L27" s="27"/>
      <c r="M27" s="27"/>
      <c r="N27" s="27"/>
      <c r="O27" s="27"/>
      <c r="P27" s="27"/>
      <c r="Q27" s="27"/>
      <c r="R27" s="27"/>
      <c r="S27" s="27"/>
      <c r="T27" s="27"/>
      <c r="U27" s="27"/>
      <c r="V27" s="27"/>
      <c r="W27" s="27"/>
      <c r="X27" s="27"/>
    </row>
    <row r="28" spans="1:24" x14ac:dyDescent="0.3">
      <c r="A28" s="27"/>
      <c r="B28" s="27"/>
      <c r="C28" s="27"/>
      <c r="D28" s="27"/>
      <c r="E28" s="27"/>
      <c r="F28" s="27"/>
      <c r="G28" s="27"/>
      <c r="H28" s="27"/>
      <c r="I28" s="27"/>
      <c r="J28" s="27"/>
      <c r="K28" s="27"/>
      <c r="L28" s="27"/>
      <c r="M28" s="27"/>
      <c r="N28" s="27"/>
      <c r="O28" s="27"/>
      <c r="P28" s="27"/>
      <c r="Q28" s="27"/>
      <c r="R28" s="27"/>
      <c r="S28" s="27"/>
      <c r="T28" s="27"/>
      <c r="U28" s="27"/>
      <c r="V28" s="27"/>
      <c r="W28" s="27"/>
      <c r="X28" s="27"/>
    </row>
    <row r="29" spans="1:24" x14ac:dyDescent="0.3">
      <c r="A29" s="27"/>
      <c r="B29" s="27"/>
      <c r="C29" s="27"/>
      <c r="D29" s="27"/>
      <c r="E29" s="27"/>
      <c r="F29" s="27"/>
      <c r="G29" s="27"/>
      <c r="H29" s="27"/>
      <c r="I29" s="27"/>
      <c r="J29" s="27"/>
      <c r="K29" s="27"/>
      <c r="L29" s="27"/>
      <c r="M29" s="27"/>
      <c r="N29" s="27"/>
      <c r="O29" s="27"/>
      <c r="P29" s="27"/>
      <c r="Q29" s="27"/>
      <c r="R29" s="27"/>
      <c r="S29" s="27"/>
      <c r="T29" s="27"/>
      <c r="U29" s="27"/>
      <c r="V29" s="27"/>
      <c r="W29" s="27"/>
      <c r="X29" s="27"/>
    </row>
    <row r="30" spans="1:24" x14ac:dyDescent="0.3">
      <c r="A30" s="27"/>
      <c r="B30" s="27"/>
      <c r="C30" s="27"/>
      <c r="D30" s="27"/>
      <c r="E30" s="27"/>
      <c r="F30" s="27"/>
      <c r="G30" s="27"/>
      <c r="H30" s="27"/>
      <c r="I30" s="27"/>
      <c r="J30" s="27"/>
      <c r="K30" s="27"/>
      <c r="L30" s="27"/>
      <c r="M30" s="27"/>
      <c r="N30" s="27"/>
      <c r="O30" s="27"/>
      <c r="P30" s="27"/>
      <c r="Q30" s="27"/>
      <c r="R30" s="27"/>
      <c r="S30" s="27"/>
      <c r="T30" s="27"/>
      <c r="U30" s="27"/>
      <c r="V30" s="27"/>
      <c r="W30" s="27"/>
      <c r="X30" s="27"/>
    </row>
    <row r="31" spans="1:24" x14ac:dyDescent="0.3">
      <c r="A31" s="27"/>
      <c r="B31" s="27"/>
      <c r="C31" s="27"/>
      <c r="D31" s="27"/>
      <c r="E31" s="27"/>
      <c r="F31" s="27"/>
      <c r="G31" s="27"/>
      <c r="H31" s="27"/>
      <c r="I31" s="27"/>
      <c r="J31" s="27"/>
      <c r="K31" s="27"/>
      <c r="L31" s="27"/>
      <c r="M31" s="27"/>
      <c r="N31" s="27"/>
      <c r="O31" s="27"/>
      <c r="P31" s="27"/>
      <c r="Q31" s="27"/>
      <c r="R31" s="27"/>
      <c r="S31" s="27"/>
      <c r="T31" s="27"/>
      <c r="U31" s="27"/>
      <c r="V31" s="27"/>
      <c r="W31" s="27"/>
      <c r="X31" s="27"/>
    </row>
    <row r="32" spans="1:24" x14ac:dyDescent="0.3">
      <c r="A32" s="27"/>
      <c r="B32" s="27"/>
      <c r="C32" s="27"/>
      <c r="D32" s="27"/>
      <c r="E32" s="27"/>
      <c r="F32" s="27"/>
      <c r="G32" s="27"/>
      <c r="H32" s="27"/>
      <c r="I32" s="27"/>
      <c r="J32" s="27"/>
      <c r="K32" s="27"/>
      <c r="L32" s="27"/>
      <c r="M32" s="27"/>
      <c r="N32" s="27"/>
      <c r="O32" s="27"/>
      <c r="P32" s="27"/>
      <c r="Q32" s="27"/>
      <c r="R32" s="27"/>
      <c r="S32" s="27"/>
      <c r="T32" s="27"/>
      <c r="U32" s="27"/>
      <c r="V32" s="27"/>
      <c r="W32" s="27"/>
      <c r="X32" s="27"/>
    </row>
    <row r="33" spans="1:24" x14ac:dyDescent="0.3">
      <c r="A33" s="27"/>
      <c r="B33" s="27"/>
      <c r="C33" s="27"/>
      <c r="D33" s="27"/>
      <c r="E33" s="27"/>
      <c r="F33" s="27"/>
      <c r="G33" s="27"/>
      <c r="H33" s="27"/>
      <c r="I33" s="27"/>
      <c r="J33" s="27"/>
      <c r="K33" s="27"/>
      <c r="L33" s="27"/>
      <c r="M33" s="27"/>
      <c r="N33" s="27"/>
      <c r="O33" s="27"/>
      <c r="P33" s="27"/>
      <c r="Q33" s="27"/>
      <c r="R33" s="27"/>
      <c r="S33" s="27"/>
      <c r="T33" s="27"/>
      <c r="U33" s="27"/>
      <c r="V33" s="27"/>
      <c r="W33" s="27"/>
      <c r="X33" s="27"/>
    </row>
    <row r="34" spans="1:24" x14ac:dyDescent="0.3">
      <c r="A34" s="27"/>
      <c r="B34" s="27"/>
      <c r="C34" s="27"/>
      <c r="D34" s="27"/>
      <c r="E34" s="27"/>
      <c r="F34" s="27"/>
      <c r="G34" s="27"/>
      <c r="H34" s="27"/>
      <c r="I34" s="27"/>
      <c r="J34" s="27"/>
      <c r="K34" s="27"/>
      <c r="L34" s="27"/>
      <c r="M34" s="27"/>
      <c r="N34" s="27"/>
      <c r="O34" s="27"/>
      <c r="P34" s="27"/>
      <c r="Q34" s="27"/>
      <c r="R34" s="27"/>
      <c r="S34" s="27"/>
      <c r="T34" s="27"/>
      <c r="U34" s="27"/>
      <c r="V34" s="27"/>
      <c r="W34" s="27"/>
      <c r="X34" s="27"/>
    </row>
    <row r="35" spans="1:24" x14ac:dyDescent="0.3">
      <c r="A35" s="27"/>
      <c r="B35" s="27"/>
      <c r="C35" s="27"/>
      <c r="D35" s="27"/>
      <c r="E35" s="27"/>
      <c r="F35" s="27"/>
      <c r="G35" s="27"/>
      <c r="H35" s="27"/>
      <c r="I35" s="27"/>
      <c r="J35" s="27"/>
      <c r="K35" s="27"/>
      <c r="L35" s="27"/>
      <c r="M35" s="27"/>
      <c r="N35" s="27"/>
      <c r="O35" s="27"/>
      <c r="P35" s="27"/>
      <c r="Q35" s="27"/>
      <c r="R35" s="27"/>
      <c r="S35" s="27"/>
      <c r="T35" s="27"/>
      <c r="U35" s="27"/>
      <c r="V35" s="27"/>
      <c r="W35" s="27"/>
      <c r="X35" s="27"/>
    </row>
    <row r="36" spans="1:24" x14ac:dyDescent="0.3">
      <c r="A36" s="27"/>
      <c r="B36" s="27"/>
      <c r="C36" s="27"/>
      <c r="D36" s="27"/>
      <c r="E36" s="27"/>
      <c r="F36" s="27"/>
      <c r="G36" s="27"/>
      <c r="H36" s="27"/>
      <c r="I36" s="27"/>
      <c r="J36" s="27"/>
      <c r="K36" s="27"/>
      <c r="L36" s="27"/>
      <c r="M36" s="27"/>
      <c r="N36" s="27"/>
      <c r="O36" s="27"/>
      <c r="P36" s="27"/>
      <c r="Q36" s="27"/>
      <c r="R36" s="27"/>
      <c r="S36" s="27"/>
      <c r="T36" s="27"/>
      <c r="U36" s="27"/>
      <c r="V36" s="27"/>
      <c r="W36" s="27"/>
      <c r="X36" s="27"/>
    </row>
    <row r="37" spans="1:24" x14ac:dyDescent="0.3">
      <c r="A37" s="27"/>
      <c r="B37" s="27"/>
      <c r="C37" s="27"/>
      <c r="D37" s="27"/>
      <c r="E37" s="27"/>
      <c r="F37" s="27"/>
      <c r="G37" s="27"/>
      <c r="H37" s="27"/>
      <c r="I37" s="27"/>
      <c r="J37" s="27"/>
      <c r="K37" s="27"/>
      <c r="L37" s="27"/>
      <c r="M37" s="27"/>
      <c r="N37" s="27"/>
      <c r="O37" s="27"/>
      <c r="P37" s="27"/>
      <c r="Q37" s="27"/>
      <c r="R37" s="27"/>
      <c r="S37" s="27"/>
      <c r="T37" s="27"/>
      <c r="U37" s="27"/>
      <c r="V37" s="27"/>
      <c r="W37" s="27"/>
      <c r="X37" s="27"/>
    </row>
    <row r="38" spans="1:24" x14ac:dyDescent="0.3">
      <c r="A38" s="27"/>
      <c r="B38" s="27"/>
      <c r="C38" s="27"/>
      <c r="D38" s="27"/>
      <c r="E38" s="27"/>
      <c r="F38" s="27"/>
      <c r="G38" s="27"/>
      <c r="H38" s="27"/>
      <c r="I38" s="27"/>
      <c r="J38" s="27"/>
      <c r="K38" s="27"/>
      <c r="L38" s="27"/>
      <c r="M38" s="27"/>
      <c r="N38" s="27"/>
      <c r="O38" s="27"/>
      <c r="P38" s="27"/>
      <c r="Q38" s="27"/>
      <c r="R38" s="27"/>
      <c r="S38" s="27"/>
      <c r="T38" s="27"/>
      <c r="U38" s="27"/>
      <c r="V38" s="27"/>
      <c r="W38" s="27"/>
      <c r="X38" s="27"/>
    </row>
    <row r="39" spans="1:24" x14ac:dyDescent="0.3">
      <c r="A39" s="27"/>
      <c r="B39" s="27"/>
      <c r="C39" s="27"/>
      <c r="D39" s="27"/>
      <c r="E39" s="27"/>
      <c r="F39" s="27"/>
      <c r="G39" s="27"/>
      <c r="H39" s="27"/>
      <c r="I39" s="27"/>
      <c r="J39" s="27"/>
      <c r="K39" s="27"/>
      <c r="L39" s="27"/>
      <c r="M39" s="27"/>
      <c r="N39" s="27"/>
      <c r="O39" s="27"/>
      <c r="P39" s="27"/>
      <c r="Q39" s="27"/>
      <c r="R39" s="27"/>
      <c r="S39" s="27"/>
      <c r="T39" s="27"/>
      <c r="U39" s="27"/>
      <c r="V39" s="27"/>
      <c r="W39" s="27"/>
      <c r="X39" s="27"/>
    </row>
    <row r="40" spans="1:24" x14ac:dyDescent="0.3">
      <c r="A40" s="27"/>
      <c r="B40" s="27"/>
      <c r="C40" s="27"/>
      <c r="D40" s="27"/>
      <c r="E40" s="27"/>
      <c r="F40" s="27"/>
      <c r="G40" s="27"/>
      <c r="H40" s="27"/>
      <c r="I40" s="27"/>
      <c r="J40" s="27"/>
      <c r="K40" s="27"/>
      <c r="L40" s="27"/>
      <c r="M40" s="27"/>
      <c r="N40" s="27"/>
      <c r="O40" s="27"/>
      <c r="P40" s="27"/>
      <c r="Q40" s="27"/>
      <c r="R40" s="27"/>
      <c r="S40" s="27"/>
      <c r="T40" s="27"/>
      <c r="U40" s="27"/>
      <c r="V40" s="27"/>
      <c r="W40" s="27"/>
      <c r="X40" s="27"/>
    </row>
    <row r="41" spans="1:24" x14ac:dyDescent="0.3">
      <c r="A41" s="27"/>
      <c r="B41" s="27"/>
      <c r="C41" s="27"/>
      <c r="D41" s="27"/>
      <c r="E41" s="27"/>
      <c r="F41" s="27"/>
      <c r="G41" s="27"/>
      <c r="H41" s="27"/>
      <c r="I41" s="27"/>
      <c r="J41" s="27"/>
      <c r="K41" s="27"/>
      <c r="L41" s="27"/>
      <c r="M41" s="27"/>
      <c r="N41" s="27"/>
      <c r="O41" s="27"/>
      <c r="P41" s="27"/>
      <c r="Q41" s="27"/>
      <c r="R41" s="27"/>
      <c r="S41" s="27"/>
      <c r="T41" s="27"/>
      <c r="U41" s="27"/>
      <c r="V41" s="27"/>
      <c r="W41" s="27"/>
      <c r="X41" s="27"/>
    </row>
    <row r="42" spans="1:24" x14ac:dyDescent="0.3">
      <c r="A42" s="27"/>
      <c r="B42" s="27"/>
      <c r="C42" s="27"/>
      <c r="D42" s="27"/>
      <c r="E42" s="27"/>
      <c r="F42" s="27"/>
      <c r="G42" s="27"/>
      <c r="H42" s="27"/>
      <c r="I42" s="27"/>
      <c r="J42" s="27"/>
      <c r="K42" s="27"/>
      <c r="L42" s="27"/>
      <c r="M42" s="27"/>
      <c r="N42" s="27"/>
      <c r="O42" s="27"/>
      <c r="P42" s="27"/>
      <c r="Q42" s="27"/>
      <c r="R42" s="27"/>
      <c r="S42" s="27"/>
      <c r="T42" s="27"/>
      <c r="U42" s="27"/>
      <c r="V42" s="27"/>
      <c r="W42" s="27"/>
      <c r="X42" s="27"/>
    </row>
    <row r="43" spans="1:24" x14ac:dyDescent="0.3">
      <c r="A43" s="27"/>
      <c r="B43" s="27"/>
      <c r="C43" s="27"/>
      <c r="D43" s="27"/>
      <c r="E43" s="27"/>
      <c r="F43" s="27"/>
      <c r="G43" s="27"/>
      <c r="H43" s="27"/>
      <c r="I43" s="27"/>
      <c r="J43" s="27"/>
      <c r="K43" s="27"/>
      <c r="L43" s="27"/>
      <c r="M43" s="27"/>
      <c r="N43" s="27"/>
      <c r="O43" s="27"/>
      <c r="P43" s="27"/>
      <c r="Q43" s="27"/>
      <c r="R43" s="27"/>
      <c r="S43" s="27"/>
      <c r="T43" s="27"/>
      <c r="U43" s="27"/>
      <c r="V43" s="27"/>
      <c r="W43" s="27"/>
      <c r="X43" s="27"/>
    </row>
    <row r="44" spans="1:24" x14ac:dyDescent="0.3">
      <c r="A44" s="27"/>
      <c r="B44" s="27"/>
      <c r="C44" s="27"/>
      <c r="D44" s="27"/>
      <c r="E44" s="27"/>
      <c r="F44" s="27"/>
      <c r="G44" s="27"/>
      <c r="H44" s="27"/>
      <c r="I44" s="27"/>
      <c r="J44" s="27"/>
      <c r="K44" s="27"/>
      <c r="L44" s="27"/>
      <c r="M44" s="27"/>
      <c r="N44" s="27"/>
      <c r="O44" s="27"/>
      <c r="P44" s="27"/>
      <c r="Q44" s="27"/>
      <c r="R44" s="27"/>
      <c r="S44" s="27"/>
      <c r="T44" s="27"/>
      <c r="U44" s="27"/>
      <c r="V44" s="27"/>
      <c r="W44" s="27"/>
      <c r="X44" s="27"/>
    </row>
    <row r="45" spans="1:24" x14ac:dyDescent="0.3">
      <c r="A45" s="27"/>
      <c r="B45" s="27"/>
      <c r="C45" s="27"/>
      <c r="D45" s="27"/>
      <c r="E45" s="27"/>
      <c r="F45" s="27"/>
      <c r="G45" s="27"/>
      <c r="H45" s="27"/>
      <c r="I45" s="27"/>
      <c r="J45" s="27"/>
      <c r="K45" s="27"/>
      <c r="L45" s="27"/>
      <c r="M45" s="27"/>
      <c r="N45" s="27"/>
      <c r="O45" s="27"/>
      <c r="P45" s="27"/>
      <c r="Q45" s="27"/>
      <c r="R45" s="27"/>
      <c r="S45" s="27"/>
      <c r="T45" s="27"/>
      <c r="U45" s="27"/>
      <c r="V45" s="27"/>
      <c r="W45" s="27"/>
      <c r="X45" s="27"/>
    </row>
    <row r="46" spans="1:24" x14ac:dyDescent="0.3">
      <c r="A46" s="27"/>
      <c r="B46" s="27"/>
      <c r="C46" s="27"/>
      <c r="D46" s="27"/>
      <c r="E46" s="27"/>
      <c r="F46" s="27"/>
      <c r="G46" s="27"/>
      <c r="H46" s="27"/>
      <c r="I46" s="27"/>
      <c r="J46" s="27"/>
      <c r="K46" s="27"/>
      <c r="L46" s="27"/>
      <c r="M46" s="27"/>
      <c r="N46" s="27"/>
      <c r="O46" s="27"/>
      <c r="P46" s="27"/>
      <c r="Q46" s="27"/>
      <c r="R46" s="27"/>
      <c r="S46" s="27"/>
      <c r="T46" s="27"/>
      <c r="U46" s="27"/>
      <c r="V46" s="27"/>
      <c r="W46" s="27"/>
      <c r="X46" s="27"/>
    </row>
    <row r="47" spans="1:24" x14ac:dyDescent="0.3">
      <c r="A47" s="27"/>
      <c r="B47" s="27"/>
      <c r="C47" s="27"/>
      <c r="D47" s="27"/>
      <c r="E47" s="27"/>
      <c r="F47" s="27"/>
      <c r="G47" s="27"/>
      <c r="H47" s="27"/>
      <c r="I47" s="27"/>
      <c r="J47" s="27"/>
      <c r="K47" s="27"/>
      <c r="L47" s="27"/>
      <c r="M47" s="27"/>
      <c r="N47" s="27"/>
      <c r="O47" s="27"/>
      <c r="P47" s="27"/>
      <c r="Q47" s="27"/>
      <c r="R47" s="27"/>
      <c r="S47" s="27"/>
      <c r="T47" s="27"/>
      <c r="U47" s="27"/>
      <c r="V47" s="27"/>
      <c r="W47" s="27"/>
      <c r="X47" s="27"/>
    </row>
    <row r="48" spans="1:24" x14ac:dyDescent="0.3">
      <c r="A48" s="27"/>
      <c r="B48" s="27"/>
      <c r="C48" s="27"/>
      <c r="D48" s="27"/>
      <c r="E48" s="27"/>
      <c r="F48" s="27"/>
      <c r="G48" s="27"/>
      <c r="H48" s="27"/>
      <c r="I48" s="27"/>
      <c r="J48" s="27"/>
      <c r="K48" s="27"/>
      <c r="L48" s="27"/>
      <c r="M48" s="27"/>
      <c r="N48" s="27"/>
      <c r="O48" s="27"/>
      <c r="P48" s="27"/>
      <c r="Q48" s="27"/>
      <c r="R48" s="27"/>
      <c r="S48" s="27"/>
      <c r="T48" s="27"/>
      <c r="U48" s="27"/>
      <c r="V48" s="27"/>
      <c r="W48" s="27"/>
      <c r="X48" s="27"/>
    </row>
    <row r="49" spans="1:24" x14ac:dyDescent="0.3">
      <c r="A49" s="27"/>
      <c r="B49" s="27"/>
      <c r="C49" s="27"/>
      <c r="D49" s="27"/>
      <c r="E49" s="27"/>
      <c r="F49" s="27"/>
      <c r="G49" s="27"/>
      <c r="H49" s="27"/>
      <c r="I49" s="27"/>
      <c r="J49" s="27"/>
      <c r="K49" s="27"/>
      <c r="L49" s="27"/>
      <c r="M49" s="27"/>
      <c r="N49" s="27"/>
      <c r="O49" s="27"/>
      <c r="P49" s="27"/>
      <c r="Q49" s="27"/>
      <c r="R49" s="27"/>
      <c r="S49" s="27"/>
      <c r="T49" s="27"/>
      <c r="U49" s="27"/>
      <c r="V49" s="27"/>
      <c r="W49" s="27"/>
      <c r="X49" s="27"/>
    </row>
    <row r="50" spans="1:24" x14ac:dyDescent="0.3">
      <c r="A50" s="27"/>
      <c r="B50" s="27"/>
      <c r="C50" s="27"/>
      <c r="D50" s="27"/>
      <c r="E50" s="27"/>
      <c r="F50" s="27"/>
      <c r="G50" s="27"/>
      <c r="H50" s="27"/>
      <c r="I50" s="27"/>
      <c r="J50" s="27"/>
      <c r="K50" s="27"/>
      <c r="L50" s="27"/>
      <c r="M50" s="27"/>
      <c r="N50" s="27"/>
      <c r="O50" s="27"/>
      <c r="P50" s="27"/>
      <c r="Q50" s="27"/>
      <c r="R50" s="27"/>
      <c r="S50" s="27"/>
      <c r="T50" s="27"/>
      <c r="U50" s="27"/>
      <c r="V50" s="27"/>
      <c r="W50" s="27"/>
      <c r="X50" s="27"/>
    </row>
    <row r="51" spans="1:24" x14ac:dyDescent="0.3">
      <c r="A51" s="27"/>
      <c r="B51" s="27"/>
      <c r="C51" s="27"/>
      <c r="D51" s="27"/>
      <c r="E51" s="27"/>
      <c r="F51" s="27"/>
      <c r="G51" s="27"/>
      <c r="H51" s="27"/>
      <c r="I51" s="27"/>
      <c r="J51" s="27"/>
      <c r="K51" s="27"/>
      <c r="L51" s="27"/>
      <c r="M51" s="27"/>
      <c r="N51" s="27"/>
      <c r="O51" s="27"/>
      <c r="P51" s="27"/>
      <c r="Q51" s="27"/>
      <c r="R51" s="27"/>
      <c r="S51" s="27"/>
      <c r="T51" s="27"/>
      <c r="U51" s="27"/>
      <c r="V51" s="27"/>
      <c r="W51" s="27"/>
      <c r="X51" s="27"/>
    </row>
    <row r="52" spans="1:24" x14ac:dyDescent="0.3">
      <c r="A52" s="27"/>
      <c r="B52" s="27"/>
      <c r="C52" s="27"/>
      <c r="D52" s="27"/>
      <c r="E52" s="27"/>
      <c r="F52" s="27"/>
      <c r="G52" s="27"/>
      <c r="H52" s="27"/>
      <c r="I52" s="27"/>
      <c r="J52" s="27"/>
      <c r="K52" s="27"/>
      <c r="L52" s="27"/>
      <c r="M52" s="27"/>
      <c r="N52" s="27"/>
      <c r="O52" s="27"/>
      <c r="P52" s="27"/>
      <c r="Q52" s="27"/>
      <c r="R52" s="27"/>
      <c r="S52" s="27"/>
      <c r="T52" s="27"/>
      <c r="U52" s="27"/>
      <c r="V52" s="27"/>
      <c r="W52" s="27"/>
      <c r="X52" s="27"/>
    </row>
    <row r="53" spans="1:24" x14ac:dyDescent="0.3">
      <c r="A53" s="27"/>
      <c r="B53" s="27"/>
      <c r="C53" s="27"/>
      <c r="D53" s="27"/>
      <c r="E53" s="27"/>
      <c r="F53" s="27"/>
      <c r="G53" s="27"/>
      <c r="H53" s="27"/>
      <c r="I53" s="27"/>
      <c r="J53" s="27"/>
      <c r="K53" s="27"/>
      <c r="L53" s="27"/>
      <c r="M53" s="27"/>
      <c r="N53" s="27"/>
      <c r="O53" s="27"/>
      <c r="P53" s="27"/>
      <c r="Q53" s="27"/>
      <c r="R53" s="27"/>
      <c r="S53" s="27"/>
      <c r="T53" s="27"/>
      <c r="U53" s="27"/>
      <c r="V53" s="27"/>
      <c r="W53" s="27"/>
      <c r="X53" s="27"/>
    </row>
    <row r="54" spans="1:24" x14ac:dyDescent="0.3">
      <c r="A54" s="27"/>
      <c r="B54" s="27"/>
      <c r="C54" s="27"/>
      <c r="D54" s="27"/>
      <c r="E54" s="27"/>
      <c r="F54" s="27"/>
      <c r="G54" s="27"/>
      <c r="H54" s="27"/>
      <c r="I54" s="27"/>
      <c r="J54" s="27"/>
      <c r="K54" s="27"/>
      <c r="L54" s="27"/>
      <c r="M54" s="27"/>
      <c r="N54" s="27"/>
      <c r="O54" s="27"/>
      <c r="P54" s="27"/>
      <c r="Q54" s="27"/>
      <c r="R54" s="27"/>
      <c r="S54" s="27"/>
      <c r="T54" s="27"/>
      <c r="U54" s="27"/>
      <c r="V54" s="27"/>
      <c r="W54" s="27"/>
      <c r="X54" s="27"/>
    </row>
    <row r="55" spans="1:24" x14ac:dyDescent="0.3">
      <c r="A55" s="27"/>
      <c r="B55" s="27"/>
      <c r="C55" s="27"/>
      <c r="D55" s="27"/>
      <c r="E55" s="27"/>
      <c r="F55" s="27"/>
      <c r="G55" s="27"/>
      <c r="H55" s="27"/>
      <c r="I55" s="27"/>
      <c r="J55" s="27"/>
      <c r="K55" s="27"/>
      <c r="L55" s="27"/>
      <c r="M55" s="27"/>
      <c r="N55" s="27"/>
      <c r="O55" s="27"/>
      <c r="P55" s="27"/>
      <c r="Q55" s="27"/>
      <c r="R55" s="27"/>
      <c r="S55" s="27"/>
      <c r="T55" s="27"/>
      <c r="U55" s="27"/>
      <c r="V55" s="27"/>
      <c r="W55" s="27"/>
      <c r="X55" s="27"/>
    </row>
    <row r="56" spans="1:24" x14ac:dyDescent="0.3">
      <c r="A56" s="27"/>
      <c r="B56" s="27"/>
      <c r="C56" s="27"/>
      <c r="D56" s="27"/>
      <c r="E56" s="27"/>
      <c r="F56" s="27"/>
      <c r="G56" s="27"/>
      <c r="H56" s="27"/>
      <c r="I56" s="27"/>
      <c r="J56" s="27"/>
      <c r="K56" s="27"/>
      <c r="L56" s="27"/>
      <c r="M56" s="27"/>
      <c r="N56" s="27"/>
      <c r="O56" s="27"/>
      <c r="P56" s="27"/>
      <c r="Q56" s="27"/>
      <c r="R56" s="27"/>
      <c r="S56" s="27"/>
      <c r="T56" s="27"/>
      <c r="U56" s="27"/>
      <c r="V56" s="27"/>
      <c r="W56" s="27"/>
      <c r="X56" s="27"/>
    </row>
    <row r="57" spans="1:24" x14ac:dyDescent="0.3">
      <c r="A57" s="27"/>
      <c r="B57" s="27"/>
      <c r="C57" s="27"/>
      <c r="D57" s="27"/>
      <c r="E57" s="27"/>
      <c r="F57" s="27"/>
      <c r="G57" s="27"/>
      <c r="H57" s="27"/>
      <c r="I57" s="27"/>
      <c r="J57" s="27"/>
      <c r="K57" s="27"/>
      <c r="L57" s="27"/>
      <c r="M57" s="27"/>
      <c r="N57" s="27"/>
      <c r="O57" s="27"/>
      <c r="P57" s="27"/>
      <c r="Q57" s="27"/>
      <c r="R57" s="27"/>
      <c r="S57" s="27"/>
      <c r="T57" s="27"/>
      <c r="U57" s="27"/>
      <c r="V57" s="27"/>
      <c r="W57" s="27"/>
      <c r="X57" s="27"/>
    </row>
    <row r="58" spans="1:24" x14ac:dyDescent="0.3">
      <c r="A58" s="27"/>
      <c r="B58" s="27"/>
      <c r="C58" s="27"/>
      <c r="D58" s="27"/>
      <c r="E58" s="27"/>
      <c r="F58" s="27"/>
      <c r="G58" s="27"/>
      <c r="H58" s="27"/>
      <c r="I58" s="27"/>
      <c r="J58" s="27"/>
      <c r="K58" s="27"/>
      <c r="L58" s="27"/>
      <c r="M58" s="27"/>
      <c r="N58" s="27"/>
      <c r="O58" s="27"/>
      <c r="P58" s="27"/>
      <c r="Q58" s="27"/>
      <c r="R58" s="27"/>
      <c r="S58" s="27"/>
      <c r="T58" s="27"/>
      <c r="U58" s="27"/>
      <c r="V58" s="27"/>
      <c r="W58" s="27"/>
      <c r="X58" s="27"/>
    </row>
    <row r="59" spans="1:24" x14ac:dyDescent="0.3">
      <c r="A59" s="27"/>
      <c r="B59" s="27"/>
      <c r="C59" s="27"/>
      <c r="D59" s="27"/>
      <c r="E59" s="27"/>
      <c r="F59" s="27"/>
      <c r="G59" s="27"/>
      <c r="H59" s="27"/>
      <c r="I59" s="27"/>
      <c r="J59" s="27"/>
      <c r="K59" s="27"/>
      <c r="L59" s="27"/>
      <c r="M59" s="27"/>
      <c r="N59" s="27"/>
      <c r="O59" s="27"/>
      <c r="P59" s="27"/>
      <c r="Q59" s="27"/>
      <c r="R59" s="27"/>
      <c r="S59" s="27"/>
      <c r="T59" s="27"/>
      <c r="U59" s="27"/>
      <c r="V59" s="27"/>
      <c r="W59" s="27"/>
      <c r="X59" s="27"/>
    </row>
    <row r="60" spans="1:24" x14ac:dyDescent="0.3">
      <c r="A60" s="27"/>
      <c r="B60" s="27"/>
      <c r="C60" s="27"/>
      <c r="D60" s="27"/>
      <c r="E60" s="27"/>
      <c r="F60" s="27"/>
      <c r="G60" s="27"/>
      <c r="H60" s="27"/>
      <c r="I60" s="27"/>
      <c r="J60" s="27"/>
      <c r="K60" s="27"/>
      <c r="L60" s="27"/>
      <c r="M60" s="27"/>
      <c r="N60" s="27"/>
      <c r="O60" s="27"/>
      <c r="P60" s="27"/>
      <c r="Q60" s="27"/>
      <c r="R60" s="27"/>
      <c r="S60" s="27"/>
      <c r="T60" s="27"/>
      <c r="U60" s="27"/>
      <c r="V60" s="27"/>
      <c r="W60" s="27"/>
      <c r="X60" s="27"/>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792F1-D427-42F1-8793-243514D04C6D}">
  <dimension ref="A3:C16"/>
  <sheetViews>
    <sheetView workbookViewId="0">
      <selection activeCell="A3" sqref="A3"/>
    </sheetView>
  </sheetViews>
  <sheetFormatPr defaultRowHeight="14.4" x14ac:dyDescent="0.3"/>
  <cols>
    <col min="1" max="1" width="12.44140625" bestFit="1" customWidth="1"/>
    <col min="2" max="2" width="11.21875" bestFit="1" customWidth="1"/>
    <col min="3" max="3" width="12" bestFit="1" customWidth="1"/>
  </cols>
  <sheetData>
    <row r="3" spans="1:3" x14ac:dyDescent="0.3">
      <c r="A3" s="8" t="s">
        <v>10933</v>
      </c>
      <c r="B3" s="7" t="s">
        <v>10951</v>
      </c>
      <c r="C3" s="12" t="s">
        <v>10952</v>
      </c>
    </row>
    <row r="4" spans="1:3" x14ac:dyDescent="0.3">
      <c r="A4" s="10" t="s">
        <v>10939</v>
      </c>
      <c r="B4" s="13">
        <v>95365.937600000019</v>
      </c>
      <c r="C4" s="14">
        <v>9199.2699999999986</v>
      </c>
    </row>
    <row r="5" spans="1:3" x14ac:dyDescent="0.3">
      <c r="A5" s="10" t="s">
        <v>10940</v>
      </c>
      <c r="B5" s="13">
        <v>60172.649400000024</v>
      </c>
      <c r="C5" s="14">
        <v>10288.898699999991</v>
      </c>
    </row>
    <row r="6" spans="1:3" x14ac:dyDescent="0.3">
      <c r="A6" s="10" t="s">
        <v>10941</v>
      </c>
      <c r="B6" s="13">
        <v>199252.98399999991</v>
      </c>
      <c r="C6" s="14">
        <v>26806.573700000015</v>
      </c>
    </row>
    <row r="7" spans="1:3" x14ac:dyDescent="0.3">
      <c r="A7" s="10" t="s">
        <v>10942</v>
      </c>
      <c r="B7" s="13">
        <v>141851.5674</v>
      </c>
      <c r="C7" s="14">
        <v>13437.806799999998</v>
      </c>
    </row>
    <row r="8" spans="1:3" x14ac:dyDescent="0.3">
      <c r="A8" s="10" t="s">
        <v>10943</v>
      </c>
      <c r="B8" s="13">
        <v>156122.28669999994</v>
      </c>
      <c r="C8" s="14">
        <v>22308.51279999999</v>
      </c>
    </row>
    <row r="9" spans="1:3" x14ac:dyDescent="0.3">
      <c r="A9" s="10" t="s">
        <v>10944</v>
      </c>
      <c r="B9" s="13">
        <v>147082.61130000011</v>
      </c>
      <c r="C9" s="14">
        <v>20899.334500000012</v>
      </c>
    </row>
    <row r="10" spans="1:3" x14ac:dyDescent="0.3">
      <c r="A10" s="10" t="s">
        <v>10945</v>
      </c>
      <c r="B10" s="13">
        <v>149580.83800000031</v>
      </c>
      <c r="C10" s="14">
        <v>13535.38299999998</v>
      </c>
    </row>
    <row r="11" spans="1:3" x14ac:dyDescent="0.3">
      <c r="A11" s="10" t="s">
        <v>10946</v>
      </c>
      <c r="B11" s="13">
        <v>159589.45099999988</v>
      </c>
      <c r="C11" s="14">
        <v>21896.715399999972</v>
      </c>
    </row>
    <row r="12" spans="1:3" x14ac:dyDescent="0.3">
      <c r="A12" s="10" t="s">
        <v>10947</v>
      </c>
      <c r="B12" s="13">
        <v>309770.09970000025</v>
      </c>
      <c r="C12" s="14">
        <v>37293.192500000034</v>
      </c>
    </row>
    <row r="13" spans="1:3" x14ac:dyDescent="0.3">
      <c r="A13" s="10" t="s">
        <v>10948</v>
      </c>
      <c r="B13" s="13">
        <v>197115.20170000009</v>
      </c>
      <c r="C13" s="14">
        <v>31469.663800000035</v>
      </c>
    </row>
    <row r="14" spans="1:3" x14ac:dyDescent="0.3">
      <c r="A14" s="10" t="s">
        <v>10949</v>
      </c>
      <c r="B14" s="13">
        <v>349120.07400000008</v>
      </c>
      <c r="C14" s="14">
        <v>35825.536599999927</v>
      </c>
    </row>
    <row r="15" spans="1:3" x14ac:dyDescent="0.3">
      <c r="A15" s="10" t="s">
        <v>10950</v>
      </c>
      <c r="B15" s="13">
        <v>332177.15950000001</v>
      </c>
      <c r="C15" s="14">
        <v>43436.13390000003</v>
      </c>
    </row>
    <row r="16" spans="1:3" x14ac:dyDescent="0.3">
      <c r="A16" s="11" t="s">
        <v>10934</v>
      </c>
      <c r="B16" s="34">
        <v>2297200.8603000008</v>
      </c>
      <c r="C16" s="35">
        <v>286397.02169999998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EC6D7-0C68-4104-95FA-74E0D9565E66}">
  <dimension ref="A3:E7"/>
  <sheetViews>
    <sheetView workbookViewId="0">
      <selection activeCell="A3" sqref="A3"/>
    </sheetView>
  </sheetViews>
  <sheetFormatPr defaultRowHeight="14.4" x14ac:dyDescent="0.3"/>
  <cols>
    <col min="1" max="1" width="13.109375" bestFit="1" customWidth="1"/>
    <col min="2" max="2" width="12" bestFit="1" customWidth="1"/>
    <col min="4" max="4" width="12.44140625" customWidth="1"/>
    <col min="5" max="5" width="13.6640625" customWidth="1"/>
  </cols>
  <sheetData>
    <row r="3" spans="1:5" x14ac:dyDescent="0.3">
      <c r="A3" s="8" t="s">
        <v>10933</v>
      </c>
      <c r="B3" s="9" t="s">
        <v>10952</v>
      </c>
      <c r="D3" s="6" t="s">
        <v>15</v>
      </c>
      <c r="E3" s="6" t="s">
        <v>21</v>
      </c>
    </row>
    <row r="4" spans="1:5" x14ac:dyDescent="0.3">
      <c r="A4" s="10" t="s">
        <v>71</v>
      </c>
      <c r="B4" s="29">
        <v>145454.9480999998</v>
      </c>
      <c r="D4" t="str">
        <f>A4</f>
        <v>Technology</v>
      </c>
      <c r="E4" s="16">
        <f>GETPIVOTDATA("Profit",$A$3,"Category","Furniture")</f>
        <v>18451.272799999992</v>
      </c>
    </row>
    <row r="5" spans="1:5" x14ac:dyDescent="0.3">
      <c r="A5" s="15" t="s">
        <v>46</v>
      </c>
      <c r="B5" s="30">
        <v>122490.8008000001</v>
      </c>
      <c r="D5" t="str">
        <f t="shared" ref="D5:D7" si="0">A5</f>
        <v>Office Supplies</v>
      </c>
      <c r="E5" s="16">
        <f>GETPIVOTDATA("Profit",$A$3,"Category","Office Supplies")</f>
        <v>122490.8008000001</v>
      </c>
    </row>
    <row r="6" spans="1:5" x14ac:dyDescent="0.3">
      <c r="A6" s="15" t="s">
        <v>32</v>
      </c>
      <c r="B6" s="30">
        <v>18451.272799999992</v>
      </c>
      <c r="D6" t="str">
        <f t="shared" si="0"/>
        <v>Furniture</v>
      </c>
      <c r="E6" s="16">
        <f>GETPIVOTDATA("Profit",$A$3,"Category","Technology")</f>
        <v>145454.9480999998</v>
      </c>
    </row>
    <row r="7" spans="1:5" x14ac:dyDescent="0.3">
      <c r="A7" s="11" t="s">
        <v>10934</v>
      </c>
      <c r="B7" s="31">
        <v>286397.02169999987</v>
      </c>
      <c r="D7" t="str">
        <f t="shared" si="0"/>
        <v>Grand Total</v>
      </c>
      <c r="E7" s="16">
        <f>GETPIVOTDATA("Profit",$A$3)</f>
        <v>286397.02169999987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B4714-4785-42BA-BE6D-696ADB6C0D76}">
  <dimension ref="A3:B7"/>
  <sheetViews>
    <sheetView topLeftCell="C1" workbookViewId="0">
      <selection activeCell="C23" sqref="C23"/>
    </sheetView>
  </sheetViews>
  <sheetFormatPr defaultRowHeight="14.4" x14ac:dyDescent="0.3"/>
  <cols>
    <col min="1" max="1" width="13.109375" bestFit="1" customWidth="1"/>
    <col min="2" max="2" width="11.21875" bestFit="1" customWidth="1"/>
  </cols>
  <sheetData>
    <row r="3" spans="1:2" x14ac:dyDescent="0.3">
      <c r="A3" s="8" t="s">
        <v>10933</v>
      </c>
      <c r="B3" s="9" t="s">
        <v>10951</v>
      </c>
    </row>
    <row r="4" spans="1:2" x14ac:dyDescent="0.3">
      <c r="A4" s="10" t="s">
        <v>32</v>
      </c>
      <c r="B4" s="17">
        <v>0.32300170530281774</v>
      </c>
    </row>
    <row r="5" spans="1:2" x14ac:dyDescent="0.3">
      <c r="A5" s="15" t="s">
        <v>46</v>
      </c>
      <c r="B5" s="18">
        <v>0.31301008302169103</v>
      </c>
    </row>
    <row r="6" spans="1:2" x14ac:dyDescent="0.3">
      <c r="A6" s="15" t="s">
        <v>71</v>
      </c>
      <c r="B6" s="18">
        <v>0.36398821167549117</v>
      </c>
    </row>
    <row r="7" spans="1:2" x14ac:dyDescent="0.3">
      <c r="A7" s="11" t="s">
        <v>10934</v>
      </c>
      <c r="B7" s="19">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C85FF-A583-4539-AA22-3DE34D0D402C}">
  <dimension ref="A3:E53"/>
  <sheetViews>
    <sheetView workbookViewId="0">
      <selection activeCell="A3" sqref="A3"/>
    </sheetView>
  </sheetViews>
  <sheetFormatPr defaultRowHeight="14.4" x14ac:dyDescent="0.3"/>
  <cols>
    <col min="1" max="1" width="17.33203125" bestFit="1" customWidth="1"/>
    <col min="2" max="2" width="12" bestFit="1" customWidth="1"/>
    <col min="4" max="4" width="19.6640625" customWidth="1"/>
    <col min="5" max="5" width="13" customWidth="1"/>
  </cols>
  <sheetData>
    <row r="3" spans="1:5" x14ac:dyDescent="0.3">
      <c r="A3" s="8" t="s">
        <v>10933</v>
      </c>
      <c r="B3" s="9" t="s">
        <v>10951</v>
      </c>
      <c r="D3" s="6" t="s">
        <v>11</v>
      </c>
      <c r="E3" s="6" t="s">
        <v>18</v>
      </c>
    </row>
    <row r="4" spans="1:5" x14ac:dyDescent="0.3">
      <c r="A4" s="10" t="s">
        <v>358</v>
      </c>
      <c r="B4" s="29">
        <v>19510.639999999992</v>
      </c>
      <c r="D4" t="str">
        <f>A4</f>
        <v>Alabama</v>
      </c>
      <c r="E4" s="16">
        <f>GETPIVOTDATA("Sales",$A$3,"State",A4)</f>
        <v>19510.639999999992</v>
      </c>
    </row>
    <row r="5" spans="1:5" x14ac:dyDescent="0.3">
      <c r="A5" s="15" t="s">
        <v>310</v>
      </c>
      <c r="B5" s="30">
        <v>35282.000999999997</v>
      </c>
      <c r="D5" t="str">
        <f t="shared" ref="D5:D52" si="0">A5</f>
        <v>Arizona</v>
      </c>
      <c r="E5" s="16">
        <f t="shared" ref="E5:E52" si="1">GETPIVOTDATA("Sales",$A$3,"State",A5)</f>
        <v>35282.000999999997</v>
      </c>
    </row>
    <row r="6" spans="1:5" x14ac:dyDescent="0.3">
      <c r="A6" s="15" t="s">
        <v>1707</v>
      </c>
      <c r="B6" s="30">
        <v>11678.129999999997</v>
      </c>
      <c r="D6" t="str">
        <f t="shared" si="0"/>
        <v>Arkansas</v>
      </c>
      <c r="E6" s="16">
        <f t="shared" si="1"/>
        <v>11678.129999999997</v>
      </c>
    </row>
    <row r="7" spans="1:5" x14ac:dyDescent="0.3">
      <c r="A7" s="15" t="s">
        <v>43</v>
      </c>
      <c r="B7" s="30">
        <v>457687.63150000101</v>
      </c>
      <c r="D7" t="str">
        <f t="shared" si="0"/>
        <v>California</v>
      </c>
      <c r="E7" s="16">
        <f t="shared" si="1"/>
        <v>457687.63150000101</v>
      </c>
    </row>
    <row r="8" spans="1:5" x14ac:dyDescent="0.3">
      <c r="A8" s="15" t="s">
        <v>457</v>
      </c>
      <c r="B8" s="30">
        <v>32108.117999999995</v>
      </c>
      <c r="D8" t="str">
        <f t="shared" si="0"/>
        <v>Colorado</v>
      </c>
      <c r="E8" s="16">
        <f t="shared" si="1"/>
        <v>32108.117999999995</v>
      </c>
    </row>
    <row r="9" spans="1:5" x14ac:dyDescent="0.3">
      <c r="A9" s="15" t="s">
        <v>747</v>
      </c>
      <c r="B9" s="30">
        <v>13384.356999999996</v>
      </c>
      <c r="D9" t="str">
        <f t="shared" si="0"/>
        <v>Connecticut</v>
      </c>
      <c r="E9" s="16">
        <f t="shared" si="1"/>
        <v>13384.356999999996</v>
      </c>
    </row>
    <row r="10" spans="1:5" x14ac:dyDescent="0.3">
      <c r="A10" s="15" t="s">
        <v>245</v>
      </c>
      <c r="B10" s="30">
        <v>27451.068999999992</v>
      </c>
      <c r="D10" t="str">
        <f t="shared" si="0"/>
        <v>Delaware</v>
      </c>
      <c r="E10" s="16">
        <f t="shared" si="1"/>
        <v>27451.068999999992</v>
      </c>
    </row>
    <row r="11" spans="1:5" x14ac:dyDescent="0.3">
      <c r="A11" s="15" t="s">
        <v>3034</v>
      </c>
      <c r="B11" s="30">
        <v>2865.0199999999995</v>
      </c>
      <c r="D11" t="str">
        <f t="shared" si="0"/>
        <v>District of Columbia</v>
      </c>
      <c r="E11" s="16">
        <f t="shared" si="1"/>
        <v>2865.0199999999995</v>
      </c>
    </row>
    <row r="12" spans="1:5" x14ac:dyDescent="0.3">
      <c r="A12" s="15" t="s">
        <v>54</v>
      </c>
      <c r="B12" s="30">
        <v>89473.707999999999</v>
      </c>
      <c r="D12" t="str">
        <f t="shared" si="0"/>
        <v>Florida</v>
      </c>
      <c r="E12" s="16">
        <f t="shared" si="1"/>
        <v>89473.707999999999</v>
      </c>
    </row>
    <row r="13" spans="1:5" x14ac:dyDescent="0.3">
      <c r="A13" s="15" t="s">
        <v>1272</v>
      </c>
      <c r="B13" s="30">
        <v>49095.840000000004</v>
      </c>
      <c r="D13" t="str">
        <f t="shared" si="0"/>
        <v>Georgia</v>
      </c>
      <c r="E13" s="16">
        <f t="shared" si="1"/>
        <v>49095.840000000004</v>
      </c>
    </row>
    <row r="14" spans="1:5" x14ac:dyDescent="0.3">
      <c r="A14" s="15" t="s">
        <v>6260</v>
      </c>
      <c r="B14" s="30">
        <v>4382.4860000000017</v>
      </c>
      <c r="D14" t="str">
        <f t="shared" si="0"/>
        <v>Idaho</v>
      </c>
      <c r="E14" s="16">
        <f t="shared" si="1"/>
        <v>4382.4860000000017</v>
      </c>
    </row>
    <row r="15" spans="1:5" x14ac:dyDescent="0.3">
      <c r="A15" s="15" t="s">
        <v>211</v>
      </c>
      <c r="B15" s="30">
        <v>80166.10099999985</v>
      </c>
      <c r="D15" t="str">
        <f t="shared" si="0"/>
        <v>Illinois</v>
      </c>
      <c r="E15" s="16">
        <f t="shared" si="1"/>
        <v>80166.10099999985</v>
      </c>
    </row>
    <row r="16" spans="1:5" x14ac:dyDescent="0.3">
      <c r="A16" s="15" t="s">
        <v>254</v>
      </c>
      <c r="B16" s="30">
        <v>53555.360000000001</v>
      </c>
      <c r="D16" t="str">
        <f t="shared" si="0"/>
        <v>Indiana</v>
      </c>
      <c r="E16" s="16">
        <f t="shared" si="1"/>
        <v>53555.360000000001</v>
      </c>
    </row>
    <row r="17" spans="1:5" x14ac:dyDescent="0.3">
      <c r="A17" s="15" t="s">
        <v>489</v>
      </c>
      <c r="B17" s="30">
        <v>4579.7599999999993</v>
      </c>
      <c r="D17" t="str">
        <f t="shared" si="0"/>
        <v>Iowa</v>
      </c>
      <c r="E17" s="16">
        <f t="shared" si="1"/>
        <v>4579.7599999999993</v>
      </c>
    </row>
    <row r="18" spans="1:5" x14ac:dyDescent="0.3">
      <c r="A18" s="15" t="s">
        <v>4530</v>
      </c>
      <c r="B18" s="30">
        <v>2914.31</v>
      </c>
      <c r="D18" t="str">
        <f t="shared" si="0"/>
        <v>Kansas</v>
      </c>
      <c r="E18" s="16">
        <f t="shared" si="1"/>
        <v>2914.31</v>
      </c>
    </row>
    <row r="19" spans="1:5" x14ac:dyDescent="0.3">
      <c r="A19" s="15" t="s">
        <v>29</v>
      </c>
      <c r="B19" s="30">
        <v>36591.749999999971</v>
      </c>
      <c r="D19" t="str">
        <f t="shared" si="0"/>
        <v>Kentucky</v>
      </c>
      <c r="E19" s="16">
        <f t="shared" si="1"/>
        <v>36591.749999999971</v>
      </c>
    </row>
    <row r="20" spans="1:5" x14ac:dyDescent="0.3">
      <c r="A20" s="15" t="s">
        <v>736</v>
      </c>
      <c r="B20" s="30">
        <v>9217.0299999999988</v>
      </c>
      <c r="D20" t="str">
        <f t="shared" si="0"/>
        <v>Louisiana</v>
      </c>
      <c r="E20" s="16">
        <f t="shared" si="1"/>
        <v>9217.0299999999988</v>
      </c>
    </row>
    <row r="21" spans="1:5" x14ac:dyDescent="0.3">
      <c r="A21" s="15" t="s">
        <v>5235</v>
      </c>
      <c r="B21" s="30">
        <v>1270.53</v>
      </c>
      <c r="D21" t="str">
        <f t="shared" si="0"/>
        <v>Maine</v>
      </c>
      <c r="E21" s="16">
        <f t="shared" si="1"/>
        <v>1270.53</v>
      </c>
    </row>
    <row r="22" spans="1:5" x14ac:dyDescent="0.3">
      <c r="A22" s="15" t="s">
        <v>2735</v>
      </c>
      <c r="B22" s="30">
        <v>23705.523000000005</v>
      </c>
      <c r="D22" t="str">
        <f t="shared" si="0"/>
        <v>Maryland</v>
      </c>
      <c r="E22" s="16">
        <f t="shared" si="1"/>
        <v>23705.523000000005</v>
      </c>
    </row>
    <row r="23" spans="1:5" x14ac:dyDescent="0.3">
      <c r="A23" s="15" t="s">
        <v>1245</v>
      </c>
      <c r="B23" s="30">
        <v>28634.43399999999</v>
      </c>
      <c r="D23" t="str">
        <f t="shared" si="0"/>
        <v>Massachusetts</v>
      </c>
      <c r="E23" s="16">
        <f t="shared" si="1"/>
        <v>28634.43399999999</v>
      </c>
    </row>
    <row r="24" spans="1:5" x14ac:dyDescent="0.3">
      <c r="A24" s="15" t="s">
        <v>238</v>
      </c>
      <c r="B24" s="30">
        <v>76269.614000000016</v>
      </c>
      <c r="D24" t="str">
        <f t="shared" si="0"/>
        <v>Michigan</v>
      </c>
      <c r="E24" s="16">
        <f t="shared" si="1"/>
        <v>76269.614000000016</v>
      </c>
    </row>
    <row r="25" spans="1:5" x14ac:dyDescent="0.3">
      <c r="A25" s="15" t="s">
        <v>229</v>
      </c>
      <c r="B25" s="30">
        <v>29863.149999999994</v>
      </c>
      <c r="D25" t="str">
        <f t="shared" si="0"/>
        <v>Minnesota</v>
      </c>
      <c r="E25" s="16">
        <f t="shared" si="1"/>
        <v>29863.149999999994</v>
      </c>
    </row>
    <row r="26" spans="1:5" x14ac:dyDescent="0.3">
      <c r="A26" s="15" t="s">
        <v>1487</v>
      </c>
      <c r="B26" s="30">
        <v>10771.34</v>
      </c>
      <c r="D26" t="str">
        <f t="shared" si="0"/>
        <v>Mississippi</v>
      </c>
      <c r="E26" s="16">
        <f t="shared" si="1"/>
        <v>10771.34</v>
      </c>
    </row>
    <row r="27" spans="1:5" x14ac:dyDescent="0.3">
      <c r="A27" s="15" t="s">
        <v>596</v>
      </c>
      <c r="B27" s="30">
        <v>22205.149999999998</v>
      </c>
      <c r="D27" t="str">
        <f t="shared" si="0"/>
        <v>Missouri</v>
      </c>
      <c r="E27" s="16">
        <f t="shared" si="1"/>
        <v>22205.149999999998</v>
      </c>
    </row>
    <row r="28" spans="1:5" x14ac:dyDescent="0.3">
      <c r="A28" s="15" t="s">
        <v>1762</v>
      </c>
      <c r="B28" s="30">
        <v>5589.3519999999971</v>
      </c>
      <c r="D28" t="str">
        <f t="shared" si="0"/>
        <v>Montana</v>
      </c>
      <c r="E28" s="16">
        <f t="shared" si="1"/>
        <v>5589.3519999999971</v>
      </c>
    </row>
    <row r="29" spans="1:5" x14ac:dyDescent="0.3">
      <c r="A29" s="15" t="s">
        <v>138</v>
      </c>
      <c r="B29" s="30">
        <v>7464.9299999999985</v>
      </c>
      <c r="D29" t="str">
        <f t="shared" si="0"/>
        <v>Nebraska</v>
      </c>
      <c r="E29" s="16">
        <f t="shared" si="1"/>
        <v>7464.9299999999985</v>
      </c>
    </row>
    <row r="30" spans="1:5" x14ac:dyDescent="0.3">
      <c r="A30" s="15" t="s">
        <v>1392</v>
      </c>
      <c r="B30" s="30">
        <v>16729.101999999999</v>
      </c>
      <c r="D30" t="str">
        <f t="shared" si="0"/>
        <v>Nevada</v>
      </c>
      <c r="E30" s="16">
        <f t="shared" si="1"/>
        <v>16729.101999999999</v>
      </c>
    </row>
    <row r="31" spans="1:5" x14ac:dyDescent="0.3">
      <c r="A31" s="15" t="s">
        <v>2694</v>
      </c>
      <c r="B31" s="30">
        <v>7292.5239999999994</v>
      </c>
      <c r="D31" t="str">
        <f t="shared" si="0"/>
        <v>New Hampshire</v>
      </c>
      <c r="E31" s="16">
        <f t="shared" si="1"/>
        <v>7292.5239999999994</v>
      </c>
    </row>
    <row r="32" spans="1:5" x14ac:dyDescent="0.3">
      <c r="A32" s="15" t="s">
        <v>788</v>
      </c>
      <c r="B32" s="30">
        <v>35764.312000000013</v>
      </c>
      <c r="D32" t="str">
        <f t="shared" si="0"/>
        <v>New Jersey</v>
      </c>
      <c r="E32" s="16">
        <f t="shared" si="1"/>
        <v>35764.312000000013</v>
      </c>
    </row>
    <row r="33" spans="1:5" x14ac:dyDescent="0.3">
      <c r="A33" s="15" t="s">
        <v>668</v>
      </c>
      <c r="B33" s="30">
        <v>4783.5220000000008</v>
      </c>
      <c r="D33" t="str">
        <f t="shared" si="0"/>
        <v>New Mexico</v>
      </c>
      <c r="E33" s="16">
        <f t="shared" si="1"/>
        <v>4783.5220000000008</v>
      </c>
    </row>
    <row r="34" spans="1:5" x14ac:dyDescent="0.3">
      <c r="A34" s="15" t="s">
        <v>267</v>
      </c>
      <c r="B34" s="30">
        <v>310876.27099999978</v>
      </c>
      <c r="D34" t="str">
        <f t="shared" si="0"/>
        <v>New York</v>
      </c>
      <c r="E34" s="16">
        <f t="shared" si="1"/>
        <v>310876.27099999978</v>
      </c>
    </row>
    <row r="35" spans="1:5" x14ac:dyDescent="0.3">
      <c r="A35" s="15" t="s">
        <v>88</v>
      </c>
      <c r="B35" s="30">
        <v>55603.163999999968</v>
      </c>
      <c r="D35" t="str">
        <f t="shared" si="0"/>
        <v>North Carolina</v>
      </c>
      <c r="E35" s="16">
        <f t="shared" si="1"/>
        <v>55603.163999999968</v>
      </c>
    </row>
    <row r="36" spans="1:5" x14ac:dyDescent="0.3">
      <c r="A36" s="15" t="s">
        <v>7449</v>
      </c>
      <c r="B36" s="30">
        <v>919.91</v>
      </c>
      <c r="D36" t="str">
        <f t="shared" si="0"/>
        <v>North Dakota</v>
      </c>
      <c r="E36" s="16">
        <f t="shared" si="1"/>
        <v>919.91</v>
      </c>
    </row>
    <row r="37" spans="1:5" x14ac:dyDescent="0.3">
      <c r="A37" s="15" t="s">
        <v>498</v>
      </c>
      <c r="B37" s="30">
        <v>78258.135999999926</v>
      </c>
      <c r="D37" t="str">
        <f t="shared" si="0"/>
        <v>Ohio</v>
      </c>
      <c r="E37" s="16">
        <f t="shared" si="1"/>
        <v>78258.135999999926</v>
      </c>
    </row>
    <row r="38" spans="1:5" x14ac:dyDescent="0.3">
      <c r="A38" s="15" t="s">
        <v>649</v>
      </c>
      <c r="B38" s="30">
        <v>19683.390000000003</v>
      </c>
      <c r="D38" t="str">
        <f t="shared" si="0"/>
        <v>Oklahoma</v>
      </c>
      <c r="E38" s="16">
        <f t="shared" si="1"/>
        <v>19683.390000000003</v>
      </c>
    </row>
    <row r="39" spans="1:5" x14ac:dyDescent="0.3">
      <c r="A39" s="15" t="s">
        <v>420</v>
      </c>
      <c r="B39" s="30">
        <v>17431.149999999991</v>
      </c>
      <c r="D39" t="str">
        <f t="shared" si="0"/>
        <v>Oregon</v>
      </c>
      <c r="E39" s="16">
        <f t="shared" si="1"/>
        <v>17431.149999999991</v>
      </c>
    </row>
    <row r="40" spans="1:5" x14ac:dyDescent="0.3">
      <c r="A40" s="15" t="s">
        <v>147</v>
      </c>
      <c r="B40" s="30">
        <v>116511.91400000003</v>
      </c>
      <c r="D40" t="str">
        <f t="shared" si="0"/>
        <v>Pennsylvania</v>
      </c>
      <c r="E40" s="16">
        <f t="shared" si="1"/>
        <v>116511.91400000003</v>
      </c>
    </row>
    <row r="41" spans="1:5" x14ac:dyDescent="0.3">
      <c r="A41" s="15" t="s">
        <v>1399</v>
      </c>
      <c r="B41" s="30">
        <v>22627.955999999995</v>
      </c>
      <c r="D41" t="str">
        <f t="shared" si="0"/>
        <v>Rhode Island</v>
      </c>
      <c r="E41" s="16">
        <f t="shared" si="1"/>
        <v>22627.955999999995</v>
      </c>
    </row>
    <row r="42" spans="1:5" x14ac:dyDescent="0.3">
      <c r="A42" s="15" t="s">
        <v>383</v>
      </c>
      <c r="B42" s="30">
        <v>8481.7099999999991</v>
      </c>
      <c r="D42" t="str">
        <f t="shared" si="0"/>
        <v>South Carolina</v>
      </c>
      <c r="E42" s="16">
        <f t="shared" si="1"/>
        <v>8481.7099999999991</v>
      </c>
    </row>
    <row r="43" spans="1:5" x14ac:dyDescent="0.3">
      <c r="A43" s="15" t="s">
        <v>5326</v>
      </c>
      <c r="B43" s="30">
        <v>1315.5600000000002</v>
      </c>
      <c r="D43" t="str">
        <f t="shared" si="0"/>
        <v>South Dakota</v>
      </c>
      <c r="E43" s="16">
        <f t="shared" si="1"/>
        <v>1315.5600000000002</v>
      </c>
    </row>
    <row r="44" spans="1:5" x14ac:dyDescent="0.3">
      <c r="A44" s="15" t="s">
        <v>335</v>
      </c>
      <c r="B44" s="30">
        <v>30661.872999999981</v>
      </c>
      <c r="D44" t="str">
        <f t="shared" si="0"/>
        <v>Tennessee</v>
      </c>
      <c r="E44" s="16">
        <f t="shared" si="1"/>
        <v>30661.872999999981</v>
      </c>
    </row>
    <row r="45" spans="1:5" x14ac:dyDescent="0.3">
      <c r="A45" s="15" t="s">
        <v>104</v>
      </c>
      <c r="B45" s="30">
        <v>170188.04580000002</v>
      </c>
      <c r="D45" t="str">
        <f t="shared" si="0"/>
        <v>Texas</v>
      </c>
      <c r="E45" s="16">
        <f t="shared" si="1"/>
        <v>170188.04580000002</v>
      </c>
    </row>
    <row r="46" spans="1:5" x14ac:dyDescent="0.3">
      <c r="A46" s="15" t="s">
        <v>121</v>
      </c>
      <c r="B46" s="30">
        <v>11220.055999999999</v>
      </c>
      <c r="D46" t="str">
        <f t="shared" si="0"/>
        <v>Utah</v>
      </c>
      <c r="E46" s="16">
        <f t="shared" si="1"/>
        <v>11220.055999999999</v>
      </c>
    </row>
    <row r="47" spans="1:5" x14ac:dyDescent="0.3">
      <c r="A47" s="15" t="s">
        <v>5203</v>
      </c>
      <c r="B47" s="30">
        <v>8929.369999999999</v>
      </c>
      <c r="D47" t="str">
        <f t="shared" si="0"/>
        <v>Vermont</v>
      </c>
      <c r="E47" s="16">
        <f t="shared" si="1"/>
        <v>8929.369999999999</v>
      </c>
    </row>
    <row r="48" spans="1:5" x14ac:dyDescent="0.3">
      <c r="A48" s="15" t="s">
        <v>319</v>
      </c>
      <c r="B48" s="30">
        <v>70636.719999999987</v>
      </c>
      <c r="D48" t="str">
        <f t="shared" si="0"/>
        <v>Virginia</v>
      </c>
      <c r="E48" s="16">
        <f t="shared" si="1"/>
        <v>70636.719999999987</v>
      </c>
    </row>
    <row r="49" spans="1:5" x14ac:dyDescent="0.3">
      <c r="A49" s="15" t="s">
        <v>96</v>
      </c>
      <c r="B49" s="30">
        <v>138641.26999999993</v>
      </c>
      <c r="D49" t="str">
        <f t="shared" si="0"/>
        <v>Washington</v>
      </c>
      <c r="E49" s="16">
        <f t="shared" si="1"/>
        <v>138641.26999999993</v>
      </c>
    </row>
    <row r="50" spans="1:5" x14ac:dyDescent="0.3">
      <c r="A50" s="15" t="s">
        <v>9726</v>
      </c>
      <c r="B50" s="30">
        <v>1209.8240000000001</v>
      </c>
      <c r="D50" t="str">
        <f t="shared" si="0"/>
        <v>West Virginia</v>
      </c>
      <c r="E50" s="16">
        <f t="shared" si="1"/>
        <v>1209.8240000000001</v>
      </c>
    </row>
    <row r="51" spans="1:5" x14ac:dyDescent="0.3">
      <c r="A51" s="15" t="s">
        <v>114</v>
      </c>
      <c r="B51" s="30">
        <v>32114.610000000019</v>
      </c>
      <c r="D51" t="str">
        <f t="shared" si="0"/>
        <v>Wisconsin</v>
      </c>
      <c r="E51" s="16">
        <f t="shared" si="1"/>
        <v>32114.610000000019</v>
      </c>
    </row>
    <row r="52" spans="1:5" x14ac:dyDescent="0.3">
      <c r="A52" s="15" t="s">
        <v>8542</v>
      </c>
      <c r="B52" s="30">
        <v>1603.1360000000002</v>
      </c>
      <c r="D52" t="str">
        <f t="shared" si="0"/>
        <v>Wyoming</v>
      </c>
      <c r="E52" s="16">
        <f t="shared" si="1"/>
        <v>1603.1360000000002</v>
      </c>
    </row>
    <row r="53" spans="1:5" x14ac:dyDescent="0.3">
      <c r="A53" s="11" t="s">
        <v>10934</v>
      </c>
      <c r="B53" s="31">
        <v>2297200.8603000003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A593B-C820-4BFC-9EB0-21FB4F424E24}">
  <dimension ref="A3:B9"/>
  <sheetViews>
    <sheetView workbookViewId="0">
      <selection activeCell="B5" sqref="B5"/>
    </sheetView>
  </sheetViews>
  <sheetFormatPr defaultRowHeight="14.4" x14ac:dyDescent="0.3"/>
  <cols>
    <col min="1" max="1" width="12.44140625" bestFit="1" customWidth="1"/>
    <col min="2" max="2" width="11.21875" bestFit="1" customWidth="1"/>
  </cols>
  <sheetData>
    <row r="3" spans="1:2" x14ac:dyDescent="0.3">
      <c r="A3" s="8" t="s">
        <v>10933</v>
      </c>
      <c r="B3" s="9" t="s">
        <v>10951</v>
      </c>
    </row>
    <row r="4" spans="1:2" x14ac:dyDescent="0.3">
      <c r="A4" s="10" t="s">
        <v>75</v>
      </c>
      <c r="B4" s="29">
        <v>203412.73300000009</v>
      </c>
    </row>
    <row r="5" spans="1:2" x14ac:dyDescent="0.3">
      <c r="A5" s="15" t="s">
        <v>56</v>
      </c>
      <c r="B5" s="30">
        <v>206965.53200000009</v>
      </c>
    </row>
    <row r="6" spans="1:2" x14ac:dyDescent="0.3">
      <c r="A6" s="15" t="s">
        <v>59</v>
      </c>
      <c r="B6" s="30">
        <v>223843.60800000012</v>
      </c>
    </row>
    <row r="7" spans="1:2" x14ac:dyDescent="0.3">
      <c r="A7" s="15" t="s">
        <v>36</v>
      </c>
      <c r="B7" s="30">
        <v>328449.1030000007</v>
      </c>
    </row>
    <row r="8" spans="1:2" x14ac:dyDescent="0.3">
      <c r="A8" s="15" t="s">
        <v>72</v>
      </c>
      <c r="B8" s="30">
        <v>330007.05400000012</v>
      </c>
    </row>
    <row r="9" spans="1:2" x14ac:dyDescent="0.3">
      <c r="A9" s="11" t="s">
        <v>10934</v>
      </c>
      <c r="B9" s="31">
        <v>1292678.0300000012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ADFC5-DB8E-4067-874A-E9A07551A841}">
  <dimension ref="A3:O17"/>
  <sheetViews>
    <sheetView workbookViewId="0">
      <selection activeCell="D9" sqref="D4:D15"/>
    </sheetView>
  </sheetViews>
  <sheetFormatPr defaultRowHeight="14.4" x14ac:dyDescent="0.3"/>
  <cols>
    <col min="1" max="1" width="12.44140625" bestFit="1" customWidth="1"/>
    <col min="2" max="2" width="12" bestFit="1" customWidth="1"/>
    <col min="3" max="3" width="3.88671875" customWidth="1"/>
    <col min="4" max="4" width="12.44140625" bestFit="1" customWidth="1"/>
    <col min="5" max="5" width="12" bestFit="1" customWidth="1"/>
    <col min="6" max="6" width="3.21875" customWidth="1"/>
    <col min="7" max="7" width="12.44140625" bestFit="1" customWidth="1"/>
    <col min="8" max="8" width="14.21875" bestFit="1" customWidth="1"/>
    <col min="9" max="9" width="3.21875" customWidth="1"/>
    <col min="10" max="10" width="12.44140625" bestFit="1" customWidth="1"/>
    <col min="11" max="11" width="15.5546875" bestFit="1" customWidth="1"/>
    <col min="12" max="12" width="5" customWidth="1"/>
    <col min="13" max="13" width="12.44140625" bestFit="1" customWidth="1"/>
    <col min="14" max="14" width="18" bestFit="1" customWidth="1"/>
  </cols>
  <sheetData>
    <row r="3" spans="1:15" x14ac:dyDescent="0.3">
      <c r="A3" s="8" t="s">
        <v>10933</v>
      </c>
      <c r="B3" s="9" t="s">
        <v>10951</v>
      </c>
      <c r="D3" s="8" t="s">
        <v>10933</v>
      </c>
      <c r="E3" s="9" t="s">
        <v>10952</v>
      </c>
      <c r="G3" s="8" t="s">
        <v>10933</v>
      </c>
      <c r="H3" s="9" t="s">
        <v>10953</v>
      </c>
      <c r="J3" s="8" t="s">
        <v>10933</v>
      </c>
      <c r="K3" s="9" t="s">
        <v>10955</v>
      </c>
      <c r="M3" s="8" t="s">
        <v>10933</v>
      </c>
      <c r="N3" s="9" t="s">
        <v>10956</v>
      </c>
    </row>
    <row r="4" spans="1:15" x14ac:dyDescent="0.3">
      <c r="A4" s="10" t="s">
        <v>10939</v>
      </c>
      <c r="B4" s="29">
        <v>95365.937600000019</v>
      </c>
      <c r="D4" s="10" t="s">
        <v>10939</v>
      </c>
      <c r="E4" s="29">
        <v>9199.2699999999986</v>
      </c>
      <c r="G4" s="10" t="s">
        <v>10939</v>
      </c>
      <c r="H4" s="29">
        <v>1500</v>
      </c>
      <c r="J4" s="10" t="s">
        <v>10939</v>
      </c>
      <c r="K4" s="29">
        <v>387</v>
      </c>
      <c r="M4" s="10" t="s">
        <v>10939</v>
      </c>
      <c r="N4" s="29">
        <v>9.6462848596792869E-2</v>
      </c>
    </row>
    <row r="5" spans="1:15" x14ac:dyDescent="0.3">
      <c r="A5" s="15" t="s">
        <v>10940</v>
      </c>
      <c r="B5" s="30">
        <v>60172.649400000024</v>
      </c>
      <c r="D5" s="15" t="s">
        <v>10940</v>
      </c>
      <c r="E5" s="30">
        <v>10288.898699999991</v>
      </c>
      <c r="G5" s="15" t="s">
        <v>10940</v>
      </c>
      <c r="H5" s="30">
        <v>1068</v>
      </c>
      <c r="J5" s="15" t="s">
        <v>10940</v>
      </c>
      <c r="K5" s="30">
        <v>301</v>
      </c>
      <c r="M5" s="15" t="s">
        <v>10940</v>
      </c>
      <c r="N5" s="30">
        <v>0.17098962406664425</v>
      </c>
    </row>
    <row r="6" spans="1:15" x14ac:dyDescent="0.3">
      <c r="A6" s="15" t="s">
        <v>10941</v>
      </c>
      <c r="B6" s="30">
        <v>199252.98399999991</v>
      </c>
      <c r="D6" s="15" t="s">
        <v>10941</v>
      </c>
      <c r="E6" s="30">
        <v>26806.573700000015</v>
      </c>
      <c r="G6" s="15" t="s">
        <v>10941</v>
      </c>
      <c r="H6" s="30">
        <v>2491</v>
      </c>
      <c r="J6" s="15" t="s">
        <v>10941</v>
      </c>
      <c r="K6" s="30">
        <v>680</v>
      </c>
      <c r="M6" s="15" t="s">
        <v>10941</v>
      </c>
      <c r="N6" s="30">
        <v>0.13453536886554246</v>
      </c>
    </row>
    <row r="7" spans="1:15" x14ac:dyDescent="0.3">
      <c r="A7" s="15" t="s">
        <v>10942</v>
      </c>
      <c r="B7" s="30">
        <v>141851.5674</v>
      </c>
      <c r="D7" s="15" t="s">
        <v>10942</v>
      </c>
      <c r="E7" s="30">
        <v>13437.806799999998</v>
      </c>
      <c r="G7" s="15" t="s">
        <v>10942</v>
      </c>
      <c r="H7" s="30">
        <v>2441</v>
      </c>
      <c r="J7" s="15" t="s">
        <v>10942</v>
      </c>
      <c r="K7" s="30">
        <v>663</v>
      </c>
      <c r="M7" s="15" t="s">
        <v>10942</v>
      </c>
      <c r="N7" s="30">
        <v>9.4731465053942004E-2</v>
      </c>
      <c r="O7" s="6" t="s">
        <v>10954</v>
      </c>
    </row>
    <row r="8" spans="1:15" x14ac:dyDescent="0.3">
      <c r="A8" s="15" t="s">
        <v>10943</v>
      </c>
      <c r="B8" s="30">
        <v>156122.28669999994</v>
      </c>
      <c r="D8" s="15" t="s">
        <v>10943</v>
      </c>
      <c r="E8" s="30">
        <v>22308.51279999999</v>
      </c>
      <c r="G8" s="15" t="s">
        <v>10943</v>
      </c>
      <c r="H8" s="30">
        <v>2850</v>
      </c>
      <c r="J8" s="15" t="s">
        <v>10943</v>
      </c>
      <c r="K8" s="30">
        <v>750</v>
      </c>
      <c r="M8" s="15" t="s">
        <v>10943</v>
      </c>
      <c r="N8" s="30">
        <v>0.14289127626517142</v>
      </c>
    </row>
    <row r="9" spans="1:15" x14ac:dyDescent="0.3">
      <c r="A9" s="15" t="s">
        <v>10944</v>
      </c>
      <c r="B9" s="30">
        <v>147082.61130000011</v>
      </c>
      <c r="D9" s="15" t="s">
        <v>10944</v>
      </c>
      <c r="E9" s="30">
        <v>20899.334500000012</v>
      </c>
      <c r="G9" s="15" t="s">
        <v>10944</v>
      </c>
      <c r="H9" s="30">
        <v>2644</v>
      </c>
      <c r="J9" s="15" t="s">
        <v>10944</v>
      </c>
      <c r="K9" s="30">
        <v>709</v>
      </c>
      <c r="M9" s="15" t="s">
        <v>10944</v>
      </c>
      <c r="N9" s="30">
        <v>0.1420924901678027</v>
      </c>
    </row>
    <row r="10" spans="1:15" x14ac:dyDescent="0.3">
      <c r="A10" s="15" t="s">
        <v>10945</v>
      </c>
      <c r="B10" s="30">
        <v>149580.83800000031</v>
      </c>
      <c r="D10" s="15" t="s">
        <v>10945</v>
      </c>
      <c r="E10" s="30">
        <v>13535.38299999998</v>
      </c>
      <c r="G10" s="15" t="s">
        <v>10945</v>
      </c>
      <c r="H10" s="30">
        <v>2705</v>
      </c>
      <c r="J10" s="15" t="s">
        <v>10945</v>
      </c>
      <c r="K10" s="30">
        <v>708</v>
      </c>
      <c r="M10" s="15" t="s">
        <v>10945</v>
      </c>
      <c r="N10" s="30">
        <v>9.0488749635163512E-2</v>
      </c>
    </row>
    <row r="11" spans="1:15" x14ac:dyDescent="0.3">
      <c r="A11" s="15" t="s">
        <v>10946</v>
      </c>
      <c r="B11" s="30">
        <v>159589.45099999988</v>
      </c>
      <c r="D11" s="15" t="s">
        <v>10946</v>
      </c>
      <c r="E11" s="30">
        <v>21896.715399999972</v>
      </c>
      <c r="G11" s="15" t="s">
        <v>10946</v>
      </c>
      <c r="H11" s="30">
        <v>2796</v>
      </c>
      <c r="J11" s="15" t="s">
        <v>10946</v>
      </c>
      <c r="K11" s="30">
        <v>710</v>
      </c>
      <c r="M11" s="15" t="s">
        <v>10946</v>
      </c>
      <c r="N11" s="30">
        <v>0.13720653378273723</v>
      </c>
    </row>
    <row r="12" spans="1:15" x14ac:dyDescent="0.3">
      <c r="A12" s="15" t="s">
        <v>10947</v>
      </c>
      <c r="B12" s="30">
        <v>309770.09970000025</v>
      </c>
      <c r="D12" s="15" t="s">
        <v>10947</v>
      </c>
      <c r="E12" s="30">
        <v>37293.192500000034</v>
      </c>
      <c r="G12" s="15" t="s">
        <v>10947</v>
      </c>
      <c r="H12" s="30">
        <v>5073</v>
      </c>
      <c r="J12" s="15" t="s">
        <v>10947</v>
      </c>
      <c r="K12" s="30">
        <v>1386</v>
      </c>
      <c r="M12" s="15" t="s">
        <v>10947</v>
      </c>
      <c r="N12" s="30">
        <v>0.12038990379031732</v>
      </c>
    </row>
    <row r="13" spans="1:15" x14ac:dyDescent="0.3">
      <c r="A13" s="15" t="s">
        <v>10948</v>
      </c>
      <c r="B13" s="30">
        <v>197115.20170000009</v>
      </c>
      <c r="D13" s="15" t="s">
        <v>10948</v>
      </c>
      <c r="E13" s="30">
        <v>31469.663800000035</v>
      </c>
      <c r="G13" s="15" t="s">
        <v>10948</v>
      </c>
      <c r="H13" s="30">
        <v>3095</v>
      </c>
      <c r="J13" s="15" t="s">
        <v>10948</v>
      </c>
      <c r="K13" s="30">
        <v>817</v>
      </c>
      <c r="M13" s="15" t="s">
        <v>10948</v>
      </c>
      <c r="N13" s="30">
        <v>0.15965112547684351</v>
      </c>
    </row>
    <row r="14" spans="1:15" x14ac:dyDescent="0.3">
      <c r="A14" s="15" t="s">
        <v>10949</v>
      </c>
      <c r="B14" s="30">
        <v>349120.07400000008</v>
      </c>
      <c r="D14" s="15" t="s">
        <v>10949</v>
      </c>
      <c r="E14" s="30">
        <v>35825.536599999927</v>
      </c>
      <c r="G14" s="15" t="s">
        <v>10949</v>
      </c>
      <c r="H14" s="30">
        <v>5741</v>
      </c>
      <c r="J14" s="15" t="s">
        <v>10949</v>
      </c>
      <c r="K14" s="30">
        <v>1462</v>
      </c>
      <c r="M14" s="15" t="s">
        <v>10949</v>
      </c>
      <c r="N14" s="30">
        <v>0.10261666191099604</v>
      </c>
    </row>
    <row r="15" spans="1:15" x14ac:dyDescent="0.3">
      <c r="A15" s="15" t="s">
        <v>10950</v>
      </c>
      <c r="B15" s="30">
        <v>332177.15950000001</v>
      </c>
      <c r="D15" s="15" t="s">
        <v>10950</v>
      </c>
      <c r="E15" s="30">
        <v>43436.13390000003</v>
      </c>
      <c r="G15" s="15" t="s">
        <v>10950</v>
      </c>
      <c r="H15" s="30">
        <v>5469</v>
      </c>
      <c r="J15" s="15" t="s">
        <v>10950</v>
      </c>
      <c r="K15" s="30">
        <v>1421</v>
      </c>
      <c r="M15" s="15" t="s">
        <v>10950</v>
      </c>
      <c r="N15" s="30">
        <v>0.13076195234308405</v>
      </c>
    </row>
    <row r="16" spans="1:15" x14ac:dyDescent="0.3">
      <c r="A16" s="11" t="s">
        <v>10934</v>
      </c>
      <c r="B16" s="31">
        <v>2297200.8603000008</v>
      </c>
      <c r="D16" s="11" t="s">
        <v>10934</v>
      </c>
      <c r="E16" s="31">
        <v>286397.02169999998</v>
      </c>
      <c r="G16" s="11" t="s">
        <v>10934</v>
      </c>
      <c r="H16" s="31">
        <v>37873</v>
      </c>
      <c r="J16" s="11" t="s">
        <v>10934</v>
      </c>
      <c r="K16" s="31">
        <v>9994</v>
      </c>
      <c r="M16" s="11" t="s">
        <v>10934</v>
      </c>
      <c r="N16" s="31">
        <v>0.12467217240315856</v>
      </c>
    </row>
    <row r="17" spans="2:14" x14ac:dyDescent="0.3">
      <c r="B17" s="20">
        <f>GETPIVOTDATA("Sales",$A$3)</f>
        <v>2297200.8603000008</v>
      </c>
      <c r="E17" s="21">
        <f>GETPIVOTDATA("Profit",$D$3)</f>
        <v>286397.02169999998</v>
      </c>
      <c r="H17" s="22">
        <f>GETPIVOTDATA("Quantity",$G$3)</f>
        <v>37873</v>
      </c>
      <c r="K17" s="22">
        <f>GETPIVOTDATA("Order ID",$J$3)</f>
        <v>9994</v>
      </c>
      <c r="N17" s="23">
        <f>GETPIVOTDATA("Profit Margin",$M$3)</f>
        <v>0.12467217240315856</v>
      </c>
    </row>
  </sheetData>
  <pageMargins left="0.7" right="0.7" top="0.75" bottom="0.75" header="0.3" footer="0.3"/>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6F949-0DFA-4747-9AF4-0539183BAA2E}">
  <dimension ref="A3:L7"/>
  <sheetViews>
    <sheetView workbookViewId="0">
      <selection activeCell="H7" sqref="H7"/>
    </sheetView>
  </sheetViews>
  <sheetFormatPr defaultRowHeight="14.4" x14ac:dyDescent="0.3"/>
  <cols>
    <col min="1" max="1" width="12.44140625" bestFit="1" customWidth="1"/>
    <col min="2" max="2" width="12" bestFit="1" customWidth="1"/>
    <col min="3" max="3" width="11.6640625" bestFit="1" customWidth="1"/>
    <col min="4" max="4" width="14.21875" bestFit="1" customWidth="1"/>
    <col min="5" max="5" width="15.5546875" bestFit="1" customWidth="1"/>
    <col min="6" max="6" width="18" bestFit="1" customWidth="1"/>
    <col min="8" max="11" width="9.88671875" bestFit="1" customWidth="1"/>
    <col min="12" max="12" width="9.21875" bestFit="1" customWidth="1"/>
  </cols>
  <sheetData>
    <row r="3" spans="1:12" x14ac:dyDescent="0.3">
      <c r="A3" s="8" t="s">
        <v>10933</v>
      </c>
      <c r="B3" s="7" t="s">
        <v>10951</v>
      </c>
      <c r="C3" s="24" t="s">
        <v>10952</v>
      </c>
      <c r="D3" s="24" t="s">
        <v>10953</v>
      </c>
      <c r="E3" s="24" t="s">
        <v>10955</v>
      </c>
      <c r="F3" s="12" t="s">
        <v>10956</v>
      </c>
    </row>
    <row r="4" spans="1:12" x14ac:dyDescent="0.3">
      <c r="A4" s="10" t="s">
        <v>10935</v>
      </c>
      <c r="B4" s="32">
        <v>484247.49810000096</v>
      </c>
      <c r="C4" s="36">
        <v>49543.974100000007</v>
      </c>
      <c r="D4" s="36">
        <v>7581</v>
      </c>
      <c r="E4" s="36">
        <v>1993</v>
      </c>
      <c r="F4" s="33">
        <v>0.10231126499236715</v>
      </c>
    </row>
    <row r="5" spans="1:12" x14ac:dyDescent="0.3">
      <c r="A5" s="15" t="s">
        <v>10936</v>
      </c>
      <c r="B5" s="37">
        <v>470532.50899999985</v>
      </c>
      <c r="C5" s="38">
        <v>61618.603700000051</v>
      </c>
      <c r="D5" s="38">
        <v>7979</v>
      </c>
      <c r="E5" s="38">
        <v>2102</v>
      </c>
      <c r="F5" s="39">
        <v>0.13095504034557592</v>
      </c>
    </row>
    <row r="6" spans="1:12" x14ac:dyDescent="0.3">
      <c r="A6" s="15" t="s">
        <v>10937</v>
      </c>
      <c r="B6" s="37">
        <v>608473.83000000066</v>
      </c>
      <c r="C6" s="38">
        <v>81726.930800000177</v>
      </c>
      <c r="D6" s="38">
        <v>9810</v>
      </c>
      <c r="E6" s="38">
        <v>2580</v>
      </c>
      <c r="F6" s="39">
        <v>0.13431461924993568</v>
      </c>
    </row>
    <row r="7" spans="1:12" x14ac:dyDescent="0.3">
      <c r="A7" s="25" t="s">
        <v>10938</v>
      </c>
      <c r="B7" s="40">
        <v>733947.0231999997</v>
      </c>
      <c r="C7" s="41">
        <v>93507.513099999967</v>
      </c>
      <c r="D7" s="41">
        <v>12503</v>
      </c>
      <c r="E7" s="41">
        <v>3319</v>
      </c>
      <c r="F7" s="42">
        <v>0.12740362743390987</v>
      </c>
      <c r="H7" s="26">
        <f>(GETPIVOTDATA("Sum of Sales",$A$3,"Years (Order Date)",2014)/GETPIVOTDATA("Sum of Sales",$A$3,"Years (Order Date)",2013))-1</f>
        <v>0.20620967905883303</v>
      </c>
      <c r="I7" s="26">
        <f>(GETPIVOTDATA("Sum of Profit",$A$3,"Years (Order Date)",2014)/GETPIVOTDATA("Sum of Profit",$A$3,"Years (Order Date)",2013))-1</f>
        <v>0.14414565902185772</v>
      </c>
      <c r="J7" s="26">
        <f>(GETPIVOTDATA("Sum of Quantity",$A$3,"Years (Order Date)",2014)/GETPIVOTDATA("Sum of Quantity",$A$3,"Years (Order Date)",2013))-1</f>
        <v>0.27451580020387367</v>
      </c>
      <c r="K7" s="26">
        <f>(GETPIVOTDATA("Count of Order ID",$A$3,"Years (Order Date)",2014)/GETPIVOTDATA("Count of Order ID",$A$3,"Years (Order Date)",2013))-1</f>
        <v>0.2864341085271318</v>
      </c>
      <c r="L7" s="26">
        <f>(GETPIVOTDATA("Sum of Profit Margin",$A$3,"Years (Order Date)",2014)/GETPIVOTDATA("Sum of Profit Margin",$A$3,"Years (Order Date)",2013))-1</f>
        <v>-5.1453757264990463E-2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A5" sqref="A5"/>
    </sheetView>
  </sheetViews>
  <sheetFormatPr defaultColWidth="14.44140625" defaultRowHeight="15" customHeight="1" x14ac:dyDescent="0.3"/>
  <cols>
    <col min="1" max="1" width="9.88671875" style="6" bestFit="1" customWidth="1"/>
    <col min="2" max="2" width="28.5546875" customWidth="1"/>
    <col min="3" max="3" width="14" customWidth="1"/>
    <col min="4" max="4" width="15.664062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6.33203125" bestFit="1" customWidth="1"/>
    <col min="16" max="16" width="16.33203125" customWidth="1"/>
    <col min="17" max="17" width="17.33203125" customWidth="1"/>
    <col min="18" max="22" width="12.5546875" customWidth="1"/>
  </cols>
  <sheetData>
    <row r="1" spans="1:22" ht="14.25" customHeight="1" x14ac:dyDescent="0.3">
      <c r="A1" s="5"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6">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6">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6">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6">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6">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6">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6">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6">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6">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6">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6">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6">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6">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6">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6">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6">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6">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6">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6">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6">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6">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6">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6">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6">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6">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6">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6">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6">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6">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6">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6">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6">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6">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6">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6">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6">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6">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6">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6">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6">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6">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6">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6">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6">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6">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6">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6">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6">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6">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6">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6">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6">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6">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6">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6">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6">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6">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6">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6">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6">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6">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6">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6">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6">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6">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6">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6">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6">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6">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6">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6">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6">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6">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6">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6">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6">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6">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6">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6">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6">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6">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6">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6">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6">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6">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6">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6">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6">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6">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6">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6">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6">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6">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6">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6">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6">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6">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6">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6">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6">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6">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6">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6">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6">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6">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6">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6">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6">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6">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6">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6">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6">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6">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6">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6">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6">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6">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6">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6">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6">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6">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6">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6">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6">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6">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6">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6">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6">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6">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6">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6">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6">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6">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6">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6">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6">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6">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6">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6">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6">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6">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6">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6">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6">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6">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6">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6">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6">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6">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6">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6">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6">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6">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6">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6">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6">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6">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6">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6">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6">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6">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6">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6">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6">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6">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6">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6">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6">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6">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6">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6">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6">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6">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6">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6">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6">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6">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6">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6">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6">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6">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6">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6">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6">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6">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6">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6">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6">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6">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6">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6">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6">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6">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6">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6">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6">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6">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6">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6">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6">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6">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6">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6">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6">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6">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6">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6">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6">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6">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6">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6">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6">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6">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6">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6">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6">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6">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6">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6">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6">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6">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6">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6">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6">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6">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6">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6">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6">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6">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6">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6">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6">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6">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6">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6">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6">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6">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6">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6">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6">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6">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6">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6">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6">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6">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6">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6">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6">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6">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6">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6">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6">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6">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6">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6">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6">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6">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6">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6">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6">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6">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6">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6">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6">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6">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6">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6">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6">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6">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6">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6">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6">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6">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6">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6">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6">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6">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6">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6">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6">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6">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6">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6">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6">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6">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6">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6">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6">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6">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6">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6">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6">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6">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6">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6">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6">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6">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6">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6">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6">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6">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6">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6">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6">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6">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6">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6">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6">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6">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6">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6">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6">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6">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6">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6">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6">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6">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6">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6">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6">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6">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6">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6">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6">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6">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6">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6">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6">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6">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6">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6">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6">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6">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6">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6">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6">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6">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6">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6">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6">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6">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6">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6">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6">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6">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6">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6">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6">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6">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6">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6">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6">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6">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6">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6">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6">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6">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6">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6">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6">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6">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6">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6">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6">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6">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6">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6">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6">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6">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6">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6">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6">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6">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6">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6">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6">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6">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6">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6">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6">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6">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6">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6">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6">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6">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6">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6">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6">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6">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6">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6">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6">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6">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6">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6">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6">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6">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6">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6">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6">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6">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6">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6">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6">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6">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6">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6">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6">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6">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6">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6">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6">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6">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6">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6">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6">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6">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6">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6">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6">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6">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6">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6">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6">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6">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6">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6">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6">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6">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6">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6">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6">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6">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6">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6">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6">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6">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6">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6">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6">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6">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6">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6">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6">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6">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6">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6">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6">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6">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6">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6">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6">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6">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6">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6">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6">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6">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6">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6">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6">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6">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6">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6">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6">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6">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6">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6">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6">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6">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6">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6">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6">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6">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6">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6">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6">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6">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6">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6">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6">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6">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6">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6">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6">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6">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6">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6">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6">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6">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6">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6">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6">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6">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6">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6">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6">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6">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6">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6">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6">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6">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6">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6">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6">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6">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6">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6">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6">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6">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6">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6">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6">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6">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6">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6">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6">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6">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6">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6">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6">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6">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6">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6">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6">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6">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6">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6">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6">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6">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6">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6">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6">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6">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6">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6">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6">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6">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6">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6">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6">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6">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6">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6">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6">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6">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6">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6">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6">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6">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6">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6">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6">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6">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6">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6">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6">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6">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6">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6">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6">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6">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6">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6">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6">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6">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6">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6">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6">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6">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6">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6">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6">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6">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6">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6">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6">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6">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6">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6">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6">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6">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6">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6">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6">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6">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6">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6">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6">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6">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6">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6">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6">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6">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6">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6">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6">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6">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6">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6">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6">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6">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6">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6">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6">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6">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6">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6">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6">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6">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6">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6">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6">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6">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6">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6">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6">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6">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6">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6">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6">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6">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6">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6">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6">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6">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6">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6">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6">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6">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6">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6">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6">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6">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6">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6">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6">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6">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6">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6">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6">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6">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6">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6">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6">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6">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6">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6">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6">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6">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6">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6">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6">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6">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6">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6">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6">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6">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6">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6">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6">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6">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6">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6">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6">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6">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6">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6">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6">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6">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6">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6">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6">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6">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6">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6">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6">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6">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6">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6">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6">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6">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6">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6">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6">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6">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6">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6">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6">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6">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6">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6">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6">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6">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6">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6">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6">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6">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6">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6">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6">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6">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6">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6">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6">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6">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6">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6">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6">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6">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6">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6">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6">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6">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6">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6">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6">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6">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6">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6">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6">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6">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6">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6">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6">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6">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6">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6">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6">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6">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6">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6">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6">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6">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6">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6">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6">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6">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6">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6">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6">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6">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6">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6">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6">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6">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6">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6">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6">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6">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6">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6">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6">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6">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6">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6">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6">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6">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6">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6">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6">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6">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6">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6">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6">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6">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6">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6">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6">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6">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6">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6">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6">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6">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6">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6">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6">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6">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6">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6">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6">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6">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6">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6">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6">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6">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6">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6">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6">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6">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6">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6">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6">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6">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6">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6">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6">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6">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6">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6">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6">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6">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6">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6">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6">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6">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6">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6">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6">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6">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6">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6">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6">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6">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6">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6">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6">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6">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6">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6">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6">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6">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6">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6">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6">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6">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6">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6">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6">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6">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6">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6">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6">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6">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6">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6">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6">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6">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6">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6">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6">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6">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6">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6">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6">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6">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6">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6">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6">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6">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6">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6">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6">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6">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6">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6">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6">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6">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6">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6">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6">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6">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6">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6">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6">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6">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6">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6">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6">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6">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6">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6">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6">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6">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6">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6">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6">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6">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6">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6">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6">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6">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6">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6">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6">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6">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6">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6">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6">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6">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6">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6">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6">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6">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6">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6">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6">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6">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6">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6">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6">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6">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6">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6">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6">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6">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6">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6">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6">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6">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6">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6">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6">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6">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6">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6">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6">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6">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6">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6">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6">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6">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6">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6">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6">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6">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6">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6">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6">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6">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6">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6">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6">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6">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6">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6">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6">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6">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6">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6">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6">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6">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6">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6">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6">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6">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6">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6">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6">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6">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6">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6">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6">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6">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6">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6">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6">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6">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6">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6">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6">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6">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6">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6">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6">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6">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6">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6">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6">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6">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6">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6">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6">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6">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6">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6">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6">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6">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6">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6">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6">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6">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6">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6">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6">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6">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6">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6">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6">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6">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6">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6">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6">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6">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6">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6">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6">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6">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6">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6">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6">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6">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6">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6">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6">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6">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6">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6">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6">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6">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6">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6">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6">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6">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6">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6">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6">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6">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6">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6">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6">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6">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6">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6">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6">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6">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6">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6">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6">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6">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6">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6">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6">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6">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6">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6">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6">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6">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6">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6">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6">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6">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6">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6">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6">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6">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6">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6">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6">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6">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6">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6">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6">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6">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6">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6">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6">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6">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6">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6">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6">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6">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6">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6">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6">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6">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6">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6">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6">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6">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6">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6">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6">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6">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6">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6">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6">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6">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6">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6">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6">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6">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6">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6">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6">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6">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6">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6">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6">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6">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6">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6">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6">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6">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6">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6">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6">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6">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6">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6">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6">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6">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6">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6">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6">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6">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6">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6">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6">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6">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6">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6">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6">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6">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6">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6">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6">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6">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6">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6">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6">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6">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6">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6">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6">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6">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6">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6">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6">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6">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6">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6">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6">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6">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6">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6">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6">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6">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6">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6">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6">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6">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6">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6">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6">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6">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6">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6">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6">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6">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6">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6">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6">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6">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6">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6">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6">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6">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6">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6">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6">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6">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6">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6">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6">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6">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6">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6">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6">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6">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6">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6">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6">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6">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6">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6">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6">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6">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6">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6">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6">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6">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6">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6">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6">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6">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6">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6">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6">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6">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6">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6">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6">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6">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6">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6">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6">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6">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6">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6">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6">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6">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6">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6">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6">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6">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6">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6">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6">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6">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6">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6">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6">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6">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6">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6">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6">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6">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6">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6">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6">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6">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6">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6">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6">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6">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6">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6">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6">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6">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6">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6">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6">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6">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6">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6">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6">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6">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6">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6">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6">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6">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6">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6">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6">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6">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6">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6">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6">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6">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6">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6">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6">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6">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6">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6">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6">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6">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6">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6">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6">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6">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6">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6">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6">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6">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6">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6">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6">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6">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6">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6">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6">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6">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6">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6">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6">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6">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6">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6">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6">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6">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6">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6">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6">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6">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6">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6">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6">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6">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6">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6">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6">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6">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6">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6">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6">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6">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6">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6">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6">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6">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6">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6">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6">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6">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6">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6">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6">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6">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6">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6">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6">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6">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6">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6">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6">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6">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6">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6">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6">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6">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6">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6">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6">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6">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6">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6">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6">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6">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6">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6">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6">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6">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6">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6">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6">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6">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6">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6">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6">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6">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6">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6">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6">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6">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6">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6">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6">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6">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6">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6">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6">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6">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6">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6">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6">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6">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6">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6">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6">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6">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6">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6">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6">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6">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6">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6">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6">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6">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6">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6">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6">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6">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6">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6">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6">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6">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6">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6">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6">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6">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6">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6">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6">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6">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6">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6">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6">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6">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6">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6">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6">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6">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6">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6">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6">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6">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6">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6">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6">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6">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6">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6">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6">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6">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6">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6">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6">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6">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6">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6">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6">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6">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6">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6">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6">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6">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6">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6">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6">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6">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6">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6">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6">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6">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6">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6">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6">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6">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6">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6">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6">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6">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6">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6">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6">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6">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6">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6">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6">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6">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6">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6">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6">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6">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6">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6">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6">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6">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6">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6">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6">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6">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6">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6">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6">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6">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6">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6">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6">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6">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6">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6">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6">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6">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6">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6">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6">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6">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6">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6">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6">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6">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6">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6">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6">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6">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6">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6">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6">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6">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6">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6">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6">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6">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6">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6">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6">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6">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6">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6">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6">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6">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6">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6">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6">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6">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6">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6">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6">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6">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6">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6">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6">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6">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6">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6">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6">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6">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6">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6">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6">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6">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6">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6">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6">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6">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6">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6">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6">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6">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6">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6">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6">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6">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6">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6">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6">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6">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6">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6">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6">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6">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6">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6">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6">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6">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6">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6">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6">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6">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6">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6">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6">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6">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6">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6">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6">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6">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6">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6">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6">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6">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6">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6">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6">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6">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6">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6">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6">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6">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6">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6">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6">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6">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6">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6">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6">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6">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6">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6">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6">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6">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6">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6">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6">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6">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6">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6">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6">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6">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6">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6">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6">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6">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6">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6">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6">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6">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6">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6">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6">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6">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6">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6">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6">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6">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6">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6">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6">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6">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6">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6">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6">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6">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6">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6">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6">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6">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6">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6">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6">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6">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6">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6">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6">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6">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6">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6">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6">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6">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6">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6">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6">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6">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6">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6">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6">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6">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6">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6">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6">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6">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6">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6">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6">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6">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6">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6">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6">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6">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6">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6">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6">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6">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6">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6">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6">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6">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6">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6">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6">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6">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6">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6">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6">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6">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6">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6">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6">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6">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6">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6">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6">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6">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6">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6">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6">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6">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6">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6">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6">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6">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6">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6">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6">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6">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6">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6">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6">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6">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6">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6">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6">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6">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6">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6">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6">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6">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6">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6">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6">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6">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6">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6">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6">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6">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6">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6">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6">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6">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6">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6">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6">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6">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6">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6">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6">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6">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6">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6">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6">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6">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6">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6">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6">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6">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6">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6">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6">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6">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6">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6">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6">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6">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6">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6">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6">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6">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6">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6">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6">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6">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6">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6">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6">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6">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6">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6">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6">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6">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6">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6">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6">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6">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6">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6">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6">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6">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6">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6">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6">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6">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6">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6">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6">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6">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6">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6">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6">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6">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6">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6">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6">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6">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6">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6">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6">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6">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6">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6">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6">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6">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6">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6">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6">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6">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6">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6">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6">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6">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6">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6">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6">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6">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6">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6">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6">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6">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6">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6">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6">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6">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6">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6">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6">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6">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6">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6">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6">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6">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6">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6">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6">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6">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6">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6">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6">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6">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6">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6">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6">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6">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6">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6">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6">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6">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6">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6">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6">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6">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6">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6">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6">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6">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6">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6">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6">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6">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6">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6">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6">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6">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6">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6">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6">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6">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6">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6">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6">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6">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6">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6">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6">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6">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6">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6">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6">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6">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6">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6">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6">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6">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6">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6">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6">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6">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6">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6">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6">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6">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6">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6">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6">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6">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6">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6">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6">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6">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6">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6">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6">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6">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6">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6">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6">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6">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6">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6">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6">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6">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6">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6">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6">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6">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6">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6">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6">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6">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6">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6">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6">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6">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6">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6">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6">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6">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6">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6">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6">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6">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6">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6">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6">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6">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6">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6">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6">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6">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6">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6">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6">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6">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6">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6">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6">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6">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6">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6">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6">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6">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6">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6">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6">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6">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6">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6">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6">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6">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6">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6">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6">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6">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6">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6">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6">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6">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6">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6">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6">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6">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6">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6">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6">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6">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6">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6">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6">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6">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6">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6">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6">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6">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6">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6">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6">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6">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6">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6">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6">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6">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6">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6">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6">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6">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6">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6">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6">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6">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6">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6">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6">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6">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6">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6">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6">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6">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6">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6">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6">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6">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6">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6">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6">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6">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6">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6">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6">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6">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6">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6">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6">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6">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6">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6">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6">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6">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6">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6">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6">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6">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6">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6">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6">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6">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6">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6">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6">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6">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6">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6">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6">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6">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6">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6">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6">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6">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6">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6">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6">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6">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6">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6">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6">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6">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6">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6">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6">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6">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6">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6">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6">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6">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6">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6">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6">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6">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6">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6">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6">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6">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6">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6">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6">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6">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6">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6">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6">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6">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6">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6">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6">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6">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6">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6">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6">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6">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6">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6">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6">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6">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6">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6">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6">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6">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6">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6">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6">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6">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6">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6">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6">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6">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6">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6">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6">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6">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6">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6">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6">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6">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6">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6">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6">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6">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6">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6">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6">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6">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6">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6">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6">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6">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6">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6">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6">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6">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6">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6">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6">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6">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6">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6">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6">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6">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6">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6">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6">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6">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6">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6">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6">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6">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6">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6">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6">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6">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6">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6">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6">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6">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6">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6">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6">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6">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6">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6">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6">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6">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6">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6">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6">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6">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6">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6">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6">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6">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6">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6">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6">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6">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6">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6">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6">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6">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6">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6">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6">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6">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6">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6">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6">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6">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6">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6">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6">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6">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6">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6">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6">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6">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6">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6">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6">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6">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6">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6">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6">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6">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6">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6">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6">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6">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6">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6">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6">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6">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6">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6">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6">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6">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6">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6">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6">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6">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6">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6">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6">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6">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6">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6">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6">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6">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6">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6">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6">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6">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6">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6">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6">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6">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6">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6">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6">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6">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6">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6">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6">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6">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6">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6">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6">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6">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6">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6">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6">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6">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6">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6">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6">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6">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6">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6">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6">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6">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6">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6">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6">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6">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6">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6">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6">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6">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6">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6">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6">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6">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6">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6">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6">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6">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6">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6">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6">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6">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6">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6">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6">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6">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6">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6">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6">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6">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6">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6">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6">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6">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6">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6">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6">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6">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6">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6">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6">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6">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6">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6">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6">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6">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6">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6">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6">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6">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6">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6">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6">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6">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6">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6">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6">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6">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6">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6">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6">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6">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6">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6">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6">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6">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6">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6">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6">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6">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6">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6">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6">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6">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6">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6">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6">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6">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6">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6">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6">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6">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6">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6">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6">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6">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6">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6">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6">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6">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6">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6">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6">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6">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6">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6">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6">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6">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6">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6">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6">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6">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6">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6">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6">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6">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6">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6">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6">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6">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6">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6">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6">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6">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6">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6">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6">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6">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6">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6">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6">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6">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6">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6">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6">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6">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6">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6">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6">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6">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6">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6">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6">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6">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6">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6">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6">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6">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6">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6">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6">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6">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6">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6">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6">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6">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6">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6">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6">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6">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6">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6">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6">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6">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6">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6">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6">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6">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6">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6">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6">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6">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6">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6">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6">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6">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6">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6">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6">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6">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6">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6">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6">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6">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6">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6">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6">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6">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6">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6">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6">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6">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6">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6">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6">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6">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6">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6">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6">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6">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6">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6">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6">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6">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6">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6">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6">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6">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6">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6">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6">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6">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6">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6">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6">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6">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6">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6">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6">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6">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6">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6">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6">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6">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6">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6">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6">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6">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6">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6">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6">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6">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6">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6">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6">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6">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6">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6">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6">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6">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6">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6">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6">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6">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6">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6">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6">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6">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6">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6">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6">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6">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6">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6">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6">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6">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6">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6">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6">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6">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6">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6">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6">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6">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6">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6">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6">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6">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6">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6">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6">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6">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6">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6">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6">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6">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6">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6">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6">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6">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6">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6">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6">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6">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6">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6">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6">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6">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6">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6">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6">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6">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6">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6">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6">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6">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6">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6">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6">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6">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6">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6">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6">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6">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6">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6">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6">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6">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6">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6">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6">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6">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6">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6">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6">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6">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6">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6">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6">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6">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6">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6">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6">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6">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6">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6">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6">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6">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6">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6">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6">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6">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6">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6">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6">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6">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6">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6">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6">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6">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6">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6">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6">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6">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6">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6">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6">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6">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6">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6">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6">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6">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6">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6">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6">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6">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6">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6">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6">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6">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6">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6">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6">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6">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6">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6">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6">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6">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6">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6">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6">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6">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6">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6">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6">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6">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6">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6">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6">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6">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6">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6">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6">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6">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6">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6">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6">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6">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6">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6">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6">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6">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6">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6">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6">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6">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6">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6">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6">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6">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6">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6">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6">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6">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6">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6">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6">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6">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6">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6">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6">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6">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6">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6">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6">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6">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6">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6">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6">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6">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6">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6">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6">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6">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6">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6">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6">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6">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6">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6">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6">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6">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6">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6">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6">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6">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6">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6">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6">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6">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6">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6">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6">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6">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6">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6">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6">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6">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6">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6">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6">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6">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6">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6">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6">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6">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6">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6">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6">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6">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6">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6">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6">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6">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6">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6">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6">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6">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6">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6">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6">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6">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6">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6">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6">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6">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6">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6">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6">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6">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6">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6">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6">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6">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6">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6">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6">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6">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6">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6">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6">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6">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6">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6">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6">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6">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6">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6">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6">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6">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6">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6">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6">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6">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6">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6">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6">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6">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6">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6">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6">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6">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6">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6">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6">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6">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6">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6">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6">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6">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6">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6">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6">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6">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6">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6">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6">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6">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6">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6">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6">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6">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6">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6">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6">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6">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6">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6">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6">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6">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6">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6">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6">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6">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6">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6">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6">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6">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6">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6">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6">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6">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6">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6">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6">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6">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6">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6">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6">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6">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6">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6">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6">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6">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6">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6">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6">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6">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6">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6">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6">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6">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6">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6">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6">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6">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6">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6">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6">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6">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6">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6">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6">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6">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6">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6">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6">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6">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6">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6">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6">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6">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6">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6">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6">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6">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6">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6">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6">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6">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6">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6">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6">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6">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6">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6">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6">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6">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6">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6">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6">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6">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6">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6">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6">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6">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6">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6">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6">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6">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6">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6">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6">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6">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6">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6">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6">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6">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6">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6">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6">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6">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6">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6">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6">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6">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6">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6">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6">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6">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6">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6">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6">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6">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6">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6">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6">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6">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6">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6">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6">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6">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6">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6">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6">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6">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6">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6">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6">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6">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6">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6">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6">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6">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6">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6">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6">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6">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6">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6">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6">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6">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6">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6">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6">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6">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6">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6">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6">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6">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6">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6">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6">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6">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6">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6">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6">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6">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6">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6">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6">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6">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6">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6">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6">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6">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6">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6">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6">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6">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6">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6">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6">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6">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6">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6">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6">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6">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6">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6">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6">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6">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6">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6">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6">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6">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6">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6">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6">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6">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6">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6">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6">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6">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6">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6">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6">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6">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6">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6">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6">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6">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6">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6">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6">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6">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6">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6">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6">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6">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6">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6">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6">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6">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6">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6">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6">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6">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6">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6">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6">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6">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6">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6">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6">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6">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6">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6">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6">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6">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6">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6">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6">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6">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6">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6">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6">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6">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6">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6">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6">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6">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6">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6">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6">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6">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6">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6">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6">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6">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6">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6">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6">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6">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6">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6">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6">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6">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6">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6">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6">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6">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6">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6">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6">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6">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6">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6">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6">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6">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6">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6">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6">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6">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6">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6">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6">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6">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6">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6">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6">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6">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6">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6">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6">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6">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6">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6">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6">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6">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6">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6">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6">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6">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6">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6">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6">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6">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6">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6">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6">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6">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6">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6">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6">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6">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6">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6">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6">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6">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6">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6">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6">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6">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6">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6">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6">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6">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6">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6">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6">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6">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6">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6">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6">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6">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6">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6">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6">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6">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6">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6">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6">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6">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6">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6">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6">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6">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6">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6">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6">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6">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6">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6">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6">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6">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6">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6">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6">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6">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6">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6">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6">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6">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6">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6">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6">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6">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6">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6">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6">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6">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6">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6">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6">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6">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6">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6">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6">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6">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6">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6">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6">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6">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6">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6">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6">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6">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6">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6">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6">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6">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6">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6">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6">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6">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6">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6">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6">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6">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6">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6">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6">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6">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6">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6">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6">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6">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6">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6">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6">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6">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6">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6">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6">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6">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6">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6">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6">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6">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6">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6">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6">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6">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6">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6">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6">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6">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6">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6">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6">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6">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6">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6">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6">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6">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6">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6">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6">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6">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6">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6">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6">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6">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6">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6">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6">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6">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6">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6">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6">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6">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6">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6">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6">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6">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6">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6">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6">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6">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6">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6">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6">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6">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6">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6">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6">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6">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6">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6">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6">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6">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6">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6">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6">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6">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6">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6">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6">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6">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6">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6">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6">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6">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6">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6">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6">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6">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6">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6">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6">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6">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6">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6">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6">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6">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6">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6">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6">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6">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6">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6">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6">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6">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6">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6">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6">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6">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6">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6">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6">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6">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6">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6">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6">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6">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6">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6">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6">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6">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6">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6">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6">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6">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6">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6">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6">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6">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6">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6">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6">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6">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6">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6">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6">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6">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6">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6">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6">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6">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6">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6">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6">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6">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6">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6">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6">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6">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6">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6">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6">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6">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6">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6">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6">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6">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6">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6">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6">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6">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6">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6">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6">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6">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6">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6">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6">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6">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6">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6">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6">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6">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6">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6">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6">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6">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6">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6">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6">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6">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6">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6">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6">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6">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6">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6">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6">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6">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6">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6">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6">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6">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6">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6">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6">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6">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6">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6">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6">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6">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6">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6">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6">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6">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6">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6">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6">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6">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6">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6">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6">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6">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6">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6">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6">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6">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6">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6">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6">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6">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6">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6">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6">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6">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6">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6">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6">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6">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6">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6">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6">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6">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6">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6">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6">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6">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6">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6">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6">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6">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6">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6">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6">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6">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6">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6">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6">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6">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6">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6">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6">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6">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6">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6">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6">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6">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6">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6">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6">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6">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6">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6">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6">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6">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6">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6">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6">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6">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6">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6">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6">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6">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6">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6">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6">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6">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6">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6">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6">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6">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6">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6">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6">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6">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6">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6">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6">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6">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6">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6">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6">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6">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6">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6">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6">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6">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6">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6">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6">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6">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6">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6">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6">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6">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6">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6">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6">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6">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6">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6">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6">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6">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6">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6">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6">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6">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6">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6">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6">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6">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6">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6">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6">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6">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6">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6">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6">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6">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6">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6">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6">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6">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6">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6">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6">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6">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6">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6">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6">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6">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6">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6">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6">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6">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6">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6">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6">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6">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6">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6">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6">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6">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6">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6">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6">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6">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6">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6">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6">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6">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6">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6">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6">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6">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6">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6">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6">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6">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6">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6">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6">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6">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6">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6">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6">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6">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6">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6">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6">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6">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6">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6">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6">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6">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6">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6">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6">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6">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6">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6">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6">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6">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6">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6">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6">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6">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6">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6">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6">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6">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6">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6">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6">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6">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6">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6">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6">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6">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6">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6">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6">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6">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6">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6">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6">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6">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6">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6">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6">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6">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6">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6">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6">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6">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6">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6">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6">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6">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6">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6">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6">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6">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6">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6">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6">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6">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6">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6">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6">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6">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6">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6">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6">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6">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6">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6">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6">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6">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6">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6">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6">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6">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6">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6">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6">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6">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6">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6">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6">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6">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6">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6">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6">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6">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6">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6">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6">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6">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6">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6">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6">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6">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6">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6">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6">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6">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6">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6">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6">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6">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6">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6">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6">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6">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6">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6">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6">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6">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6">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6">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6">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6">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6">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6">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6">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6">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6">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6">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6">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6">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6">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6">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6">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6">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6">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6">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6">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6">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6">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6">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6">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6">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6">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6">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6">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6">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6">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6">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6">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6">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6">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6">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6">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6">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6">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6">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6">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6">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6">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6">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6">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6">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6">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6">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6">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6">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6">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6">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6">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6">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6">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6">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6">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6">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6">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6">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6">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6">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6">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6">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6">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6">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6">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6">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6">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6">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6">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6">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6">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6">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6">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6">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6">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6">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6">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6">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6">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6">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6">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6">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6">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6">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6">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6">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6">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6">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6">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6">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6">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6">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6">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6">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6">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6">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6">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6">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6">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6">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6">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6">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6">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6">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6">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6">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6">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6">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6">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6">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6">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6">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6">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6">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6">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6">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6">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6">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6">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6">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6">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6">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6">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6">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6">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6">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6">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6">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6">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6">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6">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6">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6">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6">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6">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6">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6">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6">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6">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6">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6">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6">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6">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6">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6">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6">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6">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6">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6">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6">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6">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6">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6">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6">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6">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6">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6">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6">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6">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6">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6">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6">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6">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6">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6">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6">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6">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6">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6">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6">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6">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6">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6">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6">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6">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6">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6">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6">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6">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6">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6">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6">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6">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6">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6">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6">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6">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6">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6">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6">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6">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6">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6">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6">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6">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6">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6">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6">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6">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6">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6">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6">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6">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6">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6">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6">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6">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6">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6">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6">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6">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6">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6">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6">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6">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6">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6">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6">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6">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6">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6">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6">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6">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6">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6">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6">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6">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6">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6">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6">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6">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6">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6">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6">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6">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6">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6">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6">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6">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6">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6">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6">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6">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6">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6">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6">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6">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6">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6">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6">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6">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6">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6">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6">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6">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6">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6">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6">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6">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6">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6">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6">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6">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6">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6">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6">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6">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6">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6">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6">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6">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6">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6">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6">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6">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6">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6">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6">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6">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6">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6">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6">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6">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6">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6">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6">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6">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6">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6">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6">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6">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6">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6">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6">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6">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6">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6">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6">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6">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6">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6">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6">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6">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6">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6">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6">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6">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6">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6">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6">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6">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6">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6">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6">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6">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6">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6">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6">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6">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6">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6">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6">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6">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6">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6">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6">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6">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6">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6">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6">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6">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6">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6">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6">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6">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6">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6">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6">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6">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6">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6">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6">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6">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6">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6">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6">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6">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6">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6">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6">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6">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6">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6">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6">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6">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6">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6">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6">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6">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6">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6">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6">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6">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6">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6">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6">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6">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6">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6">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6">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6">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6">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6">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6">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6">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6">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6">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6">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6">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6">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6">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6">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6">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6">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6">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6">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6">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6">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6">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6">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6">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6">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6">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6">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6">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6">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6">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6">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6">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6">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6">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6">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6">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6">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6">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6">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6">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6">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6">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6">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6">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6">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6">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6">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6">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6">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6">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6">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6">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6">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6">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6">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6">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6">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6">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6">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6">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6">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6">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6">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6">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6">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6">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6">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6">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6">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6">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6">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6">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6">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6">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6">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6">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6">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6">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6">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6">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6">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6">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6">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6">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6">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6">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6">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6">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6">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6">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6">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6">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6">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6">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6">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6">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6">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6">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6">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6">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6">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6">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6">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6">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6">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6">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6">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6">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6">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6">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6">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6">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6">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6">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6">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6">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6">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6">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6">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6">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6">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6">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6">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6">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6">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6">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6">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6">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6">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6">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6">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6">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6">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6">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6">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6">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6">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6">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6">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6">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6">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6">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6">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6">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6">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6">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6">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6">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6">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6">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6">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6">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6">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6">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6">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6">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6">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6">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6">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6">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6">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6">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6">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6">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6">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6">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6">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6">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6">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6">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6">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6">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6">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6">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6">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6">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6">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6">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6">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6">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6">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6">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6">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6">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6">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6">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6">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6">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6">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6">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6">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6">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6">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6">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6">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6">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6">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6">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6">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6">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6">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6">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6">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6">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6">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6">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6">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6">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6">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6">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6">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6">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6">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6">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6">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6">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6">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6">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6">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6">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6">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6">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6">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6">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6">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6">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6">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6">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6">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6">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6">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6">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6">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6">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6">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6">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6">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6">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6">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6">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6">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6">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6">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6">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6">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6">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6">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6">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6">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6">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6">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6">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6">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6">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6">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6">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6">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6">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6">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6">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6">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6">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6">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6">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6">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6">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6">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6">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6">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6">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6">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6">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6">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6">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6">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6">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6">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6">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6">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6">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6">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6">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6">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6">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6">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6">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6">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6">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6">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6">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6">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6">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6">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6">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6">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6">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6">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6">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6">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6">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6">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6">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6">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6">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6">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6">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6">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6">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6">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6">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6">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6">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6">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6">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6">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6">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6">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6">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6">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6">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6">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6">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6">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6">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6">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6">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6">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6">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6">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6">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6">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6">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6">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6">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6">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6">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6">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6">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6">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6">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6">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6">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6">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6">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6">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6">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6">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6">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6">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6">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6">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6">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6">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6">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6">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6">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6">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6">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6">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6">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6">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6">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6">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6">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6">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6">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6">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6">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6">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6">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6">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6">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6">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6">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6">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6">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6">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6">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6">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6">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6">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6">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6">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6">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6">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6">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6">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6">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6">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6">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6">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6">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6">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6">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6">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6">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6">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6">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6">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6">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6">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6">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6">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6">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6">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6">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6">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6">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6">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6">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6">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6">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6">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6">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6">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6">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6">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6">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6">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6">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6">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6">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6">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6">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6">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6">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6">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6">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6">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6">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6">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6">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6">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6">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6">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6">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6">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6">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6">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6">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6">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6">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6">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6">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6">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6">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6">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6">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6">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6">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6">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6">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6">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6">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6">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6">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6">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6">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6">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6">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6">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6">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6">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6">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6">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6">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6">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6">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6">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6">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6">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6">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6">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6">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6">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6">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6">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6">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6">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6">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6">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6">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6">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6">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6">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6">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6">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6">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6">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6">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6">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6">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6">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6">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6">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6">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6">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6">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6">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6">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6">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6">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6">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6">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6">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6">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6">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6">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6">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6">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6">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6">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6">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6">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6">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6">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6">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6">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6">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6">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6">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6">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6">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6">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6">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6">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6">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6">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6">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6">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6">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6">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6">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6">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6">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6">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6">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6">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6">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6">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6">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6">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6">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6">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6">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6">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6">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6">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6">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6">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6">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6">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6">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6">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6">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6">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6">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6">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6">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6">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6">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6">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6">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6">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6">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6">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6">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6">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6">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6">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6">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6">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6">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6">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6">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6">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6">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6">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6">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6">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6">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6">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6">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6">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6">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6">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6">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6">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6">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6">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6">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6">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6">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6">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6">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6">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6">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6">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6">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6">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6">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6">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6">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6">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6">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6">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6">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6">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6">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6">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6">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6">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6">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6">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6">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6">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6">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6">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6">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6">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6">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6">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6">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6">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6">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6">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6">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6">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6">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6">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6">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6">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6">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6">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6">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6">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6">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6">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6">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6">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6">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6">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6">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6">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6">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6">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6">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6">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6">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6">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6">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6">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6">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6">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6">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6">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6">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6">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6">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6">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6">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6">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6">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6">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6">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6">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6">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6">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6">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6">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6">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6">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6">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6">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6">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6">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6">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6">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6">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6">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6">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6">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6">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6">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6">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6">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6">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6">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6">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6">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6">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6">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6">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6">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6">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6">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6">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6">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6">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6">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6">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6">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6">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6">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6">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6">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6">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6">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6">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6">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6">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6">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6">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6">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6">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6">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6">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6">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6">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6">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6">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6">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6">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6">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6">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6">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6">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6">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6">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6">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6">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6">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6">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6">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6">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6">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6">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6">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6">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6">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6">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6">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6">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6">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6">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6">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6">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6">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6">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6">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6">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6">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6">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6">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6">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6">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6">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6">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6">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6">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6">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6">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6">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6">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6">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6">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6">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6">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6">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6">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6">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6">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6">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6">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6">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6">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6">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6">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6">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6">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6">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6">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6">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6">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6">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6">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6">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6">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6">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6">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6">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6">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6">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6">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6">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6">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6">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6">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6">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6">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6">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6">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6">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6">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6">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6">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6">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6">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6">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6">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6">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6">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6">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6">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6">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6">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6">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6">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6">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6">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6">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6">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6">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6">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6">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6">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6">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6">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6">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6">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6">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6">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6">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6">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6">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6">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6">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6">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6">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6">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6">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6">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6">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6">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6">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6">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6">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6">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6">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6">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6">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6">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6">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6">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6">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6">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6">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6">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6">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6">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6">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6">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6">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6">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6">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6">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6">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6">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6">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6">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6">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6">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6">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6">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6">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6">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6">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6">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6">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6">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6">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6">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6">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6">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6">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6">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6">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6">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6">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6">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6">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6">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6">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6">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6">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6">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6">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6">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6">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6">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6">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6">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6">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6">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6">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6">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6">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6">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6">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6">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6">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6">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6">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6">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6">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6">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6">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6">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6">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6">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6">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6">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6">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6">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6">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6">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6">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6">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6">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6">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6">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6">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6">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6">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6">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6">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6">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6">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6">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6">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6">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6">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6">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6">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6">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6">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6">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6">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6">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6">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6">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6">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6">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6">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6">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6">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6">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6">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6">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6">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6">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6">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6">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6">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6">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6">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6">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6">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6">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6">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6">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6">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6">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6">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6">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6">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6">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6">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6">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6">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6">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6">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6">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6">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6">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6">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6">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6">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6">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6">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6">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6">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6">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6">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6">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6">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6">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6">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6">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6">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6">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6">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6">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6">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6">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6">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6">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6">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6">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6">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6">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6">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6">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6">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6">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6">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6">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6">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6">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6">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6">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6">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6">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6">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6">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6">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6">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6">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6">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6">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6">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6">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6">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6">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6">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6">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6">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6">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6">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6">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6">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6">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6">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6">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6">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6">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6">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6">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6">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6">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6">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6">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6">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6">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6">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6">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6">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6">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6">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6">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6">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6">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6">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6">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6">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6">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6">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6">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6">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6">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6">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6">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6">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6">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6">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6">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6">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6">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6">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6">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6">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6">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6">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6">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6">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6">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6">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6">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6">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6">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6">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6">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6">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6">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6">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6">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6">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6">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6">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6">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6">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6">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6">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6">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6">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6">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6">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6">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6">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6">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6">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6">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6">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6">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6">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6">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6">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6">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6">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6">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6">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6">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6">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6">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6">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6">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6">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6">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6">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6">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6">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6">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6">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6">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6">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6">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6">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6">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6">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6">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6">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6">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6">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6">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6">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6">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6">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6">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6">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6">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6">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6">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6">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6">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6">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6">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6">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6">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6">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6">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6">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6">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6">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6">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6">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6">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6">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6">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6">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6">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6">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6">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6">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6">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6">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6">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6">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6">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6">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6">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6">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6">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6">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6">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6">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6">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6">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6">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6">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6">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6">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6">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6">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6">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6">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6">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6">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6">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6">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6">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6">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6">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6">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6">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6">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6">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6">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6">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6">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6">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6">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6">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6">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6">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6">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6">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6">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6">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6">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6">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6">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6">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6">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6">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6">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6">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6">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6">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6">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6">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6">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6">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6">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6">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6">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6">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6">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6">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6">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6">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6">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6">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6">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6">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6">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6">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6">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6">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6">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6">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6">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6">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6">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6">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6">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6">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6">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6">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6">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6">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6">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6">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6">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6">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6">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6">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6">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6">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6">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6">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6">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6">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6">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6">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6">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6">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6">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6">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6">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6">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6">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6">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6">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6">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6">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6">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6">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6">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6">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6">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6">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6">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6">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6">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6">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6">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6">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6">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6">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6">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6">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6">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6">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6">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6">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6">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6">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6">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6">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6">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6">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6">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6">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6">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6">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6">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6">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6">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6">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6">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6">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6">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6">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6">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6">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6">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6">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6">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6">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6">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6">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6">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6">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6">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6">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6">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6">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6">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6">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6">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6">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6">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6">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6">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6">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6">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6">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6">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6">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6">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6">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6">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6">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6">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6">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6">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6">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6">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6">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6">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6">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6">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6">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6">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6">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6">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6">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6">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6">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6">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6">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6">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6">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6">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6">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6">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6">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6">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6">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6">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6">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6">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6">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6">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6">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6">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6">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6">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6">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6">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6">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6">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6">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6">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6">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6">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6">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6">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6">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6">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6">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6">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6">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6">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6">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6">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6">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6">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6">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6">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6">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6">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6">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6">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6">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6">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6">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6">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6">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6">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6">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6">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6">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6">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6">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6">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6">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6">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6">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6">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6">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6">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6">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6">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6">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6">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6">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6">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6">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6">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6">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6">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6">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6">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6">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6">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6">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6">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6">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6">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6">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6">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6">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6">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6">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6">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6">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6">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6">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6">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6">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6">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6">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6">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6">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6">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6">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6">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6">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6">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6">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6">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6">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6">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6">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6">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6">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6">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6">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6">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6">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6">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6">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6">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6">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6">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6">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6">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6">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6">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6">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6">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6">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6">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6">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6">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6">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6">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6">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6">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6">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6">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6">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6">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6">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6">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6">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6">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6">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6">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6">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6">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6">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6">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6">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6">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6">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6">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6">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6">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6">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6">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6">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6">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6">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6">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6">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6">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6">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6">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6">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6">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6">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6">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6">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6">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6">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6">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6">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6">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6">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6">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6">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6">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6">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6">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6">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6">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6">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6">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6">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6">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6">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6">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6">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6">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6">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6">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6">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6">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6">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6">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6">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6">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6">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6">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6">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6">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6">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6">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6">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6">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6">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6">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6">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6">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6">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6">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6">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6">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6">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6">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6">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6">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6">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6">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6">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6">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6">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6">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6">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6">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6">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6">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6">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6">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6">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6">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6">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6">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6">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6">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6">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6">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6">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6">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6">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6">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6">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6">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6">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6">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6">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6">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6">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6">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6">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6">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6">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6">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6">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6">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6">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6">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6">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6">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6">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6">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6">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6">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6">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6">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6">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6">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6">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6">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6">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6">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6">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6">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6">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6">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6">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6">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6">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6">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6">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6">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6">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6">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6">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6">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6">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6">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6">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6">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6">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6">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6">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6">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6">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6">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6">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6">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6">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6">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6">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6">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6">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6">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6">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6">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6">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6">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6">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6">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6">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6">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6">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6">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6">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6">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6">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6">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6">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6">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6">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6">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6">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6">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6">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6">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6">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6">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6">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6">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6">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6">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6">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6">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6">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6">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6">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6">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6">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6">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6">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6">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6">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6">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6">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6">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6">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6">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6">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6">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6">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6">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6">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6">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6">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6">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6">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6">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6">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6">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6">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6">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6">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6">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6">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6">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6">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6">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6">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6">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6">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6">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6">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6">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6">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6">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6">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6">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6">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6">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6">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6">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6">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6">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6">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6">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6">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6">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6">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6">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6">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6">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6">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6">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6">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6">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6">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6">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6">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6">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6">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6">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6">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6">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6">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6">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6">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6">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6">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6">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6">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6">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6">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6">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6">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6">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6">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6">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6">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6">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6">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6">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6">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6">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6">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6">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6">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6">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6">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6">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6">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6">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6">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6">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6">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6">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6">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6">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6">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6">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6">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6">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6">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6">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6">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6">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6">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6">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6">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6">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6">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6">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6">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6">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6">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6">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6">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6">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6">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6">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6">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6">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6">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6">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6">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6">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6">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6">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6">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6">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6">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6">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6">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6">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6">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6">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6">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6">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6">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6">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6">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6">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6">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6">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6">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6">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6">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6">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6">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6">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6">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6">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6">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6">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6">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6">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6">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6">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6">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6">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6">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6">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6">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6">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6">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6">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6">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6">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6">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6">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6">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6">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6">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6">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6">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6">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6">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6">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6">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6">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6">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6">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6">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6">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6">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6">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6">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6">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6">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6">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6">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6">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6">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6">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6">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6">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6">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6">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6">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6">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6">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6">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6">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6">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6">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6">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6">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6">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6">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6">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6">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6">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6">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6">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6">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6">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6">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6">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6">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6">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6">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6">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6">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6">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6">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6">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6">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6">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6">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6">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6">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6">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6">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6">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6">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6">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6">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6">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6">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6">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6">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6">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6">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6">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6">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6">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6">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6">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6">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6">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6">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6">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6">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6">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6">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6">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6">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6">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6">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6">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6">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6">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6">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6">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6">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6">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6">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6">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6">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6">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6">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6">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6">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6">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6">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6">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6">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6">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6">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6">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6">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6">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6">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6">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6">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6">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6">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6">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6">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6">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6">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6">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6">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6">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6">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6">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6">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6">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6">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6">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6">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6">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6">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6">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6">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6">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6">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6">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6">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6">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6">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6">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6">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6">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6">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6">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6">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6">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6">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6">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6">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6">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6">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6">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6">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6">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6">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6">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6">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6">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6">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6">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6">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6">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6">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6">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6">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6">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6">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6">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6">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6">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6">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6">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6">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6">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6">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6">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6">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6">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6">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6">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6">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6">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6">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6">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6">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6">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6">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6">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6">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6">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6">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6">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6">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6">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6">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6">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6">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6">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6">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6">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6">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6">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6">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6">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6">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6">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6">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6">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6">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6">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6">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6">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6">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6">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6">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6">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6">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6">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6">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6">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6">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6">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6">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6">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6">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6">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6">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6">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6">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6">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6">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6">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6">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6">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6">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6">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6">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6">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6">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6">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6">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6">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6">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6">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6">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6">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6">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6">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6">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6">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6">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6">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6">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6">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6">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6">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6">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6">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6">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6">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6">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6">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6">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6">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6">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6">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6">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6">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6">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6">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6">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6">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6">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6">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6">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6">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6">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6">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6">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6">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6">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6">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6">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6">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6">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6">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6">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6">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6">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6">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6">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6">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6">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6">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6">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6">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6">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6">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6">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6">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6">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6">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6">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6">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6">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6">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6">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6">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6">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6">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6">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6">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6">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6">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6">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6">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6">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6">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6">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6">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6">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6">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6">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6">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6">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6">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6">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6">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6">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6">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6">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6">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6">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6">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6">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6">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6">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6">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6">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6">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6">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6">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6">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6">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6">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6">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6">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6">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6">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6">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6">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6">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6">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6">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6">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6">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6">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6">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6">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6">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6">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6">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6">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6">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6">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6">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6">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6">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6">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6">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6">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6">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6">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6">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6">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6">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6">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6">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6">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6">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6">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6">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6">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6">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6">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6">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6">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6">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6">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6">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6">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6">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6">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6">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6">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6">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6">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6">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6">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6">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6">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6">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6">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6">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6">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6">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6">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6">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6">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6">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6">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6">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6">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6">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6">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6">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6">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6">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6">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6">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6">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6">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6">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6">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6">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6">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6">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6">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6">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6">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6">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6">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6">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6">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6">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6">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6">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6">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6">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6">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6">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6">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6">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6">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6">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6">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6">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6">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6">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6">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6">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6">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6">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6">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6">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6">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6">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6">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6">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6">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6">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6">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6">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6">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6">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6">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6">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6">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6">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6">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6">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6">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6">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6">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6">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6">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6">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6">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6">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6">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6">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6">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6">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6">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6">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6">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6">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6">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6">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6">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6">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6">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6">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6">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6">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6">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6">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6">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6">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6">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6">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6">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6">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6">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6">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6">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6">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6">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6">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6">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6">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6">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6">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6">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6">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6">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6">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6">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6">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6">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6">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6">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6">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6">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6">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6">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6">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6">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6">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6">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6">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6">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6">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6">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6">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6">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6">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6">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6">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6">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6">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6">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6">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6">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6">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6">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6">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6">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6">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6">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6">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6">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6">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6">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6">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6">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6">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6">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6">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6">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6">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6">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6">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6">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6">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6">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6">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6">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6">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6">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6">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6">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6">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6">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6">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6">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6">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6">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6">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6">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6">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6">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6">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6">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6">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6">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6">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6">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6">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6">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6">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6">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6">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6">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6">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6">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6">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6">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6">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6">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6">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6">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6">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6">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6">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6">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6">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6">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6">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6">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6">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6">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6">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6">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6">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6">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6">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6">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6">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6">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6">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6">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6">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6">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6">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6">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6">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6">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6">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6">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6">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6">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6">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6">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6">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6">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6">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6">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6">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6">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6">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6">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6">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6">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6">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6">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6">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6">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6">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6">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6">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6">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6">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6">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6">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6">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6">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6">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6">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6">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6">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6">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6">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6">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6">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6">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6">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6">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6">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6">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6">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6">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6">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6">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6">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6">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6">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6">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6">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6">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6">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6">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6">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6">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6">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6">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6">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6">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6">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6">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6">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6">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6">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6">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6">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6">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6">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6">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6">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6">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6">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6">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6">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6">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6">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6">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6">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6">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6">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6">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6">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6">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6">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6">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6">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6">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6">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6">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6">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6">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6">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6">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6">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6">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6">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6">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6">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6">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6">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6">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6">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6">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6">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6">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6">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6">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6">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6">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6">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6">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6">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6">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6">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6">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6">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6">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6">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6">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6">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6">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6">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6">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6">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6">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6">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6">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6">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6">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6">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6">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6">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6">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6">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6">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6">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6">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6">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6">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6">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6">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6">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6">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6">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6">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6">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6">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6">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6">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6">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6">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6">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6">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6">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6">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6">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6">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6">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6">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6">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6">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6">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6">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6">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6">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6">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6">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6">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6">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6">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6">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6">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6">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6">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6">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6">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6">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6">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6">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6">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6">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6">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6">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6">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6">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6">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6">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6">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6">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6">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6">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6">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6">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6">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6">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6">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6">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6">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6">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6">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6">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6">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6">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6">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6">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6">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6">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6">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6">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6">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6">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6">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6">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6">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6">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6">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6">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6">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6">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6">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6">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6">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6">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6">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6">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6">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6">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6">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6">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6">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6">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6">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6">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6">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6">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6">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6">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6">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6">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6">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6">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6">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6">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6">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6">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6">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6">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6">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6">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6">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6">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6">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6">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6">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6">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6">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6">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6">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6">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6">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6">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6">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6">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6">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6">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6">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6">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6">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6">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6">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6">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6">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6">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6">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6">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6">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6">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6">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6">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6">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6">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6">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6">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6">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6">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6">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6">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6">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6">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6">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6">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6">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6">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6">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6">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6">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6">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6">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6">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6">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6">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6">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6">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6">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6">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6">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6">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6">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6">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6">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6">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6">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6">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6">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6">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6">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6">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6">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6">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6">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6">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6">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6">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6">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6">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6">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6">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6">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6">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6">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6">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6">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6">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6">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6">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6">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6">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6">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6">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6">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6">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6">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6">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6">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6">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6">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6">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6">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6">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6">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6">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6">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6">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6">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6">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6">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6">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6">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6">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6">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6">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6">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6">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6">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6">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6">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6">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6">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6">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6">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6">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6">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6">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6">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6">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6">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6">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6">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6">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6">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6">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6">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6">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6">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6">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6">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6">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6">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6">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6">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6">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6">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6">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6">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6">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6">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6">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6">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6">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6">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6">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6">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6">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6">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6">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6">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6">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6">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6">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6">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6">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6">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6">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6">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6">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6">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6">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6">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6">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6">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6">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6">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6">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6">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6">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6">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6">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6">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6">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6">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6">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6">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6">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6">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6">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6">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6">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6">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6">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6">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6">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6">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6">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6">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6">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6">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6">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6">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6">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6">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6">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6">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6">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6">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6">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6">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6">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6">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6">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6">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6">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6">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6">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6">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6">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6">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6">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6">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6">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6">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6">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6">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6">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6">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6">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6">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6">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6">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6">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6">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6">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6">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6">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6">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6">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6">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6">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6">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6">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6">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6">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6">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6">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6">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6">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6">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6">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6">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6">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6">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6">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6">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6">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6">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6">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6">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6">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6">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6">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6">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6">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6">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6">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6">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6">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6">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6">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6">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6">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6">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6">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6">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6">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6">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6">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6">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6">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6">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6">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6">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6">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6">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6">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6">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6">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6">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6">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6">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6">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6">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6">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6">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6">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6">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6">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6">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6">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6">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6">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6">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6">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6">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6">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6">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6">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6">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6">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6">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6">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6">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6">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6">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6">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6">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6">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6">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6">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6">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6">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6">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6">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6">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6">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6">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6">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6">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6">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6">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6">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6">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6">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6">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6">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6">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6">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6">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6">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6">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6">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6">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6">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6">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6">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6">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6">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6">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6">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6">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6">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6">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6">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6">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6">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6">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6">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6">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6">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6">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6">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6">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6">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6">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6">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6">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6">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6">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6">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6">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6">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6">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6">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6">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6">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6">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6">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6">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6">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6">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6">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6">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6">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6">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6">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6">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6">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6">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6">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6">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6">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6">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6">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6">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6">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6">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6">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6">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6">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6">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6">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6">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6">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6">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6">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6">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6">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6">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6">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6">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6">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6">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6">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6">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6">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6">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6">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6">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6">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6">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6">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6">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6">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6">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6">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6">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6">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6">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6">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6">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6">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6">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6">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6">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6">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6">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6">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6">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6">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6">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6">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6">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6">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6">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6">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6">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6">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6">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6">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6">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6">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6">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6">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6">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6">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6">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6">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6">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6">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6">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6">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6">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6">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6">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6">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6">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6">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6">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6">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6">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6">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6">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6">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6">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6">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6">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6">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6">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6">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6">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6">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6">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6">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6">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6">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6">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6">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6">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6">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6">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6">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6">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6">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6">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6">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6">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6">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6">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6">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6">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6">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6">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6">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6">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6">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6">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6">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6">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6">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6">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6">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6">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6">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6">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6">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6">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6">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6">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6">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6">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6">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6">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6">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6">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6">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6">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6">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6">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6">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6">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6">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6">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6">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6">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6">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6">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6">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6">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6">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6">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6">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6">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6">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6">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6">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6">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6">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6">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6">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6">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6">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6">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6">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6">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6">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6">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6">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6">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6">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6">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6">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6">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6">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6">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6">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6">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6">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6">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6">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6">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6">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6">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6">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6">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6">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6">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6">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6">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6">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6">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6">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6">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6">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6">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6">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6">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6">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6">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6">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6">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6">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6">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6">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6">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6">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6">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6">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6">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6">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6">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6">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6">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6">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6">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6">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6">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6">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6">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6">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6">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6">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6">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6">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6">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6">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6">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6">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6">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6">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6">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6">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6">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6">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6">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6">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6">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6">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6">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6">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6">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6">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6">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6">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6">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6">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6">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6">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6">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6">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6">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6">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6">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6">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6">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6">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6">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6">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6">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6">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6">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6">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6">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6">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6">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6">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6">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6">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6">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6">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6">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6">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6">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6">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6">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6">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6">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6">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6">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6">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6">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6">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6">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6">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6">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6">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6">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6">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6">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6">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6">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6">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6">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6">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6">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6">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6">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6">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6">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6">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6">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6">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6">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6">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6">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6">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6">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6">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6">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6">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6">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6">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6">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6">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6">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6">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6">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6">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6">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6">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6">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6">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6">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6">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6">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6">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6">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6">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6">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6">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6">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6">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6">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6">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6">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6">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6">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6">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6">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6">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6">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6">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6">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6">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6">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6">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6">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6">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6">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6">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6">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6">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6">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6">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6">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6">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6">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6">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6">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6">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6">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6">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6">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6">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6">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6">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6">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6">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6">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6">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6">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6">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6">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6">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6">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6">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6">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6">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6">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6">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6">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6">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6">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6">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6">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6">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6">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6">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6">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6">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6">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6">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6">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6">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6">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6">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6">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6">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6">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6">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6">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6">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6">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6">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6">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6">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6">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6">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6">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6">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6">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6">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6">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6">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6">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6">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6">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6">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6">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6">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6">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6">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6">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6">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6">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6">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6">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6">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6">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6">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6">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6">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6">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6">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6">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6">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6">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6">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6">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6">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6">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6">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6">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6">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6">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6">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6">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6">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6">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6">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6">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6">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6">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6">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6">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6">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6">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6">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6">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6">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6">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6">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6">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6">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6">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6">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6">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6">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6">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6">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6">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6">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6">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6">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6">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6">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6">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6">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6">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6">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6">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6">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6">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6">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6">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6">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6">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6">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6">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6">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6">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6">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6">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6">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6">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6">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6">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6">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6">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6">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6">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6">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6">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6">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6">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6">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6">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6">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6">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6">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6">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6">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6">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6">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6">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6">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6">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6">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6">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6">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6">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6">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6">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6">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6">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6">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6">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6">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6">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6">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6">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6">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6">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6">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6">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6">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6">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6">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6">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6">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6">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6">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6">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6">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6">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6">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6">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6">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6">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6">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6">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6">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6">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6">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6">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6">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6">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6">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6">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6">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6">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6">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6">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6">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6">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6">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6">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6">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6">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6">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6">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6">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6">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6">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6">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6">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6">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6">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6">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6">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6">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6">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6">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6">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6">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6">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6">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6">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6">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6">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6">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6">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6">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6">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6">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6">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6">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6">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6">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6">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6">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6">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6">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6">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6">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6">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6">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6">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6">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6">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6">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6">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6">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6">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6">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6">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6">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6">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6">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6">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6">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6">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6">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6">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6">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6">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6">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6">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6">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6">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6">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6">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6">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6">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6">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6">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6">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6">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6">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6">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6">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6">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6">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6">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6">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6">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6">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6">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6">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6">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6">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6">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6">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6">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6">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6">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6">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6">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6">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6">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6">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6">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6">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6">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6">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6">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6">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6">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6">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6">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6">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6">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6">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6">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6">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6">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6">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6">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6">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6">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6">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6">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6">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6">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6">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6">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6">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6">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6">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6">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6">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6">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6">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6">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6">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6">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6">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6">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6">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6">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6">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6">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6">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6">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6">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6">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6">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6">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6">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6">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6">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6">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6">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6">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6">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6">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6">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6">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6">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6">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6">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6">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6">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6">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6">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6">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6">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6">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6">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6">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6">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6">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6">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6">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6">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6">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6">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6">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6">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6">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6">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6">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6">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6">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6">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6">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6">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6">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6">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6">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6">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6">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6">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6">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6">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6">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6">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6">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6">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6">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6">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6">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6">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6">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6">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6">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6">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6">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6">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6">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6">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6">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6">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6">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6">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6">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6">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6">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6">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6">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6">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6">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6">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6">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6">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6">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6">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6">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6">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6">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6">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6">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6">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6">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6">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6">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6">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6">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6">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6">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6">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6">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6">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6">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6">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6">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6">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6">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6">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6">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6">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6">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6">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6">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6">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6">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6">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6">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6">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6">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6">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6">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6">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6">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6">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6">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6">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6">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6">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6">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6">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6">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6">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6">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6">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6">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6">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6">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6">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6">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6">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6">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6">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6">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6">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6">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6">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6">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6">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6">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6">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6">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6">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6">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6">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6">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6">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6">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6">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6">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6">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6">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6">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6">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6">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6">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6">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6">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6">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6">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6">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6">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6">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6">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6">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6">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6">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6">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6">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6">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6">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6">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6">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6">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6">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6">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6">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6">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6">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6">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6">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6">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6">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6">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6">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6">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6">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6">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6">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6">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6">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6">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6">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6">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6">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6">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6">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6">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6">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6">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6">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6">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6">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6">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6">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6">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6">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6">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6">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6">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6">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6">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6">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6">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6">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6">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6">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6">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6">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6">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6">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6">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6">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6">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6">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6">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6">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6">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6">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6">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6">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6">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6">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6">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6">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6">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6">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6">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6">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6">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6">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6">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6">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6">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6">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6">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6">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6">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6">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6">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6">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6">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6">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6">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6">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6">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6">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6">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6">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6">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6">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6">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6">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6">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6">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6">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6">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6">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6">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6">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6">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6">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6">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6">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6">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6">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6">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6">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6">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6">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6">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6">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6">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6">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6">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6">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6">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6">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6">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6">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6">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6">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6">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6">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6">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6">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6">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6">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6">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6">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6">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6">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6">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6">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6">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6">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6">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6">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6">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6">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6">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6">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6">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6">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6">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6">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6">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6">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6">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6">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6">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6">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6">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6">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6">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6">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6">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6">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6">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6">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6">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6">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6">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6">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6">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6">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6">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6">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6">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6">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6">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6">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6">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6">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6">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6">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6">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6">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6">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6">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6">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6">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6">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6">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6">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6">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6">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6">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6">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6">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6">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6">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6">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6">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6">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6">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6">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6">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6">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6">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6">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6">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6">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6">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6">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6">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6">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6">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6">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6">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6">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6">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6">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6">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6">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6">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6">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6">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6">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6">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6">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6">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6">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6">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6">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6">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6">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6">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6">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6">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6">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6">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6">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6">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6">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6">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6">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6">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6">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6">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6">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6">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6">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6">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6">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6">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6">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6">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6">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6">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6">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6">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6">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6">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6">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6">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6">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6">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6">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6">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6">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6">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6">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6">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6">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6">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6">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6">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6">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6">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6">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6">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6">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6">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6">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6">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6">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6">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6">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6">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6">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6">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6">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6">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6">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6">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6">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6">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6">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6">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6">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6">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6">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6">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6">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6">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6">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6">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6">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6">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6">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6">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6">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6">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6">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6">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6">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6">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6">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6">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6">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6">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6">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6">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6">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6">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6">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6">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6">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6">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6">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6">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6">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6">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6">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6">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6">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6">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6">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6">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6">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6">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6">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6">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6">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6">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6">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6">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6">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6">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6">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6">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6">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6">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6">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6">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6">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6">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6">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6">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6">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6">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6">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6">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6">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6">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6">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6">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6">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6">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6">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6">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6">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6">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6">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6">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6">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6">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6">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6">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6">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6">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6">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6">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6">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6">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6">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6">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6">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6">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6">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6">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6">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6">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6">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6">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6">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6">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6">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6">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6">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6">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6">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6">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6">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6">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6">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6">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6">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6">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6">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6">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6">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6">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6">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6">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6">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6">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6">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6">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6">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6">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6">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6">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6">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6">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6">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6">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6">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6">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6">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6">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6">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6">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6">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6">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6">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6">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6">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6">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6">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6">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6">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6">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6">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6">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6">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6">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6">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6">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6">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6">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6">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6">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6">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6">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6">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6">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6">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6">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6">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6">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6">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6">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6">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6">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6">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6">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6">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6">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6">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6">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6">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6">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6">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6">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6">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6">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6">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6">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6">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6">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6">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6">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6">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6">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6">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6">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6">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6">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6">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6">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6">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6">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6">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6">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6">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6">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6">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6">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6">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6">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6">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6">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6">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6">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6">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6">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6">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6">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6">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6">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6">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6">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6">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6">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6">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6">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6">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6">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6">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6">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6">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6">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6">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6">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6">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6">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6">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6">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6">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6">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6">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6">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6">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6">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6">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6">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6">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6">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6">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6">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6">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6">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6">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6">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6">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6">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6">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6">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6">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6">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6">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6">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6">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6">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6">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6">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6">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6">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6">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6">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6">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6">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6">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6">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6">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6">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6">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6">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6">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6">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6">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6">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6">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6">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6">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6">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6">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6">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6">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6">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6">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6">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6">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6">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6">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6">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6">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6">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6">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6">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6">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6">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6">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6">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6">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6">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6">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6">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6">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6">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6">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6">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6">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6">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6">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6">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6">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6">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6">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6">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6">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6">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6">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6">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6">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6">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6">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6">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6">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6">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6">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6">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6">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6">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6">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6">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6">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6">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6">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6">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6">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6">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6">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6">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6">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6">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6">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6">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6">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6">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6">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6">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6">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6">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6">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6">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6">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6">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6">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6">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6">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6">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6">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6">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6">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6">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6">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6">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6">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6">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6">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6">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6">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6">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6">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6">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6">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6">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6">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6">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6">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6">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6">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6">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6">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6">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6">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6">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6">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6">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6">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6">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6">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6">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6">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6">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6">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6">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6">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6">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6">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6">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6">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6">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6">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6">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6">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6">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6">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6">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6">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6">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6">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6">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6">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6">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6">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6">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6">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6">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6">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6">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6">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6">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6">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6">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6">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6">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6">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6">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6">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6">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6">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6">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6">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6">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6">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6">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6">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6">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6">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6">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6">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6">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6">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6">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6">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6">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6">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6">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6">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6">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6">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6">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6">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6">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6">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6">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6">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6">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6">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6">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6">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6">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6">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6">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6">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6">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6">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6">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6">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6">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6">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6">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6">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6">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6">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6">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6">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6">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6">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6">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6">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6">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6">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6">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6">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6">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6">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6">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6">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6">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6">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6">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6">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6">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6">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6">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6">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6">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6">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6">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6">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6">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6">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6">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6">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6">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6">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6">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6">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6">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6">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6">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6">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6">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6">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6">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6">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6">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6">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6">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6">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6">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6">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6">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6">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6">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6">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6">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6">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6">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6">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6">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6">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6">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6">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6">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6">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6">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6">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6">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6">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6">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6">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6">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6">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6">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6">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6">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6">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6">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6">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6">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6">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6">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6">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6">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6">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6">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6">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6">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6">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6">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6">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6">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6">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6">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6">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6">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6">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6">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6">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6">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6">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6">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6">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6">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6">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6">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6">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6">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6">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6">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6">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6">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6">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6">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6">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6">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6">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6">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6">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6">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6">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6">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6">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6">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6">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6">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6">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6">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6">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6">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6">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6">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6">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6">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6">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6">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6">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6">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6">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6">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6">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6">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6">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6">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6">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6">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6">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6">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6">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6">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6">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6">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6">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6">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6">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6">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6">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6">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6">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6">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6">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6">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6">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6">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6">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6">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6">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6">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6">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6">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6">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6">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6">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6">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6">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6">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6">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6">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6">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6">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6">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6">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6">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6">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6">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6">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6">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6">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6">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6">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6">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6">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6">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6">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6">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6">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6">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6">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6">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6">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6">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6">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6">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6">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6">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6">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6">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6">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6">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6">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6">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6">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6">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6">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6">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6">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6">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6">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6">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6">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6">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6">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6">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6">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6">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6">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6">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6">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6">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6">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6">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6">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6">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6">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6">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6">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6">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6">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6">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6">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6">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6">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6">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6">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6">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6">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6">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6">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6">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6">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6">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6">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6">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6">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6">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6">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6">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6">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6">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6">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6">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6">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6">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6">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6">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6">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6">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6">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6">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6">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6">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6">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6">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6">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6">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6">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6">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6">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6">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6">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6">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6">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6">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6">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6">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6">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6">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6">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6">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6">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6">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6">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6">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6">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6">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6">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6">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6">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6">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6">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6">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6">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6">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6">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6">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6">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6">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6">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6">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6">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6">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6">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6">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6">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6">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6">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6">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6">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6">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6">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6">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6">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6">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6">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6">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6">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6">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6">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6">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6">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6">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6">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6">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6">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6">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6">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6">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6">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6">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6">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6">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6">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6">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6">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6">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6">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6">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6">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6">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6">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6">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6">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6">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6">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6">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6">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6">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6">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6">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6">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6">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6">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6">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6">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6">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6">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6">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6">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6">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6">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6">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6">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6">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6">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6">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6">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6">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6">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6">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6">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6">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6">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6">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6">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6">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6">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6">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6">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6">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6">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6">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6">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6">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6">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6">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6">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6">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6">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6">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6">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6">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6">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6">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6">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6">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6">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6">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6">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6">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6">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6">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6">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6">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6">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6">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6">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6">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6">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6">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6">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6">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6">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6">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6">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6">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6">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6">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6">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6">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6">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6">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6">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6">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6">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6">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6">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6">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6">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6">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6">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6">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6">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6">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6">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6">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6">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6">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6">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6">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6">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6">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6">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6">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6">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6">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6">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6">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6">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6">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6">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6">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6">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6">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6">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6">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6">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6">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6">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6">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6">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6">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6">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6">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6">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6">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6">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6">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6">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6">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6">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6">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6">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6">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6">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6">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6">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6">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6">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6">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6">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6">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6">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6">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6">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6">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6">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6">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6">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6">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6">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6">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6">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6">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6">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6">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6">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6">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6">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6">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6">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6">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6">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6">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6">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6">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6">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6">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6">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6">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6">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6">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6">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6">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6">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6">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6">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6">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6">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6">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6">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6">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6">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6">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6">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6">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6">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6">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6">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6">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6">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6">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6">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6">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6">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6">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6">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6">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6">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6">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6">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6">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6">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6">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6">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6">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6">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6">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6">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6">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6">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6">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6">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6">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6">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6">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6">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6">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6">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6">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6">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6">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6">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6">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6">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6">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6">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6">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6">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6">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6">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6">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6">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6">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6">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6">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6">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6">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6">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6">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6">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6">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6">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6">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6">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6">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6">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6">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6">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6">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6">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6">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6">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6">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6">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6">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6">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6">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6">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6">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6">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6">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6">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6">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6">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6">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6">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6">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6">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6">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6">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6">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6">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6">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6">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6">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6">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6">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6">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6">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6">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6">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6">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6">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6">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6">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6">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6">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6">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6">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6">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6">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6">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6">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6">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6">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6">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6">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6">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6">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6">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6">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6">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6">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6">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6">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6">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6">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6">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6">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6">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6">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6">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6">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6">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6">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6">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6">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6">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6">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6">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6">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6">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6">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6">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6">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6">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6">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6">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6">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6">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6">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6">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6">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6">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6">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6">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6">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6">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6">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6">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6">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6">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6">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6">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6">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6">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6">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6">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6">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6">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6">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6">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6">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6">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6">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6">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6">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6">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6">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6">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6">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6">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6">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6">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6">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6">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6">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6">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6">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6">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6">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6">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6">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6">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6">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6">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6">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6">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6">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6">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6">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6">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6">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6">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6">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6">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6">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6">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6">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6">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6">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6">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6">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6">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6">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6">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6">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6">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6">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6">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6">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6">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6">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6">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6">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6">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6">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6">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6">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6">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6">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6">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6">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6">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6">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6">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6">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6">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6">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6">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6">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6">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6">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6">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6">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6">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6">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6">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6">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6">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6">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6">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6">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6">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6">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6">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6">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6">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6">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6">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6">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6">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6">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6">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6">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6">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6">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6">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6">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6">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6">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6">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6">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6">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6">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6">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6">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6">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6">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6">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6">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6">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6">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6">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6">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6">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6">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6">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6">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6">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6">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6">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6">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6">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6">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6">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6">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6">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6">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6">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6">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6">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6">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6">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6">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6">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6">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6">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6">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6">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6">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6">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6">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6">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6">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6">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6">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6">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6">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6">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6">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6">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6">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6">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6">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6">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6">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6">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6">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6">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6">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6">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6">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6">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6">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6">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6">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6">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6">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6">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6">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6">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6">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6">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6">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6">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6">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6">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6">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6">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6">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6">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6">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6">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6">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6">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6">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6">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6">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6">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6">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6">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6">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6">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6">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6">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6">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6">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6">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6">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6">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6">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6">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6">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6">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6">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6">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6">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6">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6">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6">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6">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6">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6">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6">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6">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6">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6">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6">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6">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6">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6">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6">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6">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6">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6">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6">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6">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6">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6">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6">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6">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6">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6">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6">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6">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6">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6">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6">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6">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6">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6">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6">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6">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6">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6">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6">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6">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6">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6">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6">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6">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6">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6">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6">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6">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6">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6">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6">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6">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6">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6">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6">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6">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6">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6">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6">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6">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6">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6">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6">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6">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6">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6">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6">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6">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6">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6">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6">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6">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6">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6">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6">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6">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6">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6">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6">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6">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6">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6">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6">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6">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6">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6">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6">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6">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6">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6">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6">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6">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6">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6">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6">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6">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6">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6">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6">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6">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6">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6">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6">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6">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6">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6">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6">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6">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6">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6">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6">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6">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6">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6">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6">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6">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6">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6">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6">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6">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6">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6">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6">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6">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6">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6">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6">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6">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6">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6">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6">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6">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6">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6">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6">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6">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6">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6">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6">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6">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6">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6">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6">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6">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6">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6">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6">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6">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6">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6">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6">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6">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6">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6">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6">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6">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6">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6">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6">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6">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6">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6">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6">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6">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6">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6">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6">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6">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6">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6">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6">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6">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6">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6">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6">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6">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6">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6">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6">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6">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6">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6">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6">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6">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6">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6">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6">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6">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6">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6">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6">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6">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6">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6">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6">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6">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6">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6">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6">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6">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6">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6">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6">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6">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6">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6">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6">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6">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6">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6">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6">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6">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6">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6">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6">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6">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6">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6">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6">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6">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6">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6">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6">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6">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6">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6">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6">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6">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6">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6">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6">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6">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6">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6">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6">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6">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6">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6">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6">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6">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6">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6">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6">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6">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6">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6">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6">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6">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6">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6">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6">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6">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6">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6">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6">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6">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6">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6">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6">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6">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6">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6">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6">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6">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6">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6">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6">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6">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6">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6">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6">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6">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6">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6">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6">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6">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6">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6">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6">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6">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6">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6">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6">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6">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6">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6">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6">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6">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6">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6">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6">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6">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6">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6">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6">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6">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6">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6">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6">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6">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6">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6">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6">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6">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6">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6">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6">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6">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6">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6">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6">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6">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6">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6">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6">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6">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6">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6">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topLeftCell="A10" workbookViewId="0"/>
  </sheetViews>
  <sheetFormatPr defaultColWidth="14.44140625" defaultRowHeight="15" customHeight="1" x14ac:dyDescent="0.3"/>
  <cols>
    <col min="1" max="26" width="8.6640625" customWidth="1"/>
  </cols>
  <sheetData>
    <row r="1" spans="1:17" ht="14.25" customHeight="1" x14ac:dyDescent="0.3"/>
    <row r="2" spans="1:17" ht="14.25" customHeight="1" x14ac:dyDescent="0.3"/>
    <row r="3" spans="1:17" ht="14.25" customHeight="1" x14ac:dyDescent="0.3"/>
    <row r="4" spans="1:17" ht="14.25" customHeight="1" x14ac:dyDescent="0.3"/>
    <row r="5" spans="1:17" ht="14.25" customHeight="1" x14ac:dyDescent="0.3"/>
    <row r="6" spans="1:17" ht="14.25" customHeight="1" x14ac:dyDescent="0.3"/>
    <row r="7" spans="1:17" ht="14.25" customHeight="1" x14ac:dyDescent="0.3"/>
    <row r="8" spans="1:17" ht="14.25" customHeight="1" x14ac:dyDescent="0.3"/>
    <row r="9" spans="1:17" ht="14.25" customHeight="1" x14ac:dyDescent="0.3"/>
    <row r="10" spans="1:17" ht="14.25" customHeight="1" x14ac:dyDescent="0.3"/>
    <row r="11" spans="1:17" ht="14.25" customHeight="1" x14ac:dyDescent="0.4">
      <c r="A11" s="4" t="s">
        <v>10932</v>
      </c>
      <c r="B11" s="2" t="e">
        <f>#REF!</f>
        <v>#REF!</v>
      </c>
      <c r="Q11" s="4"/>
    </row>
    <row r="12" spans="1:17" ht="14.25" customHeight="1" x14ac:dyDescent="0.3"/>
    <row r="13" spans="1:17" ht="14.25" customHeight="1" x14ac:dyDescent="0.3"/>
    <row r="14" spans="1:17" ht="14.25" customHeight="1" x14ac:dyDescent="0.3"/>
    <row r="15" spans="1:17" ht="14.25" customHeight="1" x14ac:dyDescent="0.3"/>
    <row r="16" spans="1:17"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Combo chart</vt:lpstr>
      <vt:lpstr>Waterfall chart</vt:lpstr>
      <vt:lpstr>Pie chart</vt:lpstr>
      <vt:lpstr>Map chart</vt:lpstr>
      <vt:lpstr>Top 5</vt:lpstr>
      <vt:lpstr>KPI</vt:lpstr>
      <vt:lpstr>KPI YOY</vt:lpstr>
      <vt:lpstr>Data</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Pooja Jadhav</cp:lastModifiedBy>
  <dcterms:created xsi:type="dcterms:W3CDTF">2015-06-05T18:17:20Z</dcterms:created>
  <dcterms:modified xsi:type="dcterms:W3CDTF">2025-12-09T06:11:33Z</dcterms:modified>
</cp:coreProperties>
</file>