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\Excel\PROJECTS\"/>
    </mc:Choice>
  </mc:AlternateContent>
  <xr:revisionPtr revIDLastSave="0" documentId="13_ncr:1_{C6B383FF-E8C6-4BA6-9429-F45DD7F7B9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formation" sheetId="2" r:id="rId1"/>
    <sheet name="Depreciation Calculator (2)" sheetId="3" r:id="rId2"/>
    <sheet name="Depreciation Calculator" sheetId="1" r:id="rId3"/>
    <sheet name="Q10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A35" i="5"/>
  <c r="D20" i="1"/>
  <c r="D8" i="1"/>
  <c r="C26" i="3"/>
  <c r="D27" i="3" s="1"/>
  <c r="D23" i="3"/>
  <c r="D15" i="3"/>
  <c r="D14" i="3"/>
  <c r="D13" i="3"/>
  <c r="D11" i="3"/>
  <c r="D12" i="3" s="1"/>
  <c r="C27" i="3" l="1"/>
  <c r="D28" i="3" s="1"/>
  <c r="D23" i="1"/>
  <c r="D27" i="1" s="1"/>
  <c r="D28" i="1" l="1"/>
  <c r="C28" i="3"/>
  <c r="D29" i="3" s="1"/>
  <c r="D11" i="1"/>
  <c r="D12" i="1" s="1"/>
  <c r="C29" i="3" l="1"/>
  <c r="D30" i="3" s="1"/>
  <c r="D13" i="1"/>
  <c r="C30" i="3" l="1"/>
  <c r="D31" i="3" s="1"/>
  <c r="D14" i="1"/>
  <c r="D15" i="1" s="1"/>
  <c r="C31" i="3" l="1"/>
  <c r="D32" i="3" s="1"/>
  <c r="D29" i="1"/>
  <c r="D30" i="1" l="1"/>
  <c r="C32" i="3"/>
  <c r="D33" i="3" s="1"/>
  <c r="D31" i="1" l="1"/>
  <c r="C33" i="3"/>
  <c r="D34" i="3" s="1"/>
  <c r="D32" i="1" l="1"/>
  <c r="C34" i="3"/>
  <c r="D35" i="3" s="1"/>
  <c r="D33" i="1" l="1"/>
  <c r="C35" i="3"/>
  <c r="D36" i="3" s="1"/>
  <c r="D34" i="1" l="1"/>
  <c r="C36" i="3"/>
  <c r="D37" i="3" s="1"/>
  <c r="D35" i="1" l="1"/>
  <c r="C37" i="3"/>
  <c r="D38" i="3" s="1"/>
  <c r="D36" i="1" l="1"/>
  <c r="C38" i="3"/>
  <c r="D39" i="3" s="1"/>
  <c r="D37" i="1" l="1"/>
  <c r="C39" i="3"/>
  <c r="D40" i="3" s="1"/>
  <c r="D38" i="1" l="1"/>
  <c r="C40" i="3"/>
  <c r="D41" i="3" s="1"/>
  <c r="D39" i="1" l="1"/>
  <c r="C41" i="3"/>
  <c r="D42" i="3" s="1"/>
  <c r="D40" i="1" l="1"/>
  <c r="C42" i="3"/>
  <c r="D43" i="3" s="1"/>
  <c r="D41" i="1" l="1"/>
  <c r="C43" i="3"/>
  <c r="D44" i="3" s="1"/>
  <c r="C44" i="3" l="1"/>
  <c r="D45" i="3" s="1"/>
  <c r="C45" i="3" s="1"/>
  <c r="D42" i="1"/>
  <c r="D43" i="1" l="1"/>
  <c r="D44" i="1" l="1"/>
  <c r="D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A268010A-24E7-4A64-873E-B582AB45788E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C92F7ACD-E654-4CAE-9ED8-1375A9BBC3B3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94EAF38D-EDF8-424C-85CC-4FF1188ED19E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  <comment ref="D26" authorId="0" shapeId="0" xr:uid="{BFDF575F-1E13-4E8D-8D48-A74EE5835F72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<sst xmlns="http://schemas.openxmlformats.org/spreadsheetml/2006/main" count="93" uniqueCount="56">
  <si>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</si>
  <si>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</si>
  <si>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</si>
  <si>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</si>
  <si>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</si>
  <si>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</si>
  <si>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</si>
  <si>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</si>
  <si>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</si>
  <si>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</si>
  <si>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</si>
  <si>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</si>
  <si>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</si>
  <si>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</si>
  <si>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</si>
  <si>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</si>
  <si>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</si>
  <si>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</si>
  <si>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</si>
  <si>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</si>
  <si>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Total</t>
  </si>
  <si>
    <t xml:space="preserve">Q.9 </t>
  </si>
  <si>
    <t>As per straight line method total depreciation cost is 450000 and by dimenishing method is 49500</t>
  </si>
  <si>
    <t>So by straight line method depreciation amount is higher than dimensinishing method</t>
  </si>
  <si>
    <t>To determine which depreciation method results in higher total depreciation considering the given values, we need to compare the total depreciation amounts from both the Straight-Line Method and the Diminishing Balance Method.</t>
  </si>
  <si>
    <t>Given Data</t>
  </si>
  <si>
    <r>
      <t>Straight-Line Method</t>
    </r>
    <r>
      <rPr>
        <sz val="11"/>
        <color theme="1"/>
        <rFont val="Calibri"/>
        <family val="2"/>
        <scheme val="minor"/>
      </rPr>
      <t>:</t>
    </r>
  </si>
  <si>
    <t>Asset Price: $500,000.00</t>
  </si>
  <si>
    <t>Scrap Value: $50,000.00</t>
  </si>
  <si>
    <t>Estimated Life Span: 10 years</t>
  </si>
  <si>
    <t>Annual Depreciation: $45,000.00 (calculated as (500,000−50,000)/10(500,000 - 50,000) / 10(500,000−50,000)/10)</t>
  </si>
  <si>
    <r>
      <t>Diminishing Balance Method</t>
    </r>
    <r>
      <rPr>
        <sz val="11"/>
        <color theme="1"/>
        <rFont val="Calibri"/>
        <family val="2"/>
        <scheme val="minor"/>
      </rPr>
      <t>:</t>
    </r>
  </si>
  <si>
    <t>Year on Year Depreciation Amounts are given for 20 years.</t>
  </si>
  <si>
    <t>The total of these amounts needs to be calculated to compare with the Straight-Line Method.</t>
  </si>
  <si>
    <t>Calculation</t>
  </si>
  <si>
    <r>
      <t>1. Straight-Line Method Total Depreciation</t>
    </r>
    <r>
      <rPr>
        <sz val="11"/>
        <color theme="1"/>
        <rFont val="Calibri"/>
        <family val="2"/>
        <scheme val="minor"/>
      </rPr>
      <t>:</t>
    </r>
  </si>
  <si>
    <t>Total Depreciation = (Annual Depreciation) * (Number of Years)</t>
  </si>
  <si>
    <t>Total Depreciation = $45,000.00 * 10 = $450,000.00</t>
  </si>
  <si>
    <r>
      <t>2. Diminishing Balance Method Total Depreciation</t>
    </r>
    <r>
      <rPr>
        <sz val="11"/>
        <color theme="1"/>
        <rFont val="Calibri"/>
        <family val="2"/>
        <scheme val="minor"/>
      </rPr>
      <t>:</t>
    </r>
  </si>
  <si>
    <t>We sum up all the given Year on Year Depreciation Amounts.</t>
  </si>
  <si>
    <t>Let's manually calculate the sum of the given Year on Year Depreciation Amounts:</t>
  </si>
  <si>
    <t>Let's sum these values up:</t>
  </si>
  <si>
    <t>Comparison</t>
  </si>
  <si>
    <r>
      <t>Straight-Line Method Total Depreciation</t>
    </r>
    <r>
      <rPr>
        <sz val="11"/>
        <color theme="1"/>
        <rFont val="Calibri"/>
        <family val="2"/>
        <scheme val="minor"/>
      </rPr>
      <t>: $450,000.00</t>
    </r>
  </si>
  <si>
    <t>Conclusion</t>
  </si>
  <si>
    <t>Based on the given values:</t>
  </si>
  <si>
    <r>
      <t xml:space="preserve">The </t>
    </r>
    <r>
      <rPr>
        <b/>
        <sz val="11"/>
        <color theme="1"/>
        <rFont val="Calibri"/>
        <family val="2"/>
        <scheme val="minor"/>
      </rPr>
      <t>Straight-Line Method</t>
    </r>
    <r>
      <rPr>
        <sz val="11"/>
        <color theme="1"/>
        <rFont val="Calibri"/>
        <family val="2"/>
        <scheme val="minor"/>
      </rPr>
      <t xml:space="preserve"> results in a total depreciation of $450,000.00.</t>
    </r>
  </si>
  <si>
    <r>
      <t xml:space="preserve">The </t>
    </r>
    <r>
      <rPr>
        <b/>
        <sz val="11"/>
        <color theme="1"/>
        <rFont val="Calibri"/>
        <family val="2"/>
        <scheme val="minor"/>
      </rPr>
      <t>Straight-Line Method</t>
    </r>
    <r>
      <rPr>
        <sz val="11"/>
        <color theme="1"/>
        <rFont val="Calibri"/>
        <family val="2"/>
        <scheme val="minor"/>
      </rPr>
      <t xml:space="preserve"> results in a higher total depreciation compared to the Diminishing Balance Method.</t>
    </r>
  </si>
  <si>
    <t>Total Depreciation (Diminishing Balance Method)=$49500.00</t>
  </si>
  <si>
    <t xml:space="preserve">Year </t>
  </si>
  <si>
    <t>Sr.no.</t>
  </si>
  <si>
    <r>
      <t>Diminishing Balance Method Total Depreciation</t>
    </r>
    <r>
      <rPr>
        <sz val="11"/>
        <color theme="1"/>
        <rFont val="Calibri"/>
        <family val="2"/>
        <scheme val="minor"/>
      </rPr>
      <t>: $49500.00</t>
    </r>
  </si>
  <si>
    <r>
      <t xml:space="preserve">The </t>
    </r>
    <r>
      <rPr>
        <b/>
        <sz val="11"/>
        <color theme="1"/>
        <rFont val="Calibri"/>
        <family val="2"/>
        <scheme val="minor"/>
      </rPr>
      <t>Diminishing Balance Method</t>
    </r>
    <r>
      <rPr>
        <sz val="11"/>
        <color theme="1"/>
        <rFont val="Calibri"/>
        <family val="2"/>
        <scheme val="minor"/>
      </rPr>
      <t xml:space="preserve"> results in a total depreciation of $49500.00.</t>
    </r>
  </si>
  <si>
    <t>Straight line method</t>
  </si>
  <si>
    <t>$450,000.00</t>
  </si>
  <si>
    <t>Diminishing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</si>
</sst>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_ ;[Red]\-[$$-409]#,##0.00\ "/>
    <numFmt numFmtId="165" formatCode="[$$-409]#,##0.00"/>
    <numFmt numFmtId="170" formatCode="[$$-45C]#,##0.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6" xfId="0" applyBorder="1"/>
    <xf numFmtId="170" fontId="0" fillId="0" borderId="6" xfId="0" applyNumberFormat="1" applyBorder="1"/>
    <xf numFmtId="0" fontId="0" fillId="0" borderId="6" xfId="0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Straight line V/s Diminishing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'Q10'!$C$56</c:f>
              <c:strCache>
                <c:ptCount val="1"/>
                <c:pt idx="0">
                  <c:v>Straight line method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'Q10'!$B$57:$B$76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'Q10'!$C$57:$C$76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EDB-B26D-DD9D4CCC501A}"/>
            </c:ext>
          </c:extLst>
        </c:ser>
        <c:ser>
          <c:idx val="1"/>
          <c:order val="1"/>
          <c:tx>
            <c:strRef>
              <c:f>'Q10'!$D$56</c:f>
              <c:strCache>
                <c:ptCount val="1"/>
                <c:pt idx="0">
                  <c:v>Diminishing method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'Q10'!$B$57:$B$76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'Q10'!$D$57:$D$76</c:f>
              <c:numCache>
                <c:formatCode>[$$-45C]#,##0.00</c:formatCode>
                <c:ptCount val="20"/>
                <c:pt idx="0">
                  <c:v>10283.588263785925</c:v>
                </c:pt>
                <c:pt idx="1">
                  <c:v>8168.544512204413</c:v>
                </c:pt>
                <c:pt idx="2">
                  <c:v>6488.5055426460485</c:v>
                </c:pt>
                <c:pt idx="3">
                  <c:v>5154.0031536887518</c:v>
                </c:pt>
                <c:pt idx="4">
                  <c:v>4093.9702268329665</c:v>
                </c:pt>
                <c:pt idx="5">
                  <c:v>3251.9561432939963</c:v>
                </c:pt>
                <c:pt idx="6">
                  <c:v>2583.1205827035028</c:v>
                </c:pt>
                <c:pt idx="7">
                  <c:v>2051.8456125388307</c:v>
                </c:pt>
                <c:pt idx="8">
                  <c:v>1629.8389033347314</c:v>
                </c:pt>
                <c:pt idx="9">
                  <c:v>1294.6270589708361</c:v>
                </c:pt>
                <c:pt idx="10">
                  <c:v>1028.3588263785925</c:v>
                </c:pt>
                <c:pt idx="11">
                  <c:v>816.85445122044132</c:v>
                </c:pt>
                <c:pt idx="12">
                  <c:v>648.85055426460485</c:v>
                </c:pt>
                <c:pt idx="13">
                  <c:v>515.40031536887523</c:v>
                </c:pt>
                <c:pt idx="14">
                  <c:v>409.39702268329665</c:v>
                </c:pt>
                <c:pt idx="15">
                  <c:v>325.19561432939963</c:v>
                </c:pt>
                <c:pt idx="16">
                  <c:v>258.31205827035029</c:v>
                </c:pt>
                <c:pt idx="17">
                  <c:v>205.18456125388309</c:v>
                </c:pt>
                <c:pt idx="18">
                  <c:v>162.98389033347317</c:v>
                </c:pt>
                <c:pt idx="19">
                  <c:v>129.46270589708362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EDB-B26D-DD9D4CCC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13951"/>
        <c:axId val="1402116351"/>
      </c:lineChart>
      <c:catAx>
        <c:axId val="140211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6351"/>
        <c:crosses val="autoZero"/>
        <c:auto val="1"/>
        <c:lblAlgn val="ctr"/>
        <c:lblOffset val="100"/>
        <c:noMultiLvlLbl val="0"/>
      </c:catAx>
      <c:valAx>
        <c:axId val="1402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C426A8-74D5-49F9-88FA-F6F32C0F688A}"/>
            </a:ext>
          </a:extLst>
        </xdr:cNvPr>
        <xdr:cNvSpPr txBox="1"/>
      </xdr:nvSpPr>
      <xdr:spPr>
        <a:xfrm>
          <a:off x="11249026" y="6473191"/>
          <a:ext cx="171450" cy="70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ECA6D2-E87A-42E3-96F6-4428D181D738}"/>
            </a:ext>
          </a:extLst>
        </xdr:cNvPr>
        <xdr:cNvSpPr txBox="1"/>
      </xdr:nvSpPr>
      <xdr:spPr>
        <a:xfrm>
          <a:off x="10730865" y="417194"/>
          <a:ext cx="7151370" cy="1346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238124</xdr:colOff>
      <xdr:row>1</xdr:row>
      <xdr:rowOff>295273</xdr:rowOff>
    </xdr:from>
    <xdr:to>
      <xdr:col>21</xdr:col>
      <xdr:colOff>278190</xdr:colOff>
      <xdr:row>57</xdr:row>
      <xdr:rowOff>205618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002886" y="416225"/>
          <a:ext cx="7152066" cy="14049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57</xdr:row>
      <xdr:rowOff>7620</xdr:rowOff>
    </xdr:from>
    <xdr:to>
      <xdr:col>14</xdr:col>
      <xdr:colOff>533400</xdr:colOff>
      <xdr:row>75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7860-C0D2-2F05-E299-4352CEA6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55" workbookViewId="0">
      <selection activeCell="M51" sqref="M51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36F8-F9B2-4D76-81EB-9E64E2B13EB0}">
  <dimension ref="A1:E46"/>
  <sheetViews>
    <sheetView topLeftCell="A2" zoomScale="63" workbookViewId="0">
      <selection activeCell="D45" sqref="D45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18"/>
      <c r="C2" s="20" t="s">
        <v>19</v>
      </c>
      <c r="D2" s="20"/>
      <c r="E2" s="9"/>
    </row>
    <row r="3" spans="1:5" ht="25.8" thickTop="1" thickBot="1" x14ac:dyDescent="0.35">
      <c r="A3" s="9"/>
      <c r="B3" s="19"/>
      <c r="C3" s="21" t="s">
        <v>8</v>
      </c>
      <c r="D3" s="21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17" t="s">
        <v>17</v>
      </c>
      <c r="C5" s="17"/>
      <c r="D5" s="17"/>
      <c r="E5" s="9"/>
    </row>
    <row r="6" spans="1:5" ht="19.2" thickTop="1" thickBot="1" x14ac:dyDescent="0.35">
      <c r="A6" s="9"/>
      <c r="B6" s="15" t="s">
        <v>11</v>
      </c>
      <c r="C6" s="16"/>
      <c r="D6" s="10">
        <v>450000</v>
      </c>
      <c r="E6" s="9"/>
    </row>
    <row r="7" spans="1:5" ht="19.2" thickTop="1" thickBot="1" x14ac:dyDescent="0.35">
      <c r="A7" s="9"/>
      <c r="B7" s="15" t="s">
        <v>13</v>
      </c>
      <c r="C7" s="16"/>
      <c r="D7" s="10">
        <v>50000</v>
      </c>
      <c r="E7" s="9"/>
    </row>
    <row r="8" spans="1:5" ht="19.2" thickTop="1" thickBot="1" x14ac:dyDescent="0.35">
      <c r="A8" s="9"/>
      <c r="B8" s="15" t="s">
        <v>0</v>
      </c>
      <c r="C8" s="16"/>
      <c r="D8" s="4"/>
      <c r="E8" s="9"/>
    </row>
    <row r="9" spans="1:5" ht="19.2" thickTop="1" thickBot="1" x14ac:dyDescent="0.35">
      <c r="A9" s="9"/>
      <c r="B9" s="15" t="s">
        <v>1</v>
      </c>
      <c r="C9" s="16"/>
      <c r="D9" s="10">
        <v>50000</v>
      </c>
      <c r="E9" s="9"/>
    </row>
    <row r="10" spans="1:5" ht="19.2" thickTop="1" thickBot="1" x14ac:dyDescent="0.35">
      <c r="A10" s="9"/>
      <c r="B10" s="15" t="s">
        <v>2</v>
      </c>
      <c r="C10" s="16"/>
      <c r="D10" s="11">
        <v>10</v>
      </c>
      <c r="E10" s="9"/>
    </row>
    <row r="11" spans="1:5" ht="19.2" thickTop="1" thickBot="1" x14ac:dyDescent="0.35">
      <c r="A11" s="9"/>
      <c r="B11" s="12" t="s">
        <v>9</v>
      </c>
      <c r="C11" s="12"/>
      <c r="D11" s="4" t="str">
        <f>IF(D8="", "", SLN($D$8,$D$9,$D$10))</f>
        <v/>
      </c>
      <c r="E11" s="9"/>
    </row>
    <row r="12" spans="1:5" ht="19.2" thickTop="1" thickBot="1" x14ac:dyDescent="0.35">
      <c r="A12" s="9"/>
      <c r="B12" s="12" t="s">
        <v>12</v>
      </c>
      <c r="C12" s="12"/>
      <c r="D12" s="6" t="str">
        <f>IFERROR(D11/D8,"")</f>
        <v/>
      </c>
      <c r="E12" s="9"/>
    </row>
    <row r="13" spans="1:5" ht="19.2" thickTop="1" thickBot="1" x14ac:dyDescent="0.35">
      <c r="A13" s="9"/>
      <c r="B13" s="15" t="s">
        <v>5</v>
      </c>
      <c r="C13" s="16"/>
      <c r="D13" s="3" t="str">
        <f>IF(D8="", "", D11*D10)</f>
        <v/>
      </c>
      <c r="E13" s="9"/>
    </row>
    <row r="14" spans="1:5" ht="19.2" thickTop="1" thickBot="1" x14ac:dyDescent="0.35">
      <c r="A14" s="9"/>
      <c r="B14" s="15" t="s">
        <v>4</v>
      </c>
      <c r="C14" s="16"/>
      <c r="D14" s="3" t="str">
        <f>IF(D8="", "", D8-D13)</f>
        <v/>
      </c>
      <c r="E14" s="9"/>
    </row>
    <row r="15" spans="1:5" ht="19.2" thickTop="1" thickBot="1" x14ac:dyDescent="0.35">
      <c r="A15" s="9"/>
      <c r="B15" s="15" t="s">
        <v>6</v>
      </c>
      <c r="C15" s="16"/>
      <c r="D15" s="3" t="str">
        <f>IF(D8="", "", D9-D14)</f>
        <v/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17" t="s">
        <v>16</v>
      </c>
      <c r="C17" s="17"/>
      <c r="D17" s="17"/>
      <c r="E17" s="9"/>
    </row>
    <row r="18" spans="1:5" ht="18.899999999999999" customHeight="1" thickTop="1" thickBot="1" x14ac:dyDescent="0.35">
      <c r="A18" s="9"/>
      <c r="B18" s="12" t="s">
        <v>11</v>
      </c>
      <c r="C18" s="12"/>
      <c r="D18" s="10">
        <v>450000</v>
      </c>
      <c r="E18" s="9"/>
    </row>
    <row r="19" spans="1:5" ht="18.899999999999999" customHeight="1" thickTop="1" thickBot="1" x14ac:dyDescent="0.35">
      <c r="A19" s="9"/>
      <c r="B19" s="12" t="s">
        <v>14</v>
      </c>
      <c r="C19" s="12"/>
      <c r="D19" s="10">
        <v>50000</v>
      </c>
      <c r="E19" s="9"/>
    </row>
    <row r="20" spans="1:5" ht="18.899999999999999" customHeight="1" thickTop="1" thickBot="1" x14ac:dyDescent="0.35">
      <c r="A20" s="9"/>
      <c r="B20" s="12" t="s">
        <v>0</v>
      </c>
      <c r="C20" s="12"/>
      <c r="D20" s="4"/>
      <c r="E20" s="9"/>
    </row>
    <row r="21" spans="1:5" ht="18.899999999999999" customHeight="1" thickTop="1" thickBot="1" x14ac:dyDescent="0.35">
      <c r="A21" s="9"/>
      <c r="B21" s="12" t="s">
        <v>1</v>
      </c>
      <c r="C21" s="12"/>
      <c r="D21" s="10">
        <v>50000</v>
      </c>
      <c r="E21" s="9"/>
    </row>
    <row r="22" spans="1:5" ht="18.899999999999999" customHeight="1" thickTop="1" thickBot="1" x14ac:dyDescent="0.35">
      <c r="A22" s="9"/>
      <c r="B22" s="12" t="s">
        <v>2</v>
      </c>
      <c r="C22" s="12"/>
      <c r="D22" s="11">
        <v>10</v>
      </c>
      <c r="E22" s="9"/>
    </row>
    <row r="23" spans="1:5" ht="18.899999999999999" customHeight="1" thickTop="1" thickBot="1" x14ac:dyDescent="0.35">
      <c r="A23" s="9"/>
      <c r="B23" s="13" t="s">
        <v>10</v>
      </c>
      <c r="C23" s="13"/>
      <c r="D23" s="6" t="str">
        <f>IF(D20="","",1-(D21/D20)^(1/D22))</f>
        <v/>
      </c>
      <c r="E23" s="9"/>
    </row>
    <row r="24" spans="1:5" ht="24" thickTop="1" thickBot="1" x14ac:dyDescent="0.35">
      <c r="A24" s="9"/>
      <c r="B24" s="14" t="s">
        <v>15</v>
      </c>
      <c r="C24" s="14"/>
      <c r="D24" s="14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 t="str">
        <f>IFERROR(IF(D26&gt;$D$21, (D26*$D$23), ""),"")</f>
        <v/>
      </c>
      <c r="D26" s="8"/>
      <c r="E26" s="9"/>
    </row>
    <row r="27" spans="1:5" ht="19.2" thickTop="1" thickBot="1" x14ac:dyDescent="0.35">
      <c r="A27" s="9"/>
      <c r="B27" s="2">
        <v>2</v>
      </c>
      <c r="C27" s="8" t="str">
        <f t="shared" ref="C27:C45" si="0">IFERROR(IF(D27&gt;$D$21, (D27*$D$23), ""),"")</f>
        <v/>
      </c>
      <c r="D27" s="8" t="str">
        <f t="shared" ref="D27:D45" si="1">IFERROR(D26-C26, "")</f>
        <v/>
      </c>
      <c r="E27" s="9"/>
    </row>
    <row r="28" spans="1:5" ht="19.2" thickTop="1" thickBot="1" x14ac:dyDescent="0.35">
      <c r="A28" s="9"/>
      <c r="B28" s="2">
        <v>3</v>
      </c>
      <c r="C28" s="8" t="str">
        <f t="shared" si="0"/>
        <v/>
      </c>
      <c r="D28" s="8" t="str">
        <f t="shared" si="1"/>
        <v/>
      </c>
      <c r="E28" s="9"/>
    </row>
    <row r="29" spans="1:5" ht="19.2" thickTop="1" thickBot="1" x14ac:dyDescent="0.35">
      <c r="A29" s="9"/>
      <c r="B29" s="2"/>
      <c r="C29" s="8" t="str">
        <f t="shared" si="0"/>
        <v/>
      </c>
      <c r="D29" s="8" t="str">
        <f t="shared" si="1"/>
        <v/>
      </c>
      <c r="E29" s="9"/>
    </row>
    <row r="30" spans="1:5" ht="19.2" thickTop="1" thickBot="1" x14ac:dyDescent="0.35">
      <c r="A30" s="9"/>
      <c r="B30" s="2"/>
      <c r="C30" s="8" t="str">
        <f t="shared" si="0"/>
        <v/>
      </c>
      <c r="D30" s="8" t="str">
        <f t="shared" si="1"/>
        <v/>
      </c>
      <c r="E30" s="9"/>
    </row>
    <row r="31" spans="1:5" ht="19.2" thickTop="1" thickBot="1" x14ac:dyDescent="0.35">
      <c r="A31" s="9"/>
      <c r="B31" s="2"/>
      <c r="C31" s="8" t="str">
        <f t="shared" si="0"/>
        <v/>
      </c>
      <c r="D31" s="8" t="str">
        <f t="shared" si="1"/>
        <v/>
      </c>
      <c r="E31" s="9"/>
    </row>
    <row r="32" spans="1:5" ht="19.2" thickTop="1" thickBot="1" x14ac:dyDescent="0.35">
      <c r="A32" s="9"/>
      <c r="B32" s="2"/>
      <c r="C32" s="8" t="str">
        <f t="shared" si="0"/>
        <v/>
      </c>
      <c r="D32" s="8" t="str">
        <f t="shared" si="1"/>
        <v/>
      </c>
      <c r="E32" s="9"/>
    </row>
    <row r="33" spans="1:5" ht="19.2" thickTop="1" thickBot="1" x14ac:dyDescent="0.35">
      <c r="A33" s="9"/>
      <c r="B33" s="2"/>
      <c r="C33" s="8" t="str">
        <f t="shared" si="0"/>
        <v/>
      </c>
      <c r="D33" s="8" t="str">
        <f t="shared" si="1"/>
        <v/>
      </c>
      <c r="E33" s="9"/>
    </row>
    <row r="34" spans="1:5" ht="19.2" thickTop="1" thickBot="1" x14ac:dyDescent="0.35">
      <c r="A34" s="9"/>
      <c r="B34" s="2"/>
      <c r="C34" s="8" t="str">
        <f t="shared" si="0"/>
        <v/>
      </c>
      <c r="D34" s="8" t="str">
        <f t="shared" si="1"/>
        <v/>
      </c>
      <c r="E34" s="9"/>
    </row>
    <row r="35" spans="1:5" ht="19.2" thickTop="1" thickBot="1" x14ac:dyDescent="0.35">
      <c r="A35" s="9"/>
      <c r="B35" s="2"/>
      <c r="C35" s="8" t="str">
        <f t="shared" si="0"/>
        <v/>
      </c>
      <c r="D35" s="8" t="str">
        <f t="shared" si="1"/>
        <v/>
      </c>
      <c r="E35" s="9"/>
    </row>
    <row r="36" spans="1:5" ht="19.2" thickTop="1" thickBot="1" x14ac:dyDescent="0.35">
      <c r="A36" s="9"/>
      <c r="B36" s="2"/>
      <c r="C36" s="8" t="str">
        <f t="shared" si="0"/>
        <v/>
      </c>
      <c r="D36" s="8" t="str">
        <f t="shared" si="1"/>
        <v/>
      </c>
      <c r="E36" s="9"/>
    </row>
    <row r="37" spans="1:5" ht="19.2" thickTop="1" thickBot="1" x14ac:dyDescent="0.35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19.2" thickTop="1" thickBot="1" x14ac:dyDescent="0.35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19.2" thickTop="1" thickBot="1" x14ac:dyDescent="0.35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19.2" thickTop="1" thickBot="1" x14ac:dyDescent="0.35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19.2" thickTop="1" thickBot="1" x14ac:dyDescent="0.35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19.2" thickTop="1" thickBot="1" x14ac:dyDescent="0.35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19.2" thickTop="1" thickBot="1" x14ac:dyDescent="0.35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19.2" thickTop="1" thickBot="1" x14ac:dyDescent="0.35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19.2" thickTop="1" thickBot="1" x14ac:dyDescent="0.35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13:C13"/>
    <mergeCell ref="B2:B3"/>
    <mergeCell ref="C2:D2"/>
    <mergeCell ref="C3:D3"/>
    <mergeCell ref="B5:D5"/>
    <mergeCell ref="B6:C6"/>
    <mergeCell ref="B7:C7"/>
    <mergeCell ref="B8:C8"/>
    <mergeCell ref="B9:C9"/>
    <mergeCell ref="B10:C10"/>
    <mergeCell ref="B11:C11"/>
    <mergeCell ref="B12:C12"/>
    <mergeCell ref="B21:C21"/>
    <mergeCell ref="B22:C22"/>
    <mergeCell ref="B23:C23"/>
    <mergeCell ref="B24:D24"/>
    <mergeCell ref="B14:C14"/>
    <mergeCell ref="B15:C15"/>
    <mergeCell ref="B17:D17"/>
    <mergeCell ref="B18:C18"/>
    <mergeCell ref="B19:C19"/>
    <mergeCell ref="B20:C20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topLeftCell="A27" zoomScale="63" workbookViewId="0">
      <selection activeCell="I57" sqref="I57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13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18"/>
      <c r="C2" s="20" t="s">
        <v>19</v>
      </c>
      <c r="D2" s="20"/>
      <c r="E2" s="9"/>
    </row>
    <row r="3" spans="1:5" ht="25.8" thickTop="1" thickBot="1" x14ac:dyDescent="0.35">
      <c r="A3" s="9"/>
      <c r="B3" s="19"/>
      <c r="C3" s="21" t="s">
        <v>8</v>
      </c>
      <c r="D3" s="21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17" t="s">
        <v>17</v>
      </c>
      <c r="C5" s="17"/>
      <c r="D5" s="17"/>
      <c r="E5" s="9"/>
    </row>
    <row r="6" spans="1:5" ht="19.2" thickTop="1" thickBot="1" x14ac:dyDescent="0.35">
      <c r="A6" s="9"/>
      <c r="B6" s="15" t="s">
        <v>11</v>
      </c>
      <c r="C6" s="16"/>
      <c r="D6" s="10">
        <v>450000</v>
      </c>
      <c r="E6" s="9"/>
    </row>
    <row r="7" spans="1:5" ht="19.2" thickTop="1" thickBot="1" x14ac:dyDescent="0.35">
      <c r="A7" s="9"/>
      <c r="B7" s="15" t="s">
        <v>13</v>
      </c>
      <c r="C7" s="16"/>
      <c r="D7" s="10">
        <v>50000</v>
      </c>
      <c r="E7" s="9"/>
    </row>
    <row r="8" spans="1:5" ht="19.2" thickTop="1" thickBot="1" x14ac:dyDescent="0.35">
      <c r="A8" s="9"/>
      <c r="B8" s="15" t="s">
        <v>0</v>
      </c>
      <c r="C8" s="16"/>
      <c r="D8" s="4">
        <f>SUM(D6,D7)</f>
        <v>500000</v>
      </c>
      <c r="E8" s="9"/>
    </row>
    <row r="9" spans="1:5" ht="19.2" thickTop="1" thickBot="1" x14ac:dyDescent="0.35">
      <c r="A9" s="9"/>
      <c r="B9" s="15" t="s">
        <v>1</v>
      </c>
      <c r="C9" s="16"/>
      <c r="D9" s="10">
        <v>50000</v>
      </c>
      <c r="E9" s="9"/>
    </row>
    <row r="10" spans="1:5" ht="19.2" thickTop="1" thickBot="1" x14ac:dyDescent="0.35">
      <c r="A10" s="9"/>
      <c r="B10" s="15" t="s">
        <v>2</v>
      </c>
      <c r="C10" s="16"/>
      <c r="D10" s="11">
        <v>10</v>
      </c>
      <c r="E10" s="9"/>
    </row>
    <row r="11" spans="1:5" ht="19.2" thickTop="1" thickBot="1" x14ac:dyDescent="0.35">
      <c r="A11" s="9"/>
      <c r="B11" s="12" t="s">
        <v>9</v>
      </c>
      <c r="C11" s="12"/>
      <c r="D11" s="4">
        <f>IF(D8="", "", SLN($D$8,$D$9,$D$10))</f>
        <v>45000</v>
      </c>
      <c r="E11" s="9"/>
    </row>
    <row r="12" spans="1:5" ht="19.2" thickTop="1" thickBot="1" x14ac:dyDescent="0.35">
      <c r="A12" s="9"/>
      <c r="B12" s="12" t="s">
        <v>12</v>
      </c>
      <c r="C12" s="12"/>
      <c r="D12" s="6">
        <f>IFERROR(D11/D8,"")</f>
        <v>0.09</v>
      </c>
      <c r="E12" s="9"/>
    </row>
    <row r="13" spans="1:5" ht="19.2" thickTop="1" thickBot="1" x14ac:dyDescent="0.35">
      <c r="A13" s="9"/>
      <c r="B13" s="15" t="s">
        <v>5</v>
      </c>
      <c r="C13" s="16"/>
      <c r="D13" s="3">
        <f>IF(D8="", "", D11*D10)</f>
        <v>450000</v>
      </c>
      <c r="E13" s="9"/>
    </row>
    <row r="14" spans="1:5" ht="19.2" thickTop="1" thickBot="1" x14ac:dyDescent="0.35">
      <c r="A14" s="9"/>
      <c r="B14" s="15" t="s">
        <v>4</v>
      </c>
      <c r="C14" s="16"/>
      <c r="D14" s="3">
        <f>IF(D8="", "", D8-D13)</f>
        <v>50000</v>
      </c>
      <c r="E14" s="9"/>
    </row>
    <row r="15" spans="1:5" ht="19.2" thickTop="1" thickBot="1" x14ac:dyDescent="0.35">
      <c r="A15" s="9"/>
      <c r="B15" s="15" t="s">
        <v>6</v>
      </c>
      <c r="C15" s="16"/>
      <c r="D15" s="3">
        <f>IF(D8="", "", D9-D14)</f>
        <v>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17" t="s">
        <v>16</v>
      </c>
      <c r="C17" s="17"/>
      <c r="D17" s="17"/>
      <c r="E17" s="9"/>
    </row>
    <row r="18" spans="1:5" ht="18.899999999999999" customHeight="1" thickTop="1" thickBot="1" x14ac:dyDescent="0.35">
      <c r="A18" s="9"/>
      <c r="B18" s="12" t="s">
        <v>11</v>
      </c>
      <c r="C18" s="12"/>
      <c r="D18" s="10">
        <v>450000</v>
      </c>
      <c r="E18" s="9"/>
    </row>
    <row r="19" spans="1:5" ht="18.899999999999999" customHeight="1" thickTop="1" thickBot="1" x14ac:dyDescent="0.35">
      <c r="A19" s="9"/>
      <c r="B19" s="12" t="s">
        <v>14</v>
      </c>
      <c r="C19" s="12"/>
      <c r="D19" s="10">
        <v>50000</v>
      </c>
      <c r="E19" s="9"/>
    </row>
    <row r="20" spans="1:5" ht="18.899999999999999" customHeight="1" thickTop="1" thickBot="1" x14ac:dyDescent="0.35">
      <c r="A20" s="9"/>
      <c r="B20" s="12" t="s">
        <v>0</v>
      </c>
      <c r="C20" s="12"/>
      <c r="D20" s="4">
        <f>SUM(D18,D19)</f>
        <v>500000</v>
      </c>
      <c r="E20" s="9"/>
    </row>
    <row r="21" spans="1:5" ht="18.899999999999999" customHeight="1" thickTop="1" thickBot="1" x14ac:dyDescent="0.35">
      <c r="A21" s="9"/>
      <c r="B21" s="12" t="s">
        <v>1</v>
      </c>
      <c r="C21" s="12"/>
      <c r="D21" s="10">
        <v>50000</v>
      </c>
      <c r="E21" s="9"/>
    </row>
    <row r="22" spans="1:5" ht="18.899999999999999" customHeight="1" thickTop="1" thickBot="1" x14ac:dyDescent="0.35">
      <c r="A22" s="9"/>
      <c r="B22" s="12" t="s">
        <v>2</v>
      </c>
      <c r="C22" s="12"/>
      <c r="D22" s="11">
        <v>10</v>
      </c>
      <c r="E22" s="9"/>
    </row>
    <row r="23" spans="1:5" ht="18.899999999999999" customHeight="1" thickTop="1" thickBot="1" x14ac:dyDescent="0.35">
      <c r="A23" s="9"/>
      <c r="B23" s="13" t="s">
        <v>10</v>
      </c>
      <c r="C23" s="13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14" t="s">
        <v>15</v>
      </c>
      <c r="C24" s="14"/>
      <c r="D24" s="14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(D26*D23)</f>
        <v>10283.588263785925</v>
      </c>
      <c r="D26" s="10">
        <v>50000</v>
      </c>
      <c r="E26" s="9"/>
    </row>
    <row r="27" spans="1:5" ht="19.2" thickTop="1" thickBot="1" x14ac:dyDescent="0.35">
      <c r="A27" s="9"/>
      <c r="B27" s="2">
        <v>2</v>
      </c>
      <c r="C27" s="8">
        <f>(D27*D23)</f>
        <v>8168.544512204413</v>
      </c>
      <c r="D27" s="8">
        <f>(D26-C26)</f>
        <v>39716.411736214075</v>
      </c>
      <c r="E27" s="9"/>
    </row>
    <row r="28" spans="1:5" ht="19.2" thickTop="1" thickBot="1" x14ac:dyDescent="0.35">
      <c r="A28" s="9"/>
      <c r="B28" s="2">
        <v>3</v>
      </c>
      <c r="C28" s="8">
        <f>D28*D23</f>
        <v>6488.5055426460485</v>
      </c>
      <c r="D28" s="8">
        <f t="shared" ref="D28:D44" si="0">IFERROR(D27-C27, "")</f>
        <v>31547.867224009664</v>
      </c>
      <c r="E28" s="9"/>
    </row>
    <row r="29" spans="1:5" ht="19.2" thickTop="1" thickBot="1" x14ac:dyDescent="0.35">
      <c r="A29" s="9"/>
      <c r="B29" s="2">
        <v>4</v>
      </c>
      <c r="C29" s="8">
        <f>D29*D23</f>
        <v>5154.0031536887518</v>
      </c>
      <c r="D29" s="8">
        <f>IFERROR(D28-C28, "")</f>
        <v>25059.361681363614</v>
      </c>
      <c r="E29" s="9"/>
    </row>
    <row r="30" spans="1:5" ht="19.2" thickTop="1" thickBot="1" x14ac:dyDescent="0.35">
      <c r="A30" s="9"/>
      <c r="B30" s="2">
        <v>5</v>
      </c>
      <c r="C30" s="8">
        <f>D30*D23</f>
        <v>4093.9702268329665</v>
      </c>
      <c r="D30" s="8">
        <f t="shared" si="0"/>
        <v>19905.358527674864</v>
      </c>
      <c r="E30" s="9"/>
    </row>
    <row r="31" spans="1:5" ht="19.2" thickTop="1" thickBot="1" x14ac:dyDescent="0.35">
      <c r="A31" s="9"/>
      <c r="B31" s="2">
        <v>6</v>
      </c>
      <c r="C31" s="8">
        <f>D31*D23</f>
        <v>3251.9561432939963</v>
      </c>
      <c r="D31" s="8">
        <f t="shared" si="0"/>
        <v>15811.388300841896</v>
      </c>
      <c r="E31" s="9"/>
    </row>
    <row r="32" spans="1:5" ht="19.2" thickTop="1" thickBot="1" x14ac:dyDescent="0.35">
      <c r="A32" s="9"/>
      <c r="B32" s="2">
        <v>7</v>
      </c>
      <c r="C32" s="8">
        <f>D32*D23</f>
        <v>2583.1205827035028</v>
      </c>
      <c r="D32" s="8">
        <f t="shared" si="0"/>
        <v>12559.432157547901</v>
      </c>
      <c r="E32" s="9"/>
    </row>
    <row r="33" spans="1:5" ht="19.2" thickTop="1" thickBot="1" x14ac:dyDescent="0.35">
      <c r="A33" s="9"/>
      <c r="B33" s="2">
        <v>8</v>
      </c>
      <c r="C33" s="8">
        <f>D33*D23</f>
        <v>2051.8456125388307</v>
      </c>
      <c r="D33" s="8">
        <f t="shared" si="0"/>
        <v>9976.3115748443979</v>
      </c>
      <c r="E33" s="9"/>
    </row>
    <row r="34" spans="1:5" ht="19.2" thickTop="1" thickBot="1" x14ac:dyDescent="0.35">
      <c r="A34" s="9"/>
      <c r="B34" s="2">
        <v>9</v>
      </c>
      <c r="C34" s="8">
        <f>D34*D23</f>
        <v>1629.8389033347314</v>
      </c>
      <c r="D34" s="8">
        <f t="shared" si="0"/>
        <v>7924.4659623055668</v>
      </c>
      <c r="E34" s="9"/>
    </row>
    <row r="35" spans="1:5" ht="19.2" thickTop="1" thickBot="1" x14ac:dyDescent="0.35">
      <c r="A35" s="9"/>
      <c r="B35" s="2">
        <v>10</v>
      </c>
      <c r="C35" s="8">
        <f>D35*D23</f>
        <v>1294.6270589708361</v>
      </c>
      <c r="D35" s="8">
        <f t="shared" si="0"/>
        <v>6294.6270589708356</v>
      </c>
      <c r="E35" s="9"/>
    </row>
    <row r="36" spans="1:5" ht="19.2" thickTop="1" thickBot="1" x14ac:dyDescent="0.35">
      <c r="A36" s="9"/>
      <c r="B36" s="2">
        <v>11</v>
      </c>
      <c r="C36" s="8">
        <f>D36*$D$23</f>
        <v>1028.3588263785925</v>
      </c>
      <c r="D36" s="8">
        <f t="shared" si="0"/>
        <v>5000</v>
      </c>
      <c r="E36" s="9"/>
    </row>
    <row r="37" spans="1:5" ht="19.2" thickTop="1" thickBot="1" x14ac:dyDescent="0.35">
      <c r="A37" s="9"/>
      <c r="B37" s="2">
        <v>12</v>
      </c>
      <c r="C37" s="8">
        <f t="shared" ref="C37:C45" si="1">D37*$D$23</f>
        <v>816.85445122044132</v>
      </c>
      <c r="D37" s="8">
        <f t="shared" si="0"/>
        <v>3971.6411736214077</v>
      </c>
      <c r="E37" s="9"/>
    </row>
    <row r="38" spans="1:5" ht="19.2" thickTop="1" thickBot="1" x14ac:dyDescent="0.35">
      <c r="A38" s="9"/>
      <c r="B38" s="2">
        <v>13</v>
      </c>
      <c r="C38" s="8">
        <f t="shared" si="1"/>
        <v>648.85055426460485</v>
      </c>
      <c r="D38" s="8">
        <f t="shared" si="0"/>
        <v>3154.7867224009665</v>
      </c>
      <c r="E38" s="9"/>
    </row>
    <row r="39" spans="1:5" ht="19.2" thickTop="1" thickBot="1" x14ac:dyDescent="0.35">
      <c r="A39" s="9"/>
      <c r="B39" s="2">
        <v>14</v>
      </c>
      <c r="C39" s="8">
        <f t="shared" si="1"/>
        <v>515.40031536887523</v>
      </c>
      <c r="D39" s="8">
        <f t="shared" si="0"/>
        <v>2505.9361681363616</v>
      </c>
      <c r="E39" s="9"/>
    </row>
    <row r="40" spans="1:5" ht="19.2" thickTop="1" thickBot="1" x14ac:dyDescent="0.35">
      <c r="A40" s="9"/>
      <c r="B40" s="2">
        <v>15</v>
      </c>
      <c r="C40" s="8">
        <f t="shared" si="1"/>
        <v>409.39702268329665</v>
      </c>
      <c r="D40" s="8">
        <f t="shared" si="0"/>
        <v>1990.5358527674864</v>
      </c>
      <c r="E40" s="9"/>
    </row>
    <row r="41" spans="1:5" ht="19.2" thickTop="1" thickBot="1" x14ac:dyDescent="0.35">
      <c r="A41" s="9"/>
      <c r="B41" s="2">
        <v>16</v>
      </c>
      <c r="C41" s="8">
        <f t="shared" si="1"/>
        <v>325.19561432939963</v>
      </c>
      <c r="D41" s="8">
        <f t="shared" si="0"/>
        <v>1581.1388300841897</v>
      </c>
      <c r="E41" s="9"/>
    </row>
    <row r="42" spans="1:5" ht="19.2" thickTop="1" thickBot="1" x14ac:dyDescent="0.35">
      <c r="A42" s="9"/>
      <c r="B42" s="2">
        <v>17</v>
      </c>
      <c r="C42" s="8">
        <f t="shared" si="1"/>
        <v>258.31205827035029</v>
      </c>
      <c r="D42" s="8">
        <f t="shared" si="0"/>
        <v>1255.9432157547901</v>
      </c>
      <c r="E42" s="9"/>
    </row>
    <row r="43" spans="1:5" ht="19.2" thickTop="1" thickBot="1" x14ac:dyDescent="0.35">
      <c r="A43" s="9"/>
      <c r="B43" s="2">
        <v>18</v>
      </c>
      <c r="C43" s="8">
        <f t="shared" si="1"/>
        <v>205.18456125388309</v>
      </c>
      <c r="D43" s="8">
        <f t="shared" si="0"/>
        <v>997.63115748443988</v>
      </c>
      <c r="E43" s="9"/>
    </row>
    <row r="44" spans="1:5" ht="19.2" thickTop="1" thickBot="1" x14ac:dyDescent="0.35">
      <c r="A44" s="9"/>
      <c r="B44" s="2">
        <v>19</v>
      </c>
      <c r="C44" s="8">
        <f t="shared" si="1"/>
        <v>162.98389033347317</v>
      </c>
      <c r="D44" s="8">
        <f t="shared" si="0"/>
        <v>792.44659623055679</v>
      </c>
      <c r="E44" s="9"/>
    </row>
    <row r="45" spans="1:5" ht="19.2" thickTop="1" thickBot="1" x14ac:dyDescent="0.35">
      <c r="A45" s="9"/>
      <c r="B45" s="2">
        <v>20</v>
      </c>
      <c r="C45" s="8">
        <f t="shared" si="1"/>
        <v>129.46270589708362</v>
      </c>
      <c r="D45" s="8">
        <f>IFERROR(D44-C44, "")</f>
        <v>629.46270589708365</v>
      </c>
      <c r="E45" s="9"/>
    </row>
    <row r="46" spans="1:5" ht="18.600000000000001" thickTop="1" x14ac:dyDescent="0.3">
      <c r="A46" s="9"/>
      <c r="B46" s="9"/>
      <c r="C46" s="9"/>
      <c r="D46" s="9"/>
      <c r="E46" s="9"/>
    </row>
    <row r="47" spans="1:5" x14ac:dyDescent="0.3">
      <c r="B47" s="1" t="s">
        <v>20</v>
      </c>
      <c r="C47" s="22">
        <f>SUM(C26:C45)</f>
        <v>49499.999999999993</v>
      </c>
    </row>
    <row r="49" spans="2:4" ht="31.2" customHeight="1" x14ac:dyDescent="0.3">
      <c r="B49" s="1" t="s">
        <v>21</v>
      </c>
      <c r="C49" s="24" t="s">
        <v>22</v>
      </c>
      <c r="D49" s="24"/>
    </row>
    <row r="50" spans="2:4" x14ac:dyDescent="0.3">
      <c r="C50" s="23" t="s">
        <v>23</v>
      </c>
      <c r="D50" s="23"/>
    </row>
  </sheetData>
  <mergeCells count="23">
    <mergeCell ref="C50:D50"/>
    <mergeCell ref="B8:C8"/>
    <mergeCell ref="B9:C9"/>
    <mergeCell ref="B10:C10"/>
    <mergeCell ref="B17:D17"/>
    <mergeCell ref="B11:C11"/>
    <mergeCell ref="B13:C13"/>
    <mergeCell ref="B14:C14"/>
    <mergeCell ref="B15:C15"/>
    <mergeCell ref="C2:D2"/>
    <mergeCell ref="C3:D3"/>
    <mergeCell ref="B2:B3"/>
    <mergeCell ref="B6:C6"/>
    <mergeCell ref="B7:C7"/>
    <mergeCell ref="B5:D5"/>
    <mergeCell ref="B23:C23"/>
    <mergeCell ref="B24:D24"/>
    <mergeCell ref="B12:C12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695D-BD9B-478D-8477-46DB7704C6CA}">
  <dimension ref="A2:D76"/>
  <sheetViews>
    <sheetView topLeftCell="A18" workbookViewId="0">
      <selection activeCell="L81" sqref="L81"/>
    </sheetView>
  </sheetViews>
  <sheetFormatPr defaultRowHeight="14.4" x14ac:dyDescent="0.3"/>
  <cols>
    <col min="3" max="3" width="17.5546875" bestFit="1" customWidth="1"/>
    <col min="4" max="4" width="17.21875" bestFit="1" customWidth="1"/>
  </cols>
  <sheetData>
    <row r="2" spans="1:1" x14ac:dyDescent="0.3">
      <c r="A2" t="s">
        <v>24</v>
      </c>
    </row>
    <row r="4" spans="1:1" ht="18" x14ac:dyDescent="0.3">
      <c r="A4" s="25" t="s">
        <v>25</v>
      </c>
    </row>
    <row r="5" spans="1:1" x14ac:dyDescent="0.3">
      <c r="A5" s="26"/>
    </row>
    <row r="6" spans="1:1" x14ac:dyDescent="0.3">
      <c r="A6" s="27" t="s">
        <v>26</v>
      </c>
    </row>
    <row r="7" spans="1:1" x14ac:dyDescent="0.3">
      <c r="A7" s="26"/>
    </row>
    <row r="8" spans="1:1" x14ac:dyDescent="0.3">
      <c r="A8" s="26"/>
    </row>
    <row r="9" spans="1:1" x14ac:dyDescent="0.3">
      <c r="A9" s="28" t="s">
        <v>27</v>
      </c>
    </row>
    <row r="10" spans="1:1" x14ac:dyDescent="0.3">
      <c r="A10" s="28" t="s">
        <v>28</v>
      </c>
    </row>
    <row r="11" spans="1:1" x14ac:dyDescent="0.3">
      <c r="A11" s="28" t="s">
        <v>29</v>
      </c>
    </row>
    <row r="12" spans="1:1" x14ac:dyDescent="0.3">
      <c r="A12" s="28" t="s">
        <v>30</v>
      </c>
    </row>
    <row r="13" spans="1:1" x14ac:dyDescent="0.3">
      <c r="A13" s="26"/>
    </row>
    <row r="14" spans="1:1" x14ac:dyDescent="0.3">
      <c r="A14" s="27" t="s">
        <v>31</v>
      </c>
    </row>
    <row r="15" spans="1:1" x14ac:dyDescent="0.3">
      <c r="A15" s="26"/>
    </row>
    <row r="16" spans="1:1" x14ac:dyDescent="0.3">
      <c r="A16" s="26"/>
    </row>
    <row r="17" spans="1:1" x14ac:dyDescent="0.3">
      <c r="A17" s="28" t="s">
        <v>32</v>
      </c>
    </row>
    <row r="18" spans="1:1" x14ac:dyDescent="0.3">
      <c r="A18" s="28" t="s">
        <v>33</v>
      </c>
    </row>
    <row r="20" spans="1:1" ht="18" x14ac:dyDescent="0.3">
      <c r="A20" s="25" t="s">
        <v>34</v>
      </c>
    </row>
    <row r="21" spans="1:1" x14ac:dyDescent="0.3">
      <c r="A21" s="26"/>
    </row>
    <row r="22" spans="1:1" x14ac:dyDescent="0.3">
      <c r="A22" s="27" t="s">
        <v>35</v>
      </c>
    </row>
    <row r="23" spans="1:1" x14ac:dyDescent="0.3">
      <c r="A23" s="26"/>
    </row>
    <row r="24" spans="1:1" x14ac:dyDescent="0.3">
      <c r="A24" s="26"/>
    </row>
    <row r="25" spans="1:1" x14ac:dyDescent="0.3">
      <c r="A25" s="28" t="s">
        <v>36</v>
      </c>
    </row>
    <row r="26" spans="1:1" x14ac:dyDescent="0.3">
      <c r="A26" s="28" t="s">
        <v>37</v>
      </c>
    </row>
    <row r="27" spans="1:1" x14ac:dyDescent="0.3">
      <c r="A27" s="26"/>
    </row>
    <row r="28" spans="1:1" x14ac:dyDescent="0.3">
      <c r="A28" s="27" t="s">
        <v>38</v>
      </c>
    </row>
    <row r="29" spans="1:1" x14ac:dyDescent="0.3">
      <c r="A29" s="26"/>
    </row>
    <row r="30" spans="1:1" x14ac:dyDescent="0.3">
      <c r="A30" s="26"/>
    </row>
    <row r="31" spans="1:1" x14ac:dyDescent="0.3">
      <c r="A31" s="28" t="s">
        <v>39</v>
      </c>
    </row>
    <row r="33" spans="1:1" x14ac:dyDescent="0.3">
      <c r="A33" t="s">
        <v>40</v>
      </c>
    </row>
    <row r="35" spans="1:1" x14ac:dyDescent="0.3">
      <c r="A35">
        <f>SUM('Depreciation Calculator'!C26:C45)</f>
        <v>49499.999999999993</v>
      </c>
    </row>
    <row r="37" spans="1:1" x14ac:dyDescent="0.3">
      <c r="A37" t="s">
        <v>41</v>
      </c>
    </row>
    <row r="39" spans="1:1" x14ac:dyDescent="0.3">
      <c r="A39" t="s">
        <v>48</v>
      </c>
    </row>
    <row r="41" spans="1:1" ht="18" x14ac:dyDescent="0.3">
      <c r="A41" s="25" t="s">
        <v>42</v>
      </c>
    </row>
    <row r="42" spans="1:1" x14ac:dyDescent="0.3">
      <c r="A42" s="26"/>
    </row>
    <row r="43" spans="1:1" x14ac:dyDescent="0.3">
      <c r="A43" s="27" t="s">
        <v>43</v>
      </c>
    </row>
    <row r="44" spans="1:1" x14ac:dyDescent="0.3">
      <c r="A44" s="27" t="s">
        <v>51</v>
      </c>
    </row>
    <row r="46" spans="1:1" ht="18" x14ac:dyDescent="0.3">
      <c r="A46" s="25" t="s">
        <v>44</v>
      </c>
    </row>
    <row r="48" spans="1:1" x14ac:dyDescent="0.3">
      <c r="A48" t="s">
        <v>45</v>
      </c>
    </row>
    <row r="49" spans="1:4" x14ac:dyDescent="0.3">
      <c r="A49" s="26"/>
    </row>
    <row r="50" spans="1:4" x14ac:dyDescent="0.3">
      <c r="A50" s="26" t="s">
        <v>46</v>
      </c>
    </row>
    <row r="51" spans="1:4" x14ac:dyDescent="0.3">
      <c r="A51" s="26" t="s">
        <v>52</v>
      </c>
    </row>
    <row r="53" spans="1:4" x14ac:dyDescent="0.3">
      <c r="A53" t="s">
        <v>47</v>
      </c>
    </row>
    <row r="56" spans="1:4" x14ac:dyDescent="0.3">
      <c r="A56" s="29" t="s">
        <v>50</v>
      </c>
      <c r="B56" s="29" t="s">
        <v>49</v>
      </c>
      <c r="C56" s="29" t="s">
        <v>53</v>
      </c>
      <c r="D56" s="29" t="s">
        <v>55</v>
      </c>
    </row>
    <row r="57" spans="1:4" x14ac:dyDescent="0.3">
      <c r="A57" s="29">
        <v>1</v>
      </c>
      <c r="B57" s="29">
        <v>2001</v>
      </c>
      <c r="C57" s="29" t="s">
        <v>54</v>
      </c>
      <c r="D57" s="30">
        <v>10283.588263785925</v>
      </c>
    </row>
    <row r="58" spans="1:4" x14ac:dyDescent="0.3">
      <c r="A58" s="29">
        <v>2</v>
      </c>
      <c r="B58" s="29">
        <v>2002</v>
      </c>
      <c r="C58" s="29" t="s">
        <v>54</v>
      </c>
      <c r="D58" s="30">
        <v>8168.544512204413</v>
      </c>
    </row>
    <row r="59" spans="1:4" x14ac:dyDescent="0.3">
      <c r="A59" s="29">
        <v>3</v>
      </c>
      <c r="B59" s="29">
        <v>2003</v>
      </c>
      <c r="C59" s="29" t="s">
        <v>54</v>
      </c>
      <c r="D59" s="30">
        <v>6488.5055426460485</v>
      </c>
    </row>
    <row r="60" spans="1:4" x14ac:dyDescent="0.3">
      <c r="A60" s="29">
        <v>4</v>
      </c>
      <c r="B60" s="29">
        <v>2004</v>
      </c>
      <c r="C60" s="29" t="s">
        <v>54</v>
      </c>
      <c r="D60" s="30">
        <v>5154.0031536887518</v>
      </c>
    </row>
    <row r="61" spans="1:4" x14ac:dyDescent="0.3">
      <c r="A61" s="29">
        <v>5</v>
      </c>
      <c r="B61" s="29">
        <v>2005</v>
      </c>
      <c r="C61" s="29" t="s">
        <v>54</v>
      </c>
      <c r="D61" s="30">
        <v>4093.9702268329665</v>
      </c>
    </row>
    <row r="62" spans="1:4" x14ac:dyDescent="0.3">
      <c r="A62" s="29">
        <v>6</v>
      </c>
      <c r="B62" s="29">
        <v>2006</v>
      </c>
      <c r="C62" s="29" t="s">
        <v>54</v>
      </c>
      <c r="D62" s="30">
        <v>3251.9561432939963</v>
      </c>
    </row>
    <row r="63" spans="1:4" x14ac:dyDescent="0.3">
      <c r="A63" s="29">
        <v>7</v>
      </c>
      <c r="B63" s="29">
        <v>2007</v>
      </c>
      <c r="C63" s="29" t="s">
        <v>54</v>
      </c>
      <c r="D63" s="30">
        <v>2583.1205827035028</v>
      </c>
    </row>
    <row r="64" spans="1:4" x14ac:dyDescent="0.3">
      <c r="A64" s="29">
        <v>8</v>
      </c>
      <c r="B64" s="29">
        <v>2008</v>
      </c>
      <c r="C64" s="29" t="s">
        <v>54</v>
      </c>
      <c r="D64" s="30">
        <v>2051.8456125388307</v>
      </c>
    </row>
    <row r="65" spans="1:4" x14ac:dyDescent="0.3">
      <c r="A65" s="29">
        <v>9</v>
      </c>
      <c r="B65" s="29">
        <v>2009</v>
      </c>
      <c r="C65" s="29" t="s">
        <v>54</v>
      </c>
      <c r="D65" s="30">
        <v>1629.8389033347314</v>
      </c>
    </row>
    <row r="66" spans="1:4" x14ac:dyDescent="0.3">
      <c r="A66" s="29">
        <v>10</v>
      </c>
      <c r="B66" s="29">
        <v>2010</v>
      </c>
      <c r="C66" s="29" t="s">
        <v>54</v>
      </c>
      <c r="D66" s="30">
        <v>1294.6270589708361</v>
      </c>
    </row>
    <row r="67" spans="1:4" x14ac:dyDescent="0.3">
      <c r="A67" s="29">
        <v>11</v>
      </c>
      <c r="B67" s="29">
        <v>2011</v>
      </c>
      <c r="C67" s="31">
        <v>0</v>
      </c>
      <c r="D67" s="30">
        <v>1028.3588263785925</v>
      </c>
    </row>
    <row r="68" spans="1:4" x14ac:dyDescent="0.3">
      <c r="A68" s="29">
        <v>12</v>
      </c>
      <c r="B68" s="29">
        <v>2012</v>
      </c>
      <c r="C68" s="31">
        <v>0</v>
      </c>
      <c r="D68" s="30">
        <v>816.85445122044132</v>
      </c>
    </row>
    <row r="69" spans="1:4" x14ac:dyDescent="0.3">
      <c r="A69" s="29">
        <v>13</v>
      </c>
      <c r="B69" s="29">
        <v>2013</v>
      </c>
      <c r="C69" s="31">
        <v>0</v>
      </c>
      <c r="D69" s="30">
        <v>648.85055426460485</v>
      </c>
    </row>
    <row r="70" spans="1:4" x14ac:dyDescent="0.3">
      <c r="A70" s="29">
        <v>14</v>
      </c>
      <c r="B70" s="29">
        <v>2014</v>
      </c>
      <c r="C70" s="31">
        <v>0</v>
      </c>
      <c r="D70" s="30">
        <v>515.40031536887523</v>
      </c>
    </row>
    <row r="71" spans="1:4" x14ac:dyDescent="0.3">
      <c r="A71" s="29">
        <v>15</v>
      </c>
      <c r="B71" s="29">
        <v>2015</v>
      </c>
      <c r="C71" s="31">
        <v>0</v>
      </c>
      <c r="D71" s="30">
        <v>409.39702268329665</v>
      </c>
    </row>
    <row r="72" spans="1:4" x14ac:dyDescent="0.3">
      <c r="A72" s="29">
        <v>16</v>
      </c>
      <c r="B72" s="29">
        <v>2016</v>
      </c>
      <c r="C72" s="31">
        <v>0</v>
      </c>
      <c r="D72" s="30">
        <v>325.19561432939963</v>
      </c>
    </row>
    <row r="73" spans="1:4" x14ac:dyDescent="0.3">
      <c r="A73" s="29">
        <v>17</v>
      </c>
      <c r="B73" s="29">
        <v>2017</v>
      </c>
      <c r="C73" s="31">
        <v>0</v>
      </c>
      <c r="D73" s="30">
        <v>258.31205827035029</v>
      </c>
    </row>
    <row r="74" spans="1:4" x14ac:dyDescent="0.3">
      <c r="A74" s="29">
        <v>18</v>
      </c>
      <c r="B74" s="29">
        <v>2018</v>
      </c>
      <c r="C74" s="31">
        <v>0</v>
      </c>
      <c r="D74" s="30">
        <v>205.18456125388309</v>
      </c>
    </row>
    <row r="75" spans="1:4" x14ac:dyDescent="0.3">
      <c r="A75" s="29">
        <v>19</v>
      </c>
      <c r="B75" s="29">
        <v>2019</v>
      </c>
      <c r="C75" s="31">
        <v>0</v>
      </c>
      <c r="D75" s="30">
        <v>162.98389033347317</v>
      </c>
    </row>
    <row r="76" spans="1:4" x14ac:dyDescent="0.3">
      <c r="A76" s="29">
        <v>20</v>
      </c>
      <c r="B76" s="29">
        <v>2020</v>
      </c>
      <c r="C76" s="31">
        <v>0</v>
      </c>
      <c r="D76" s="30">
        <v>129.46270589708362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Depreciation Calculator (2)</vt:lpstr>
      <vt:lpstr>Depreciation Calculator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Pooja Maske</cp:lastModifiedBy>
  <cp:lastPrinted>2019-12-30T11:34:18Z</cp:lastPrinted>
  <dcterms:created xsi:type="dcterms:W3CDTF">2019-12-30T10:28:43Z</dcterms:created>
  <dcterms:modified xsi:type="dcterms:W3CDTF">2024-06-04T23:43:32Z</dcterms:modified>
</cp:coreProperties>
</file>