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705" windowWidth="19575" windowHeight="6870"/>
  </bookViews>
  <sheets>
    <sheet name="Sheet1" sheetId="1" r:id="rId1"/>
    <sheet name="Sheet2" sheetId="2" r:id="rId2"/>
    <sheet name="Sheet3" sheetId="3" r:id="rId3"/>
  </sheets>
  <calcPr calcId="124519" iterateDelta="1E-4"/>
</workbook>
</file>

<file path=xl/calcChain.xml><?xml version="1.0" encoding="utf-8"?>
<calcChain xmlns="http://schemas.openxmlformats.org/spreadsheetml/2006/main">
  <c r="B105" i="1"/>
  <c r="B104"/>
  <c r="B102"/>
  <c r="B103" s="1"/>
  <c r="F92"/>
  <c r="B89"/>
  <c r="B76"/>
  <c r="B77" s="1"/>
  <c r="B69"/>
  <c r="B71" s="1"/>
  <c r="B66"/>
  <c r="A61"/>
  <c r="B58"/>
  <c r="B61" s="1"/>
  <c r="B44"/>
  <c r="B43"/>
  <c r="B31"/>
  <c r="B30"/>
  <c r="B29"/>
  <c r="B27"/>
  <c r="B19"/>
  <c r="B18"/>
  <c r="B17"/>
  <c r="B13"/>
  <c r="B10"/>
  <c r="B9"/>
  <c r="B4"/>
  <c r="B3"/>
  <c r="B5" s="1"/>
  <c r="A69" l="1"/>
  <c r="A71" s="1"/>
  <c r="B78"/>
</calcChain>
</file>

<file path=xl/sharedStrings.xml><?xml version="1.0" encoding="utf-8"?>
<sst xmlns="http://schemas.openxmlformats.org/spreadsheetml/2006/main" count="89" uniqueCount="83">
  <si>
    <t>For a given Mean 494 and standard deviation = 100</t>
  </si>
  <si>
    <t>1. What is the probability that a randomly selected score is between 600 and its mean.</t>
  </si>
  <si>
    <t>P(&lt;=600)</t>
  </si>
  <si>
    <t>P(&lt;=494)</t>
  </si>
  <si>
    <t>P(&gt;=494) and P(&lt;=600)</t>
  </si>
  <si>
    <t>2. What is the probability of obtaining a score more than 700.</t>
  </si>
  <si>
    <t>P(&lt;=700)</t>
  </si>
  <si>
    <t>P(&gt;=700)</t>
  </si>
  <si>
    <t>3. Score that is less than 550.</t>
  </si>
  <si>
    <t>P(&lt;=550)</t>
  </si>
  <si>
    <t>4. Score between 300 and 600</t>
  </si>
  <si>
    <t>P(&lt;=300)</t>
  </si>
  <si>
    <t>P(score bw 300 &amp; 600)</t>
  </si>
  <si>
    <t>Suppose during any hour in large departmental store, the average number of shoppers is 448,</t>
  </si>
  <si>
    <t>with the standard deviation of 21 shoppers. What is the probability that a random sample of 49</t>
  </si>
  <si>
    <t>different shopping hours will yield a sample mean between 441 and 446 shoppers.</t>
  </si>
  <si>
    <t xml:space="preserve">We'll create a sampling distribution of size 49, which will follow normal distribution. </t>
  </si>
  <si>
    <t>SE</t>
  </si>
  <si>
    <t>441 and 446 shoppers</t>
  </si>
  <si>
    <t>&lt;=441</t>
  </si>
  <si>
    <t>&lt;=446</t>
  </si>
  <si>
    <t>P(between 441 and 446)</t>
  </si>
  <si>
    <t>Mercury makes a 2.4 lt V-6 engine, The Laser XRi, used in speedboats. The companies engineer believe</t>
  </si>
  <si>
    <t>that the engine delivers an average power of 220 horsepower and that the standard deviation of power</t>
  </si>
  <si>
    <t>delivered is 15 horsepower. A potential buyer intends to sample 100 engines(each engine to be run a</t>
  </si>
  <si>
    <t>single time). What is the probability that the sample mean will be less than 217 horsepower?</t>
  </si>
  <si>
    <t>Popln mean</t>
  </si>
  <si>
    <t>std dev</t>
  </si>
  <si>
    <t>sample size</t>
  </si>
  <si>
    <t>We'll create a sampling distribution of size 100. This will follow normal distribution</t>
  </si>
  <si>
    <t>P(&lt;217)</t>
  </si>
  <si>
    <t>Comcast, the computer services company, is planning to invest heavily in online television services. As</t>
  </si>
  <si>
    <t>part of the decision, the company wants to estimate the average no of online shows a family of four would</t>
  </si>
  <si>
    <t>watch per day. A random sample of n=100 families is obtained, and in this sample the average no of shows</t>
  </si>
  <si>
    <t>viewed per day is 6.5 and the population standard deviation is known to be 3.2. Construct a 95%</t>
  </si>
  <si>
    <t>confidence interval for the average no of online television shows watched by the entire population of</t>
  </si>
  <si>
    <t>families of four.</t>
  </si>
  <si>
    <t>n</t>
  </si>
  <si>
    <t>Sample mean</t>
  </si>
  <si>
    <t>Popln sd</t>
  </si>
  <si>
    <t>If we create a sampling distribution of 100 families, it will be normal</t>
  </si>
  <si>
    <t>Mean of sampling distribution</t>
  </si>
  <si>
    <t>95% confidence interval</t>
  </si>
  <si>
    <t>A stock market analyst wants to estimate the average return on a certain stock. A random sample of 15</t>
  </si>
  <si>
    <t>days yields an average (annualized) return of Xbar=10.37% and a standard deviation of s=3.5%. Assuming</t>
  </si>
  <si>
    <t>a normal population of returns, give a 95% confidence interval for the average return on this stock.</t>
  </si>
  <si>
    <t>Sampling distribution will be a t-distribution</t>
  </si>
  <si>
    <t>95% confidence interval in t distribution</t>
  </si>
  <si>
    <t>Converting t value to real</t>
  </si>
  <si>
    <t>In a hypothesis test, the test statistic Z=-1.86.</t>
  </si>
  <si>
    <t>1. Fins the p-value if the test is a) left-tailed, b) right-tailed, and c) two-tailed.</t>
  </si>
  <si>
    <t>2. In which of these three cases will H0 be rejected at an alpha of 5%</t>
  </si>
  <si>
    <t>Left tailed</t>
  </si>
  <si>
    <t>H0 rejected</t>
  </si>
  <si>
    <t>Right tailed</t>
  </si>
  <si>
    <t>H0 retained</t>
  </si>
  <si>
    <t>2-tailed</t>
  </si>
  <si>
    <t>H0 retained as p value &gt; 2.5%</t>
  </si>
  <si>
    <t>A consumer advocate wants to test the null hypothesis that the average amount filed by the machine into the bottle is at least 2,000 cm3.</t>
  </si>
  <si>
    <t xml:space="preserve">A random sample of 40 bottles coming out of the machine was selected and the exact content of the selected bottles are recorded. </t>
  </si>
  <si>
    <t>The sample mean was 1,999.6 cm3. The population standard deviation is known from the past experience to be 1.30 cm3. </t>
  </si>
  <si>
    <t>H0: Sample Mean &gt; = 2000 cu. Cm</t>
  </si>
  <si>
    <t>HA: sample Mean &lt; 2000</t>
  </si>
  <si>
    <t>As per CLT sampling distribution will be normal with mean = 2000 and se = 1.3/(n)^.5</t>
  </si>
  <si>
    <t>Population Mean</t>
  </si>
  <si>
    <t>Prob. of finding a sample with mean &lt;= 1999.6</t>
  </si>
  <si>
    <t>The prob is less than 5% so we reject the null</t>
  </si>
  <si>
    <t>Sample mean is less than 2000</t>
  </si>
  <si>
    <t>Hence the average amount filled by machine is &lt; 2000 at 97.5% confidence</t>
  </si>
  <si>
    <t xml:space="preserve">a. Assume that the population is normally distributed with the same sd of 1.30 cm3. </t>
  </si>
  <si>
    <t>Assume that the sample size is only 20 but the sample mean is the same 1,999.6 cm3. Conduct the test once again at an alpha of 5%. </t>
  </si>
  <si>
    <t>Sampling distribution is a t-distribution since sample size &lt; 30</t>
  </si>
  <si>
    <t>tstat</t>
  </si>
  <si>
    <t>prob.</t>
  </si>
  <si>
    <t>t*</t>
  </si>
  <si>
    <t>by default we have to input 2 tail probability</t>
  </si>
  <si>
    <t>So we retain the null</t>
  </si>
  <si>
    <t>Sample mean &gt; = 2000</t>
  </si>
  <si>
    <t>Hence average amount filled by the machine into the bottle is atleast 2000</t>
  </si>
  <si>
    <t>b. If there is a difference in the two test results, explain the reason for the difference.</t>
  </si>
  <si>
    <t xml:space="preserve">The difference is because of difference in sample size. As the sample size increases, </t>
  </si>
  <si>
    <t xml:space="preserve">the standard error of the sampling distribution decreases, because of which the difference </t>
  </si>
  <si>
    <t>between the sample mean and population mean increases.  In this case, increase has become statistically significant.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</si>
</sst>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1"/>
      <name val="Arial"/>
      <family val="2"/>
    </font>
    <font>
      <b/>
      <sz val="9"/>
      <color theme="3"/>
      <name val="Arial"/>
      <family val="2"/>
    </font>
    <font>
      <sz val="9"/>
      <color theme="3"/>
      <name val="Arial"/>
      <family val="2"/>
    </font>
    <font>
      <sz val="9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/>
    <xf numFmtId="0" fontId="0" fillId="0" borderId="0" xfId="0" applyFont="1"/>
    <xf numFmtId="0" fontId="7" fillId="0" borderId="0" xfId="0" applyFont="1" applyAlignment="1"/>
    <xf numFmtId="0" fontId="8" fillId="0" borderId="0" xfId="0" applyFont="1" applyAlignment="1"/>
    <xf numFmtId="0" fontId="8" fillId="0" borderId="0" xfId="0" applyFont="1" applyAlignment="1">
      <alignment wrapText="1"/>
    </xf>
    <xf numFmtId="0" fontId="9" fillId="0" borderId="0" xfId="0" applyFont="1" applyAlignment="1"/>
    <xf numFmtId="0" fontId="10" fillId="0" borderId="0" xfId="0" applyFont="1"/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14"/>
  <sheetViews>
    <sheetView tabSelected="1" workbookViewId="0"/>
  </sheetViews>
  <sheetFormatPr defaultRowHeight="15"/>
  <cols>
    <col min="1" max="1" width="25" customWidth="1"/>
    <col min="2" max="2" width="12" bestFit="1" customWidth="1"/>
  </cols>
  <sheetData>
    <row r="1" spans="1:2" ht="15.75">
      <c r="A1" s="1" t="s">
        <v>0</v>
      </c>
    </row>
    <row r="2" spans="1:2" ht="15.75">
      <c r="A2" s="1" t="s">
        <v>1</v>
      </c>
    </row>
    <row r="3" spans="1:2" ht="15.75">
      <c r="A3" s="2" t="s">
        <v>2</v>
      </c>
      <c r="B3" s="3">
        <f>NORMDIST(600, 494, 100,1)</f>
        <v>0.85542770033609039</v>
      </c>
    </row>
    <row r="4" spans="1:2" ht="15.75">
      <c r="A4" s="2" t="s">
        <v>3</v>
      </c>
      <c r="B4" s="3">
        <f>NORMDIST(494,494,100,1)</f>
        <v>0.5</v>
      </c>
    </row>
    <row r="5" spans="1:2" ht="15.75">
      <c r="A5" s="2" t="s">
        <v>4</v>
      </c>
      <c r="B5" s="3">
        <f>B3-B4</f>
        <v>0.35542770033609039</v>
      </c>
    </row>
    <row r="6" spans="1:2" ht="15.75">
      <c r="A6" s="2"/>
    </row>
    <row r="7" spans="1:2" ht="15.75">
      <c r="A7" s="2"/>
    </row>
    <row r="8" spans="1:2" ht="15.75">
      <c r="A8" s="1" t="s">
        <v>5</v>
      </c>
    </row>
    <row r="9" spans="1:2" ht="15.75">
      <c r="A9" s="2" t="s">
        <v>6</v>
      </c>
      <c r="B9" s="3">
        <f>NORMDIST(700,494,100,1)</f>
        <v>0.9803007295906232</v>
      </c>
    </row>
    <row r="10" spans="1:2" ht="15.75">
      <c r="A10" s="2" t="s">
        <v>7</v>
      </c>
      <c r="B10" s="3">
        <f>1-B9</f>
        <v>1.9699270409376801E-2</v>
      </c>
    </row>
    <row r="11" spans="1:2" ht="15.75">
      <c r="A11" s="1"/>
    </row>
    <row r="12" spans="1:2" ht="15.75">
      <c r="A12" s="1" t="s">
        <v>8</v>
      </c>
    </row>
    <row r="13" spans="1:2" ht="15.75">
      <c r="A13" s="2" t="s">
        <v>9</v>
      </c>
      <c r="B13" s="3">
        <f>NORMDIST(550, 494,100,1)</f>
        <v>0.71226028115097295</v>
      </c>
    </row>
    <row r="14" spans="1:2" ht="15.75">
      <c r="A14" s="1"/>
    </row>
    <row r="15" spans="1:2" ht="15.75">
      <c r="A15" s="1"/>
    </row>
    <row r="16" spans="1:2" ht="15.75">
      <c r="A16" s="1" t="s">
        <v>10</v>
      </c>
    </row>
    <row r="17" spans="1:8" ht="15.75">
      <c r="A17" s="2" t="s">
        <v>11</v>
      </c>
      <c r="B17" s="3">
        <f>NORMDIST(300,494,100,1)</f>
        <v>2.6189844940452733E-2</v>
      </c>
    </row>
    <row r="18" spans="1:8">
      <c r="A18" s="3" t="s">
        <v>2</v>
      </c>
      <c r="B18" s="3">
        <f>NORMDIST(600,494,100,1)</f>
        <v>0.85542770033609039</v>
      </c>
    </row>
    <row r="19" spans="1:8" ht="15.75">
      <c r="A19" s="2" t="s">
        <v>12</v>
      </c>
      <c r="B19" s="3">
        <f>B18-B17</f>
        <v>0.82923785539563766</v>
      </c>
    </row>
    <row r="22" spans="1:8" ht="15.75">
      <c r="A22" s="4" t="s">
        <v>13</v>
      </c>
    </row>
    <row r="23" spans="1:8" ht="15.75">
      <c r="A23" s="4" t="s">
        <v>14</v>
      </c>
    </row>
    <row r="24" spans="1:8" ht="15.75">
      <c r="A24" s="4" t="s">
        <v>15</v>
      </c>
    </row>
    <row r="26" spans="1:8" ht="15.75">
      <c r="A26" s="2" t="s">
        <v>16</v>
      </c>
      <c r="B26" s="3"/>
      <c r="C26" s="3"/>
      <c r="D26" s="3"/>
      <c r="E26" s="3"/>
      <c r="F26" s="3"/>
      <c r="G26" s="3"/>
      <c r="H26" s="3"/>
    </row>
    <row r="27" spans="1:8" ht="15.75">
      <c r="A27" s="2" t="s">
        <v>17</v>
      </c>
      <c r="B27" s="3">
        <f>21/(49^0.5)</f>
        <v>3</v>
      </c>
      <c r="C27" s="3"/>
      <c r="D27" s="3"/>
      <c r="E27" s="3"/>
      <c r="F27" s="3"/>
      <c r="G27" s="3"/>
      <c r="H27" s="3"/>
    </row>
    <row r="28" spans="1:8" ht="15.75">
      <c r="A28" s="2" t="s">
        <v>18</v>
      </c>
      <c r="B28" s="3"/>
      <c r="C28" s="3"/>
      <c r="D28" s="3"/>
      <c r="E28" s="3"/>
      <c r="F28" s="3"/>
      <c r="G28" s="3"/>
      <c r="H28" s="3"/>
    </row>
    <row r="29" spans="1:8" ht="15.75">
      <c r="A29" s="2" t="s">
        <v>19</v>
      </c>
      <c r="B29" s="3">
        <f>NORMDIST(441, 448, B27,1)</f>
        <v>9.8153286286453145E-3</v>
      </c>
      <c r="C29" s="3"/>
      <c r="D29" s="3"/>
      <c r="E29" s="3"/>
      <c r="F29" s="3"/>
      <c r="G29" s="3"/>
      <c r="H29" s="3"/>
    </row>
    <row r="30" spans="1:8" ht="15.75">
      <c r="A30" s="2" t="s">
        <v>20</v>
      </c>
      <c r="B30" s="3">
        <f>NORMDIST(446, 448, B27,1)</f>
        <v>0.25249253754692291</v>
      </c>
      <c r="C30" s="3"/>
      <c r="D30" s="3"/>
      <c r="E30" s="3"/>
      <c r="F30" s="3"/>
      <c r="G30" s="3"/>
      <c r="H30" s="3"/>
    </row>
    <row r="31" spans="1:8" ht="15.75">
      <c r="A31" s="2" t="s">
        <v>21</v>
      </c>
      <c r="B31" s="3">
        <f>B30-B29</f>
        <v>0.2426772089182776</v>
      </c>
      <c r="C31" s="3"/>
      <c r="D31" s="3"/>
      <c r="E31" s="3"/>
      <c r="F31" s="3"/>
      <c r="G31" s="3"/>
      <c r="H31" s="3"/>
    </row>
    <row r="32" spans="1:8">
      <c r="A32" s="3"/>
      <c r="B32" s="3"/>
      <c r="C32" s="3"/>
      <c r="D32" s="3"/>
      <c r="E32" s="3"/>
      <c r="F32" s="3"/>
      <c r="G32" s="3"/>
      <c r="H32" s="3"/>
    </row>
    <row r="33" spans="1:8">
      <c r="A33" s="5" t="s">
        <v>22</v>
      </c>
      <c r="B33" s="3"/>
      <c r="C33" s="3"/>
      <c r="D33" s="3"/>
      <c r="E33" s="3"/>
      <c r="F33" s="3"/>
      <c r="G33" s="3"/>
      <c r="H33" s="3"/>
    </row>
    <row r="34" spans="1:8">
      <c r="A34" s="5" t="s">
        <v>23</v>
      </c>
    </row>
    <row r="35" spans="1:8">
      <c r="A35" s="5" t="s">
        <v>24</v>
      </c>
    </row>
    <row r="36" spans="1:8">
      <c r="A36" s="5" t="s">
        <v>25</v>
      </c>
    </row>
    <row r="38" spans="1:8">
      <c r="A38" s="3" t="s">
        <v>26</v>
      </c>
      <c r="B38" s="3">
        <v>220</v>
      </c>
    </row>
    <row r="39" spans="1:8">
      <c r="A39" s="3" t="s">
        <v>27</v>
      </c>
      <c r="B39" s="3">
        <v>15</v>
      </c>
    </row>
    <row r="40" spans="1:8">
      <c r="A40" s="3" t="s">
        <v>28</v>
      </c>
      <c r="B40" s="3">
        <v>100</v>
      </c>
    </row>
    <row r="41" spans="1:8">
      <c r="A41" s="3" t="s">
        <v>29</v>
      </c>
      <c r="B41" s="3"/>
    </row>
    <row r="42" spans="1:8">
      <c r="A42" s="3"/>
      <c r="B42" s="3"/>
    </row>
    <row r="43" spans="1:8">
      <c r="A43" s="3" t="s">
        <v>17</v>
      </c>
      <c r="B43" s="3">
        <f>B39/(B40^0.5)</f>
        <v>1.5</v>
      </c>
    </row>
    <row r="44" spans="1:8">
      <c r="A44" s="3" t="s">
        <v>30</v>
      </c>
      <c r="B44" s="3">
        <f>NORMDIST(217,220,B43,1)</f>
        <v>2.275013194817932E-2</v>
      </c>
    </row>
    <row r="46" spans="1:8">
      <c r="A46" s="5" t="s">
        <v>31</v>
      </c>
    </row>
    <row r="47" spans="1:8">
      <c r="A47" s="5" t="s">
        <v>32</v>
      </c>
    </row>
    <row r="48" spans="1:8">
      <c r="A48" s="5" t="s">
        <v>33</v>
      </c>
    </row>
    <row r="49" spans="1:6">
      <c r="A49" s="5" t="s">
        <v>34</v>
      </c>
    </row>
    <row r="50" spans="1:6">
      <c r="A50" s="5" t="s">
        <v>35</v>
      </c>
    </row>
    <row r="51" spans="1:6">
      <c r="A51" s="5" t="s">
        <v>36</v>
      </c>
    </row>
    <row r="53" spans="1:6">
      <c r="A53" s="3" t="s">
        <v>37</v>
      </c>
      <c r="B53" s="3">
        <v>100</v>
      </c>
      <c r="C53" s="3"/>
      <c r="D53" s="3"/>
      <c r="E53" s="3"/>
      <c r="F53" s="3"/>
    </row>
    <row r="54" spans="1:6">
      <c r="A54" s="3" t="s">
        <v>38</v>
      </c>
      <c r="B54" s="3">
        <v>6.5</v>
      </c>
      <c r="C54" s="3"/>
      <c r="D54" s="3"/>
      <c r="E54" s="3"/>
      <c r="F54" s="3"/>
    </row>
    <row r="55" spans="1:6">
      <c r="A55" s="3" t="s">
        <v>39</v>
      </c>
      <c r="B55" s="3">
        <v>3.2</v>
      </c>
      <c r="C55" s="3"/>
      <c r="D55" s="3"/>
      <c r="E55" s="3"/>
      <c r="F55" s="3"/>
    </row>
    <row r="56" spans="1:6">
      <c r="A56" s="3"/>
      <c r="B56" s="3"/>
      <c r="C56" s="3"/>
      <c r="D56" s="3"/>
      <c r="E56" s="3"/>
      <c r="F56" s="3"/>
    </row>
    <row r="57" spans="1:6">
      <c r="A57" s="3" t="s">
        <v>40</v>
      </c>
      <c r="B57" s="3"/>
      <c r="C57" s="3"/>
      <c r="D57" s="3"/>
      <c r="E57" s="3"/>
      <c r="F57" s="3"/>
    </row>
    <row r="58" spans="1:6">
      <c r="A58" s="3" t="s">
        <v>17</v>
      </c>
      <c r="B58" s="3">
        <f>B55/(B53^0.5)</f>
        <v>0.32</v>
      </c>
      <c r="C58" s="3"/>
      <c r="D58" s="3"/>
      <c r="E58" s="3"/>
      <c r="F58" s="3"/>
    </row>
    <row r="59" spans="1:6">
      <c r="A59" s="3" t="s">
        <v>41</v>
      </c>
      <c r="B59" s="3">
        <v>6.5</v>
      </c>
      <c r="C59" s="3"/>
      <c r="D59" s="3"/>
      <c r="E59" s="3"/>
      <c r="F59" s="3"/>
    </row>
    <row r="60" spans="1:6">
      <c r="A60" s="3" t="s">
        <v>42</v>
      </c>
      <c r="B60" s="3"/>
      <c r="C60" s="3"/>
      <c r="D60" s="3"/>
      <c r="E60" s="3"/>
      <c r="F60" s="3"/>
    </row>
    <row r="61" spans="1:6">
      <c r="A61" s="3">
        <f>NORMINV(0.025, 6.5,B58)</f>
        <v>5.8728115249471822</v>
      </c>
      <c r="B61" s="3">
        <f>NORMINV(0.975, B59,B58)</f>
        <v>7.1271884750528169</v>
      </c>
      <c r="C61" s="3"/>
      <c r="D61" s="3"/>
      <c r="E61" s="3"/>
      <c r="F61" s="3"/>
    </row>
    <row r="62" spans="1:6">
      <c r="A62" s="3"/>
      <c r="B62" s="3"/>
      <c r="C62" s="3"/>
      <c r="D62" s="3"/>
      <c r="E62" s="3"/>
      <c r="F62" s="3"/>
    </row>
    <row r="63" spans="1:6">
      <c r="A63" s="5" t="s">
        <v>43</v>
      </c>
      <c r="B63" s="3"/>
      <c r="C63" s="3"/>
      <c r="D63" s="3"/>
      <c r="E63" s="3"/>
      <c r="F63" s="3"/>
    </row>
    <row r="64" spans="1:6">
      <c r="A64" s="5" t="s">
        <v>44</v>
      </c>
    </row>
    <row r="65" spans="1:4">
      <c r="A65" s="5" t="s">
        <v>45</v>
      </c>
    </row>
    <row r="66" spans="1:4">
      <c r="A66" s="3" t="s">
        <v>17</v>
      </c>
      <c r="B66" s="3">
        <f>3.5/(15^0.5)</f>
        <v>0.9036961141150639</v>
      </c>
    </row>
    <row r="67" spans="1:4">
      <c r="A67" s="3" t="s">
        <v>46</v>
      </c>
      <c r="B67" s="3"/>
    </row>
    <row r="68" spans="1:4">
      <c r="A68" s="3" t="s">
        <v>47</v>
      </c>
      <c r="B68" s="3"/>
    </row>
    <row r="69" spans="1:4">
      <c r="A69" s="3">
        <f>-1*B69</f>
        <v>-2.1447866812820848</v>
      </c>
      <c r="B69" s="3">
        <f>TINV(0.05,14)</f>
        <v>2.1447866812820848</v>
      </c>
    </row>
    <row r="70" spans="1:4">
      <c r="A70" s="3" t="s">
        <v>48</v>
      </c>
      <c r="B70" s="3"/>
    </row>
    <row r="71" spans="1:4">
      <c r="A71" s="3">
        <f>A69*B66+10.37</f>
        <v>8.431764610519636</v>
      </c>
      <c r="B71" s="3">
        <f>B69*B66 + 10.37</f>
        <v>12.308235389480362</v>
      </c>
    </row>
    <row r="73" spans="1:4">
      <c r="A73" s="5" t="s">
        <v>49</v>
      </c>
    </row>
    <row r="74" spans="1:4">
      <c r="A74" s="5" t="s">
        <v>50</v>
      </c>
    </row>
    <row r="75" spans="1:4">
      <c r="A75" s="5" t="s">
        <v>51</v>
      </c>
    </row>
    <row r="76" spans="1:4">
      <c r="A76" s="3" t="s">
        <v>52</v>
      </c>
      <c r="B76" s="3">
        <f>NORMSDIST(-1.86)</f>
        <v>3.1442762980752659E-2</v>
      </c>
      <c r="C76" s="3" t="s">
        <v>53</v>
      </c>
      <c r="D76" s="3"/>
    </row>
    <row r="77" spans="1:4">
      <c r="A77" s="3" t="s">
        <v>54</v>
      </c>
      <c r="B77" s="3">
        <f>1-B76</f>
        <v>0.96855723701924734</v>
      </c>
      <c r="C77" s="3" t="s">
        <v>55</v>
      </c>
      <c r="D77" s="3"/>
    </row>
    <row r="78" spans="1:4">
      <c r="A78" s="3" t="s">
        <v>56</v>
      </c>
      <c r="B78" s="3">
        <f>B76</f>
        <v>3.1442762980752659E-2</v>
      </c>
      <c r="C78" s="3" t="s">
        <v>57</v>
      </c>
      <c r="D78" s="3"/>
    </row>
    <row r="79" spans="1:4">
      <c r="A79" s="5"/>
    </row>
    <row r="81" spans="1:6" s="7" customFormat="1">
      <c r="A81" s="6" t="s">
        <v>58</v>
      </c>
    </row>
    <row r="82" spans="1:6" s="7" customFormat="1">
      <c r="A82" s="6" t="s">
        <v>59</v>
      </c>
    </row>
    <row r="83" spans="1:6" s="7" customFormat="1">
      <c r="A83" s="6" t="s">
        <v>60</v>
      </c>
    </row>
    <row r="84" spans="1:6">
      <c r="A84" s="8"/>
    </row>
    <row r="85" spans="1:6" s="3" customFormat="1">
      <c r="A85" s="9" t="s">
        <v>61</v>
      </c>
    </row>
    <row r="86" spans="1:6" s="3" customFormat="1">
      <c r="A86" s="9" t="s">
        <v>62</v>
      </c>
    </row>
    <row r="87" spans="1:6" s="3" customFormat="1">
      <c r="A87" s="9"/>
    </row>
    <row r="88" spans="1:6" s="3" customFormat="1">
      <c r="A88" s="9" t="s">
        <v>63</v>
      </c>
    </row>
    <row r="89" spans="1:6" s="3" customFormat="1">
      <c r="A89" s="10" t="s">
        <v>17</v>
      </c>
      <c r="B89" s="3">
        <f>1.3/(40)^0.5</f>
        <v>0.20554804791094466</v>
      </c>
    </row>
    <row r="90" spans="1:6" s="3" customFormat="1">
      <c r="A90" s="10" t="s">
        <v>64</v>
      </c>
      <c r="B90" s="3">
        <v>2000</v>
      </c>
    </row>
    <row r="91" spans="1:6" s="3" customFormat="1">
      <c r="A91" s="10"/>
    </row>
    <row r="92" spans="1:6" s="3" customFormat="1">
      <c r="A92" s="9" t="s">
        <v>65</v>
      </c>
      <c r="F92" s="3">
        <f>NORMDIST(1999.6,2000,0.2,1)</f>
        <v>2.2750131948154673E-2</v>
      </c>
    </row>
    <row r="93" spans="1:6" s="3" customFormat="1">
      <c r="A93" s="9" t="s">
        <v>66</v>
      </c>
    </row>
    <row r="94" spans="1:6" s="3" customFormat="1">
      <c r="A94" s="9" t="s">
        <v>67</v>
      </c>
    </row>
    <row r="95" spans="1:6" s="3" customFormat="1">
      <c r="A95" s="9" t="s">
        <v>68</v>
      </c>
    </row>
    <row r="97" spans="1:3">
      <c r="A97" s="11" t="s">
        <v>69</v>
      </c>
    </row>
    <row r="98" spans="1:3">
      <c r="A98" s="12" t="s">
        <v>70</v>
      </c>
    </row>
    <row r="100" spans="1:3">
      <c r="A100" s="3" t="s">
        <v>71</v>
      </c>
      <c r="B100" s="3"/>
    </row>
    <row r="101" spans="1:3">
      <c r="A101" s="13"/>
      <c r="B101" s="3"/>
    </row>
    <row r="102" spans="1:3">
      <c r="A102" s="13" t="s">
        <v>17</v>
      </c>
      <c r="B102" s="3">
        <f>1.3/(20)^0.5</f>
        <v>0.29068883707497267</v>
      </c>
    </row>
    <row r="103" spans="1:3">
      <c r="A103" s="3" t="s">
        <v>72</v>
      </c>
      <c r="B103" s="3">
        <f>(1999.6-2000)/B102</f>
        <v>-1.3760418323078758</v>
      </c>
    </row>
    <row r="104" spans="1:3">
      <c r="A104" s="3" t="s">
        <v>73</v>
      </c>
      <c r="B104" s="3">
        <f>TDIST(1.376, 19,1)</f>
        <v>9.2412716228129466E-2</v>
      </c>
    </row>
    <row r="105" spans="1:3">
      <c r="A105" s="3" t="s">
        <v>74</v>
      </c>
      <c r="B105" s="3">
        <f>TINV(0.1,19)</f>
        <v>1.7291327924721895</v>
      </c>
      <c r="C105" t="s">
        <v>75</v>
      </c>
    </row>
    <row r="106" spans="1:3">
      <c r="A106" s="3"/>
      <c r="B106" s="3"/>
    </row>
    <row r="107" spans="1:3">
      <c r="A107" s="3" t="s">
        <v>76</v>
      </c>
      <c r="B107" s="3"/>
    </row>
    <row r="108" spans="1:3">
      <c r="A108" s="3" t="s">
        <v>77</v>
      </c>
      <c r="B108" s="3"/>
    </row>
    <row r="109" spans="1:3">
      <c r="A109" s="3" t="s">
        <v>78</v>
      </c>
      <c r="B109" s="3"/>
    </row>
    <row r="111" spans="1:3">
      <c r="A111" s="14" t="s">
        <v>79</v>
      </c>
    </row>
    <row r="112" spans="1:3">
      <c r="A112" s="3" t="s">
        <v>80</v>
      </c>
    </row>
    <row r="113" spans="1:1">
      <c r="A113" s="3" t="s">
        <v>81</v>
      </c>
    </row>
    <row r="114" spans="1:1">
      <c r="A114" s="3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Dutta</dc:creator>
  <cp:lastModifiedBy>Vaibhav Dutta</cp:lastModifiedBy>
  <dcterms:created xsi:type="dcterms:W3CDTF">2018-08-29T18:23:17Z</dcterms:created>
  <dcterms:modified xsi:type="dcterms:W3CDTF">2018-08-29T18:25:26Z</dcterms:modified>
</cp:coreProperties>
</file>