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vuala pruthvi raj\Documents\"/>
    </mc:Choice>
  </mc:AlternateContent>
  <xr:revisionPtr revIDLastSave="0" documentId="13_ncr:1_{3E40128B-5720-443F-A81C-35E12AE4F43A}" xr6:coauthVersionLast="47" xr6:coauthVersionMax="47" xr10:uidLastSave="{00000000-0000-0000-0000-000000000000}"/>
  <bookViews>
    <workbookView xWindow="-108" yWindow="-108" windowWidth="23256" windowHeight="12456" xr2:uid="{5DCF8789-AEBE-6B44-9796-4600D0622A55}"/>
  </bookViews>
  <sheets>
    <sheet name="Fitness Chart" sheetId="3" r:id="rId1"/>
    <sheet name="DietChart" sheetId="5" r:id="rId2"/>
    <sheet name="Graphs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F18" i="3"/>
  <c r="F4" i="3"/>
  <c r="F5" i="3"/>
  <c r="F6" i="3"/>
  <c r="F7" i="3"/>
  <c r="F8" i="3"/>
  <c r="F10" i="3"/>
  <c r="F11" i="3"/>
  <c r="F12" i="3"/>
  <c r="F13" i="3"/>
  <c r="F14" i="3"/>
  <c r="F15" i="3"/>
  <c r="F16" i="3"/>
  <c r="J155" i="5"/>
  <c r="H122" i="5"/>
  <c r="L27" i="5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F33" i="5" l="1"/>
  <c r="F44" i="5"/>
  <c r="F55" i="5"/>
  <c r="F66" i="5"/>
  <c r="F9" i="3" s="1"/>
  <c r="F77" i="5"/>
  <c r="F88" i="5"/>
  <c r="F99" i="5"/>
  <c r="F110" i="5"/>
  <c r="F122" i="5"/>
  <c r="F133" i="5"/>
  <c r="F144" i="5"/>
  <c r="F155" i="5"/>
  <c r="F17" i="3" s="1"/>
  <c r="F166" i="5"/>
  <c r="F177" i="5"/>
  <c r="F22" i="5"/>
  <c r="G6" i="3" s="1"/>
  <c r="H11" i="5"/>
  <c r="L9" i="5" s="1"/>
  <c r="I11" i="5"/>
  <c r="J11" i="5"/>
  <c r="L5" i="5"/>
  <c r="N4" i="3" s="1"/>
  <c r="E5" i="5"/>
  <c r="E4" i="5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E176" i="5"/>
  <c r="E175" i="5"/>
  <c r="E174" i="5"/>
  <c r="E173" i="5"/>
  <c r="E172" i="5"/>
  <c r="E171" i="5"/>
  <c r="E165" i="5"/>
  <c r="E164" i="5"/>
  <c r="E163" i="5"/>
  <c r="E162" i="5"/>
  <c r="E161" i="5"/>
  <c r="E160" i="5"/>
  <c r="E159" i="5"/>
  <c r="E154" i="5"/>
  <c r="E153" i="5"/>
  <c r="E152" i="5"/>
  <c r="E151" i="5"/>
  <c r="E150" i="5"/>
  <c r="E149" i="5"/>
  <c r="E148" i="5"/>
  <c r="E143" i="5"/>
  <c r="E142" i="5"/>
  <c r="E141" i="5"/>
  <c r="E140" i="5"/>
  <c r="E139" i="5"/>
  <c r="E138" i="5"/>
  <c r="E137" i="5"/>
  <c r="E132" i="5"/>
  <c r="E131" i="5"/>
  <c r="E130" i="5"/>
  <c r="E129" i="5"/>
  <c r="E128" i="5"/>
  <c r="E127" i="5"/>
  <c r="E126" i="5"/>
  <c r="E121" i="5"/>
  <c r="E120" i="5"/>
  <c r="E119" i="5"/>
  <c r="E118" i="5"/>
  <c r="E117" i="5"/>
  <c r="E116" i="5"/>
  <c r="E115" i="5"/>
  <c r="E109" i="5"/>
  <c r="E108" i="5"/>
  <c r="E107" i="5"/>
  <c r="E106" i="5"/>
  <c r="E105" i="5"/>
  <c r="E104" i="5"/>
  <c r="E103" i="5"/>
  <c r="E98" i="5"/>
  <c r="E97" i="5"/>
  <c r="E96" i="5"/>
  <c r="E95" i="5"/>
  <c r="E94" i="5"/>
  <c r="E93" i="5"/>
  <c r="E92" i="5"/>
  <c r="E87" i="5"/>
  <c r="E86" i="5"/>
  <c r="E85" i="5"/>
  <c r="E84" i="5"/>
  <c r="E83" i="5"/>
  <c r="E82" i="5"/>
  <c r="E81" i="5"/>
  <c r="E76" i="5"/>
  <c r="E75" i="5"/>
  <c r="E74" i="5"/>
  <c r="E73" i="5"/>
  <c r="E72" i="5"/>
  <c r="E71" i="5"/>
  <c r="E70" i="5"/>
  <c r="E65" i="5"/>
  <c r="E64" i="5"/>
  <c r="E63" i="5"/>
  <c r="E62" i="5"/>
  <c r="E61" i="5"/>
  <c r="E60" i="5"/>
  <c r="E59" i="5"/>
  <c r="E54" i="5"/>
  <c r="E53" i="5"/>
  <c r="E52" i="5"/>
  <c r="E51" i="5"/>
  <c r="E50" i="5"/>
  <c r="E49" i="5"/>
  <c r="E48" i="5"/>
  <c r="E43" i="5"/>
  <c r="E42" i="5"/>
  <c r="E41" i="5"/>
  <c r="E40" i="5"/>
  <c r="E39" i="5"/>
  <c r="E38" i="5"/>
  <c r="E37" i="5"/>
  <c r="E32" i="5"/>
  <c r="E31" i="5"/>
  <c r="E30" i="5"/>
  <c r="E29" i="5"/>
  <c r="E28" i="5"/>
  <c r="E27" i="5"/>
  <c r="E26" i="5"/>
  <c r="E21" i="5"/>
  <c r="E20" i="5"/>
  <c r="E19" i="5"/>
  <c r="E18" i="5"/>
  <c r="E17" i="5"/>
  <c r="E16" i="5"/>
  <c r="E15" i="5"/>
  <c r="E10" i="5"/>
  <c r="E6" i="5"/>
  <c r="E7" i="5"/>
  <c r="E8" i="5"/>
  <c r="E9" i="5"/>
  <c r="H166" i="5"/>
  <c r="I166" i="5"/>
  <c r="J166" i="5"/>
  <c r="H155" i="5"/>
  <c r="I155" i="5"/>
  <c r="H144" i="5"/>
  <c r="L142" i="5" s="1"/>
  <c r="I144" i="5"/>
  <c r="J144" i="5"/>
  <c r="H133" i="5"/>
  <c r="L131" i="5" s="1"/>
  <c r="I133" i="5"/>
  <c r="L120" i="5"/>
  <c r="I122" i="5"/>
  <c r="J122" i="5"/>
  <c r="H110" i="5"/>
  <c r="L108" i="5" s="1"/>
  <c r="I110" i="5"/>
  <c r="J110" i="5"/>
  <c r="H99" i="5"/>
  <c r="L97" i="5" s="1"/>
  <c r="I99" i="5"/>
  <c r="J99" i="5"/>
  <c r="H88" i="5"/>
  <c r="I88" i="5"/>
  <c r="J88" i="5"/>
  <c r="H77" i="5"/>
  <c r="L75" i="5" s="1"/>
  <c r="I77" i="5"/>
  <c r="J77" i="5"/>
  <c r="H66" i="5"/>
  <c r="L64" i="5" s="1"/>
  <c r="I66" i="5"/>
  <c r="J66" i="5"/>
  <c r="H55" i="5"/>
  <c r="H44" i="5"/>
  <c r="L42" i="5" s="1"/>
  <c r="I44" i="5"/>
  <c r="J44" i="5"/>
  <c r="J177" i="5"/>
  <c r="I177" i="5"/>
  <c r="P175" i="5" s="1"/>
  <c r="L176" i="5" s="1"/>
  <c r="H177" i="5"/>
  <c r="P176" i="5"/>
  <c r="L175" i="5"/>
  <c r="L171" i="5"/>
  <c r="P165" i="5"/>
  <c r="L160" i="5"/>
  <c r="N18" i="3" s="1"/>
  <c r="P154" i="5"/>
  <c r="L149" i="5"/>
  <c r="N17" i="3" s="1"/>
  <c r="P143" i="5"/>
  <c r="L138" i="5"/>
  <c r="N16" i="3" s="1"/>
  <c r="P132" i="5"/>
  <c r="L127" i="5"/>
  <c r="N15" i="3" s="1"/>
  <c r="P121" i="5"/>
  <c r="L116" i="5"/>
  <c r="N14" i="3" s="1"/>
  <c r="P109" i="5"/>
  <c r="L104" i="5"/>
  <c r="P98" i="5"/>
  <c r="L93" i="5"/>
  <c r="P87" i="5"/>
  <c r="L82" i="5"/>
  <c r="N11" i="3" s="1"/>
  <c r="P76" i="5"/>
  <c r="L71" i="5"/>
  <c r="P65" i="5"/>
  <c r="L60" i="5"/>
  <c r="J55" i="5"/>
  <c r="I55" i="5"/>
  <c r="P54" i="5"/>
  <c r="L49" i="5"/>
  <c r="N8" i="3" s="1"/>
  <c r="E177" i="5"/>
  <c r="L174" i="5" s="1"/>
  <c r="P43" i="5"/>
  <c r="L38" i="5"/>
  <c r="N7" i="3" s="1"/>
  <c r="J33" i="5"/>
  <c r="I33" i="5"/>
  <c r="H33" i="5"/>
  <c r="L31" i="5" s="1"/>
  <c r="P32" i="5"/>
  <c r="J22" i="5"/>
  <c r="I22" i="5"/>
  <c r="H22" i="5"/>
  <c r="P21" i="5"/>
  <c r="L16" i="5"/>
  <c r="P10" i="5"/>
  <c r="G13" i="3" l="1"/>
  <c r="G9" i="3"/>
  <c r="G17" i="3"/>
  <c r="G15" i="3"/>
  <c r="G7" i="3"/>
  <c r="G11" i="3"/>
  <c r="G18" i="3"/>
  <c r="G10" i="3"/>
  <c r="G12" i="3"/>
  <c r="G16" i="3"/>
  <c r="G8" i="3"/>
  <c r="G14" i="3"/>
  <c r="G5" i="3"/>
  <c r="P164" i="5"/>
  <c r="E166" i="5"/>
  <c r="L163" i="5" s="1"/>
  <c r="L164" i="5"/>
  <c r="L165" i="5"/>
  <c r="E155" i="5"/>
  <c r="L152" i="5" s="1"/>
  <c r="P153" i="5"/>
  <c r="L154" i="5" s="1"/>
  <c r="P142" i="5"/>
  <c r="L143" i="5" s="1"/>
  <c r="E144" i="5"/>
  <c r="L141" i="5" s="1"/>
  <c r="P131" i="5"/>
  <c r="L132" i="5" s="1"/>
  <c r="P120" i="5"/>
  <c r="L121" i="5" s="1"/>
  <c r="E122" i="5"/>
  <c r="O14" i="3" s="1"/>
  <c r="P14" i="3" s="1"/>
  <c r="O17" i="3"/>
  <c r="P17" i="3" s="1"/>
  <c r="E133" i="5"/>
  <c r="L153" i="5"/>
  <c r="P108" i="5"/>
  <c r="L109" i="5" s="1"/>
  <c r="E110" i="5"/>
  <c r="O13" i="3" s="1"/>
  <c r="N13" i="3"/>
  <c r="P97" i="5"/>
  <c r="L98" i="5" s="1"/>
  <c r="E99" i="5"/>
  <c r="O12" i="3" s="1"/>
  <c r="N12" i="3"/>
  <c r="P86" i="5"/>
  <c r="L87" i="5" s="1"/>
  <c r="E88" i="5"/>
  <c r="O11" i="3" s="1"/>
  <c r="P11" i="3" s="1"/>
  <c r="L86" i="5"/>
  <c r="P75" i="5"/>
  <c r="L76" i="5" s="1"/>
  <c r="E77" i="5"/>
  <c r="O10" i="3" s="1"/>
  <c r="N10" i="3"/>
  <c r="P64" i="5"/>
  <c r="L65" i="5" s="1"/>
  <c r="E66" i="5"/>
  <c r="O9" i="3" s="1"/>
  <c r="N9" i="3"/>
  <c r="P53" i="5"/>
  <c r="L54" i="5" s="1"/>
  <c r="L53" i="5"/>
  <c r="E55" i="5"/>
  <c r="P42" i="5"/>
  <c r="L43" i="5" s="1"/>
  <c r="E44" i="5"/>
  <c r="O7" i="3" s="1"/>
  <c r="P7" i="3" s="1"/>
  <c r="P31" i="5"/>
  <c r="L32" i="5" s="1"/>
  <c r="E33" i="5"/>
  <c r="N6" i="3"/>
  <c r="P20" i="5"/>
  <c r="L21" i="5" s="1"/>
  <c r="E22" i="5"/>
  <c r="O5" i="3" s="1"/>
  <c r="L20" i="5"/>
  <c r="N5" i="3"/>
  <c r="P9" i="5"/>
  <c r="L10" i="5" s="1"/>
  <c r="E11" i="5"/>
  <c r="L8" i="5" s="1"/>
  <c r="O18" i="3" l="1"/>
  <c r="P18" i="3" s="1"/>
  <c r="O16" i="3"/>
  <c r="P16" i="3" s="1"/>
  <c r="L119" i="5"/>
  <c r="P13" i="3"/>
  <c r="P9" i="3"/>
  <c r="O15" i="3"/>
  <c r="P15" i="3" s="1"/>
  <c r="L130" i="5"/>
  <c r="L52" i="5"/>
  <c r="O8" i="3"/>
  <c r="P8" i="3" s="1"/>
  <c r="L107" i="5"/>
  <c r="P12" i="3"/>
  <c r="L96" i="5"/>
  <c r="L85" i="5"/>
  <c r="P10" i="3"/>
  <c r="L74" i="5"/>
  <c r="L63" i="5"/>
  <c r="L41" i="5"/>
  <c r="O6" i="3"/>
  <c r="P6" i="3" s="1"/>
  <c r="L30" i="5"/>
  <c r="P5" i="3"/>
  <c r="L19" i="5"/>
  <c r="O4" i="3"/>
  <c r="P4" i="3" s="1"/>
</calcChain>
</file>

<file path=xl/sharedStrings.xml><?xml version="1.0" encoding="utf-8"?>
<sst xmlns="http://schemas.openxmlformats.org/spreadsheetml/2006/main" count="615" uniqueCount="84">
  <si>
    <t>Week</t>
  </si>
  <si>
    <t>Week 1</t>
  </si>
  <si>
    <t>Day</t>
  </si>
  <si>
    <t>Mon</t>
  </si>
  <si>
    <t>Tues</t>
  </si>
  <si>
    <t>Weds</t>
  </si>
  <si>
    <t>Thurs</t>
  </si>
  <si>
    <t>Fri</t>
  </si>
  <si>
    <t>Sat</t>
  </si>
  <si>
    <t>Sun</t>
  </si>
  <si>
    <t>Week 2</t>
  </si>
  <si>
    <t>Week 3</t>
  </si>
  <si>
    <t>Week 4</t>
  </si>
  <si>
    <t>Cals</t>
  </si>
  <si>
    <t>Weight</t>
  </si>
  <si>
    <t>Date</t>
  </si>
  <si>
    <t>Averages:</t>
  </si>
  <si>
    <t>Protein</t>
  </si>
  <si>
    <t>Carbs</t>
  </si>
  <si>
    <t>Fat</t>
  </si>
  <si>
    <t>Target Calories:</t>
  </si>
  <si>
    <t>Compliance (%)</t>
  </si>
  <si>
    <t>Consumed C/F cals:</t>
  </si>
  <si>
    <t>Target C/F cals:</t>
  </si>
  <si>
    <t>Calories:</t>
  </si>
  <si>
    <t>Protein calories:</t>
  </si>
  <si>
    <t>Carbs/Fat calories:</t>
  </si>
  <si>
    <t>Fat loss</t>
  </si>
  <si>
    <t>LISS (mins)</t>
  </si>
  <si>
    <t>HIIT (mins)</t>
  </si>
  <si>
    <t>Calorie compliance</t>
  </si>
  <si>
    <t>Maintenance</t>
  </si>
  <si>
    <t>Reverse diet</t>
  </si>
  <si>
    <t>Muscle Gain</t>
  </si>
  <si>
    <t>Week #</t>
  </si>
  <si>
    <t>Weekly Weight goal</t>
  </si>
  <si>
    <t>Week's goal type</t>
  </si>
  <si>
    <t xml:space="preserve">Weight Sessions </t>
  </si>
  <si>
    <t>Avg. Weight</t>
  </si>
  <si>
    <t>Avg. Calories</t>
  </si>
  <si>
    <t>Target Calories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</si>
  <si>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</si>
  <si>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</si>
  <si>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</si>
  <si>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</si>
  <si>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</si>
  <si>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</si>
  <si>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</si>
  <si>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</si>
  <si>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</si>
  <si>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</si>
  <si>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</si>
  <si>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</si>
  <si>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–</t>
  </si>
  <si>
    <t>StepsCount</t>
  </si>
  <si>
    <t>178</t>
  </si>
  <si>
    <t>175</t>
  </si>
  <si>
    <t>170</t>
  </si>
  <si>
    <t>165</t>
  </si>
  <si>
    <t>160</t>
  </si>
  <si>
    <t xml:space="preserve"> </t>
  </si>
  <si>
    <t>150</t>
  </si>
  <si>
    <t>145</t>
  </si>
  <si>
    <t>135</t>
  </si>
  <si>
    <t>140</t>
  </si>
  <si>
    <t>Column1</t>
  </si>
  <si>
    <t>Column2</t>
  </si>
  <si>
    <t>Column4</t>
  </si>
  <si>
    <t>Column5</t>
  </si>
  <si>
    <t>Column6</t>
  </si>
  <si>
    <t>Weight Loss/Gain</t>
  </si>
  <si>
    <t>WEEKLY</t>
  </si>
  <si>
    <t>WEIGHT LOSS/GAIN</t>
  </si>
  <si>
    <t>ACTIVITIES  /</t>
  </si>
  <si>
    <t>EXCERCISES</t>
  </si>
  <si>
    <t>WEELKY</t>
  </si>
  <si>
    <t>FITNESS PLANNER</t>
  </si>
  <si>
    <t>sun</t>
  </si>
  <si>
    <t>Target Diet:</t>
  </si>
  <si>
    <t>Wed</t>
  </si>
  <si>
    <t>Thu</t>
  </si>
  <si>
    <t>Tue</t>
  </si>
  <si>
    <t>DIET CHART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</si>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</sst>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36"/>
      <color rgb="FFA2C1D9"/>
      <name val="Calibri (Body)"/>
    </font>
    <font>
      <b/>
      <sz val="36"/>
      <color rgb="FFA2C1D9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00B050"/>
      <name val="Calibri (Body)"/>
    </font>
    <font>
      <b/>
      <sz val="36"/>
      <color theme="9" tint="-0.249977111117893"/>
      <name val="Georgia"/>
      <family val="1"/>
    </font>
    <font>
      <b/>
      <sz val="36"/>
      <color theme="3" tint="-0.249977111117893"/>
      <name val="Georgia"/>
      <family val="1"/>
    </font>
    <font>
      <b/>
      <sz val="12"/>
      <color theme="8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b/>
      <sz val="28"/>
      <color theme="1"/>
      <name val="Georgia"/>
      <family val="1"/>
    </font>
    <font>
      <b/>
      <sz val="36"/>
      <color theme="4" tint="-0.249977111117893"/>
      <name val="Georgia"/>
      <family val="1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9" fontId="3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10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Protection="1">
      <protection locked="0"/>
    </xf>
    <xf numFmtId="1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5" fillId="10" borderId="0" xfId="0" applyNumberFormat="1" applyFont="1" applyFill="1" applyAlignment="1">
      <alignment horizontal="center"/>
    </xf>
    <xf numFmtId="0" fontId="3" fillId="11" borderId="0" xfId="0" applyFont="1" applyFill="1"/>
    <xf numFmtId="0" fontId="5" fillId="11" borderId="0" xfId="0" applyFont="1" applyFill="1" applyAlignment="1">
      <alignment horizontal="right"/>
    </xf>
    <xf numFmtId="0" fontId="0" fillId="11" borderId="0" xfId="0" applyFill="1"/>
    <xf numFmtId="1" fontId="5" fillId="0" borderId="0" xfId="0" applyNumberFormat="1" applyFont="1"/>
    <xf numFmtId="0" fontId="6" fillId="8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right" vertical="center" wrapText="1"/>
    </xf>
    <xf numFmtId="0" fontId="14" fillId="6" borderId="0" xfId="0" applyFont="1" applyFill="1" applyAlignment="1">
      <alignment horizontal="right" vertical="center" wrapText="1"/>
    </xf>
    <xf numFmtId="0" fontId="15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5" fillId="6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/>
    <xf numFmtId="10" fontId="5" fillId="0" borderId="0" xfId="0" applyNumberFormat="1" applyFont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6" borderId="0" xfId="0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978"/>
      <color rgb="FFA2C1D9"/>
      <color rgb="FFE1B2C0"/>
      <color rgb="FFFF5F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u="none">
                <a:solidFill>
                  <a:schemeClr val="bg1"/>
                </a:solidFill>
                <a:latin typeface="Palatino Linotype" panose="02040502050505030304" pitchFamily="18" charset="0"/>
                <a:ea typeface="Microsoft Himalaya" panose="01010100010101010101" pitchFamily="2" charset="0"/>
                <a:cs typeface="Microsoft Himalaya" panose="01010100010101010101" pitchFamily="2" charset="0"/>
              </a:rPr>
              <a:t>WEIGHT</a:t>
            </a:r>
            <a:r>
              <a:rPr lang="en-IN" sz="1600" u="none" baseline="0">
                <a:solidFill>
                  <a:schemeClr val="bg1"/>
                </a:solidFill>
                <a:latin typeface="Palatino Linotype" panose="02040502050505030304" pitchFamily="18" charset="0"/>
                <a:ea typeface="Microsoft Himalaya" panose="01010100010101010101" pitchFamily="2" charset="0"/>
                <a:cs typeface="Microsoft Himalaya" panose="01010100010101010101" pitchFamily="2" charset="0"/>
              </a:rPr>
              <a:t> LOSS/GAIN GRAPH</a:t>
            </a:r>
          </a:p>
          <a:p>
            <a:pPr>
              <a:defRPr sz="1600"/>
            </a:pPr>
            <a:endParaRPr lang="en-IN" sz="1600"/>
          </a:p>
        </c:rich>
      </c:tx>
      <c:layout>
        <c:manualLayout>
          <c:xMode val="edge"/>
          <c:yMode val="edge"/>
          <c:x val="0.37463627219629086"/>
          <c:y val="1.1474439932135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 Chart'!$F$2</c:f>
              <c:strCache>
                <c:ptCount val="1"/>
                <c:pt idx="0">
                  <c:v>Column5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'Fitness Chart'!$B$3:$C$18</c15:sqref>
                  </c15:fullRef>
                </c:ext>
              </c:extLst>
              <c:f>'Fitness Chart'!$B$4:$C$18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22-02-2023</c:v>
                  </c:pt>
                  <c:pt idx="1">
                    <c:v>01-03-2023</c:v>
                  </c:pt>
                  <c:pt idx="2">
                    <c:v>08-03-2023</c:v>
                  </c:pt>
                  <c:pt idx="3">
                    <c:v>15-03-2023</c:v>
                  </c:pt>
                  <c:pt idx="4">
                    <c:v>22-03-2023</c:v>
                  </c:pt>
                  <c:pt idx="5">
                    <c:v>29-03-2023</c:v>
                  </c:pt>
                  <c:pt idx="6">
                    <c:v>05-04-2023</c:v>
                  </c:pt>
                  <c:pt idx="7">
                    <c:v>12-04-2023</c:v>
                  </c:pt>
                  <c:pt idx="8">
                    <c:v>19-04-2023</c:v>
                  </c:pt>
                  <c:pt idx="9">
                    <c:v>26-04-2023</c:v>
                  </c:pt>
                  <c:pt idx="10">
                    <c:v>03-05-2023</c:v>
                  </c:pt>
                  <c:pt idx="11">
                    <c:v>10-05-2023</c:v>
                  </c:pt>
                  <c:pt idx="12">
                    <c:v>17-05-2023</c:v>
                  </c:pt>
                  <c:pt idx="13">
                    <c:v>24-05-2023</c:v>
                  </c:pt>
                  <c:pt idx="14">
                    <c:v>31-05-2023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'Fitness Chart'!$F$3:$F$18</c15:sqref>
                  </c15:fullRef>
                </c:ext>
              </c:extLst>
              <c:f>'Fitness Chart'!$F$4:$F$18</c:f>
              <c:numCache>
                <c:formatCode>0.0</c:formatCode>
                <c:ptCount val="15"/>
                <c:pt idx="0">
                  <c:v>178.35714285714286</c:v>
                </c:pt>
                <c:pt idx="1">
                  <c:v>175.64285714285714</c:v>
                </c:pt>
                <c:pt idx="2">
                  <c:v>172.14285714285714</c:v>
                </c:pt>
                <c:pt idx="3">
                  <c:v>168.85714285714286</c:v>
                </c:pt>
                <c:pt idx="4">
                  <c:v>164.57142857142858</c:v>
                </c:pt>
                <c:pt idx="5">
                  <c:v>169.71428571428572</c:v>
                </c:pt>
                <c:pt idx="6">
                  <c:v>161.42857142857142</c:v>
                </c:pt>
                <c:pt idx="7">
                  <c:v>158.42857142857142</c:v>
                </c:pt>
                <c:pt idx="8">
                  <c:v>154.14285714285714</c:v>
                </c:pt>
                <c:pt idx="9" formatCode="General">
                  <c:v>150</c:v>
                </c:pt>
                <c:pt idx="10">
                  <c:v>147.57142857142858</c:v>
                </c:pt>
                <c:pt idx="11">
                  <c:v>143.85714285714286</c:v>
                </c:pt>
                <c:pt idx="12">
                  <c:v>140.28571428571428</c:v>
                </c:pt>
                <c:pt idx="13">
                  <c:v>146.42857142857142</c:v>
                </c:pt>
                <c:pt idx="14">
                  <c:v>133.57142857142858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FE0-99B2-4EF5208F7C8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'Fitness Chart'!$B$3:$C$18</c15:sqref>
                  </c15:fullRef>
                </c:ext>
              </c:extLst>
              <c:f>'Fitness Chart'!$B$4:$C$18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0">
                    <c:v>22-02-2023</c:v>
                  </c:pt>
                  <c:pt idx="1">
                    <c:v>01-03-2023</c:v>
                  </c:pt>
                  <c:pt idx="2">
                    <c:v>08-03-2023</c:v>
                  </c:pt>
                  <c:pt idx="3">
                    <c:v>15-03-2023</c:v>
                  </c:pt>
                  <c:pt idx="4">
                    <c:v>22-03-2023</c:v>
                  </c:pt>
                  <c:pt idx="5">
                    <c:v>29-03-2023</c:v>
                  </c:pt>
                  <c:pt idx="6">
                    <c:v>05-04-2023</c:v>
                  </c:pt>
                  <c:pt idx="7">
                    <c:v>12-04-2023</c:v>
                  </c:pt>
                  <c:pt idx="8">
                    <c:v>19-04-2023</c:v>
                  </c:pt>
                  <c:pt idx="9">
                    <c:v>26-04-2023</c:v>
                  </c:pt>
                  <c:pt idx="10">
                    <c:v>03-05-2023</c:v>
                  </c:pt>
                  <c:pt idx="11">
                    <c:v>10-05-2023</c:v>
                  </c:pt>
                  <c:pt idx="12">
                    <c:v>17-05-2023</c:v>
                  </c:pt>
                  <c:pt idx="13">
                    <c:v>24-05-2023</c:v>
                  </c:pt>
                  <c:pt idx="14">
                    <c:v>31-05-2023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'Fitness Chart'!$G$3:$G$18</c15:sqref>
                  </c15:fullRef>
                </c:ext>
              </c:extLst>
              <c:f>'Fitness Chart'!$G$4:$G$18</c:f>
              <c:numCache>
                <c:formatCode>General</c:formatCode>
                <c:ptCount val="15"/>
                <c:pt idx="0">
                  <c:v>0</c:v>
                </c:pt>
                <c:pt idx="1" formatCode="0.0">
                  <c:v>2.7142857142857224</c:v>
                </c:pt>
                <c:pt idx="2" formatCode="0.0">
                  <c:v>3.5</c:v>
                </c:pt>
                <c:pt idx="3" formatCode="0.0">
                  <c:v>3.2857142857142776</c:v>
                </c:pt>
                <c:pt idx="4" formatCode="0.0">
                  <c:v>4.2857142857142776</c:v>
                </c:pt>
                <c:pt idx="5" formatCode="0.0">
                  <c:v>-5.1428571428571388</c:v>
                </c:pt>
                <c:pt idx="6" formatCode="0.0">
                  <c:v>8.285714285714306</c:v>
                </c:pt>
                <c:pt idx="7" formatCode="0.0">
                  <c:v>3</c:v>
                </c:pt>
                <c:pt idx="8" formatCode="0.0">
                  <c:v>4.2857142857142776</c:v>
                </c:pt>
                <c:pt idx="9" formatCode="0.0">
                  <c:v>4.1428571428571388</c:v>
                </c:pt>
                <c:pt idx="10" formatCode="0.0">
                  <c:v>2.4285714285714164</c:v>
                </c:pt>
                <c:pt idx="11" formatCode="0.0">
                  <c:v>3.7142857142857224</c:v>
                </c:pt>
                <c:pt idx="12" formatCode="0.0">
                  <c:v>3.5714285714285836</c:v>
                </c:pt>
                <c:pt idx="13" formatCode="0.0">
                  <c:v>-6.1428571428571388</c:v>
                </c:pt>
                <c:pt idx="14" formatCode="0.0">
                  <c:v>12.857142857142833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FE0-99B2-4EF5208F7C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885920"/>
        <c:axId val="193887584"/>
      </c:lineChart>
      <c:catAx>
        <c:axId val="193885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WEEKLY</a:t>
                </a:r>
                <a:r>
                  <a:rPr lang="en-IN" baseline="0">
                    <a:latin typeface="Arial Black" panose="020B0A04020102020204" pitchFamily="34" charset="0"/>
                  </a:rPr>
                  <a:t> CHALLENGE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5194212505527348"/>
              <c:y val="0.91440100705242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 dpi="0" rotWithShape="1">
                  <a:blip xmlns:r="http://schemas.openxmlformats.org/officeDocument/2006/relationships" r:embed="rId3"/>
                  <a:srcRect/>
                  <a:tile tx="0" ty="0" sx="100000" sy="100000" flip="none" algn="ctr"/>
                </a:blip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584"/>
        <c:crosses val="autoZero"/>
        <c:auto val="1"/>
        <c:lblAlgn val="ctr"/>
        <c:lblOffset val="100"/>
        <c:noMultiLvlLbl val="0"/>
      </c:catAx>
      <c:valAx>
        <c:axId val="19388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solidFill>
                      <a:schemeClr val="bg1"/>
                    </a:solidFill>
                  </a:rPr>
                  <a:t>WEIGHT</a:t>
                </a:r>
                <a:r>
                  <a:rPr lang="en-IN" sz="1000" baseline="0">
                    <a:solidFill>
                      <a:schemeClr val="bg1"/>
                    </a:solidFill>
                  </a:rPr>
                  <a:t>  RANGE</a:t>
                </a:r>
                <a:endParaRPr lang="en-IN" sz="10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45604410900113E-2"/>
              <c:y val="0.45708290913703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5920"/>
        <c:crosses val="autoZero"/>
        <c:crossBetween val="between"/>
        <c:majorUnit val="20"/>
      </c:valAx>
      <c:spPr>
        <a:noFill/>
        <a:ln>
          <a:noFill/>
        </a:ln>
        <a:effectLst>
          <a:glow rad="1397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Palatino Linotype" panose="02040502050505030304" pitchFamily="18" charset="0"/>
              </a:rPr>
              <a:t>CALORIE COMPLIANCE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'Fitness Chart'!$P$3</c:f>
              <c:strCache>
                <c:ptCount val="1"/>
                <c:pt idx="0">
                  <c:v>Calorie compliance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C8D-469C-BCEA-892D14F8B5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C8D-469C-BCEA-892D14F8B5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C8D-469C-BCEA-892D14F8B5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C8D-469C-BCEA-892D14F8B5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C8D-469C-BCEA-892D14F8B5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C8D-469C-BCEA-892D14F8B5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C8D-469C-BCEA-892D14F8B50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C8D-469C-BCEA-892D14F8B50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C8D-469C-BCEA-892D14F8B50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C8D-469C-BCEA-892D14F8B50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C8D-469C-BCEA-892D14F8B50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C8D-469C-BCEA-892D14F8B50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8C8D-469C-BCEA-892D14F8B50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C8D-469C-BCEA-892D14F8B50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C8D-469C-BCEA-892D14F8B5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'Fitness Chart'!$P$3:$P$18</c:f>
              <c:strCache>
                <c:ptCount val="16"/>
                <c:pt idx="0">
                  <c:v>Calorie compliance</c:v>
                </c:pt>
                <c:pt idx="1">
                  <c:v>87%</c:v>
                </c:pt>
                <c:pt idx="2">
                  <c:v>98%</c:v>
                </c:pt>
                <c:pt idx="3">
                  <c:v>97%</c:v>
                </c:pt>
                <c:pt idx="4">
                  <c:v>101%</c:v>
                </c:pt>
                <c:pt idx="5">
                  <c:v>97%</c:v>
                </c:pt>
                <c:pt idx="6">
                  <c:v>110%</c:v>
                </c:pt>
                <c:pt idx="7">
                  <c:v>98%</c:v>
                </c:pt>
                <c:pt idx="8">
                  <c:v>99%</c:v>
                </c:pt>
                <c:pt idx="9">
                  <c:v>99%</c:v>
                </c:pt>
                <c:pt idx="10">
                  <c:v>102%</c:v>
                </c:pt>
                <c:pt idx="11">
                  <c:v>97%</c:v>
                </c:pt>
                <c:pt idx="12">
                  <c:v>98%</c:v>
                </c:pt>
                <c:pt idx="13">
                  <c:v>100%</c:v>
                </c:pt>
                <c:pt idx="14">
                  <c:v>100%</c:v>
                </c:pt>
                <c:pt idx="15">
                  <c:v>97%</c:v>
                </c:pt>
              </c:strCache>
            </c:strRef>
          </c:cat>
          <c:val>
            <c:numRef>
              <c:f>'Fitness Chart'!$P$4:$P$18</c:f>
              <c:numCache>
                <c:formatCode>0%</c:formatCode>
                <c:ptCount val="15"/>
                <c:pt idx="0">
                  <c:v>0.87073170731707317</c:v>
                </c:pt>
                <c:pt idx="1">
                  <c:v>0.98200979348520334</c:v>
                </c:pt>
                <c:pt idx="2">
                  <c:v>0.97147941026944584</c:v>
                </c:pt>
                <c:pt idx="3">
                  <c:v>1.0077838827838828</c:v>
                </c:pt>
                <c:pt idx="4">
                  <c:v>0.97186016400517916</c:v>
                </c:pt>
                <c:pt idx="5">
                  <c:v>1.1008257638315442</c:v>
                </c:pt>
                <c:pt idx="6">
                  <c:v>0.98186813186813171</c:v>
                </c:pt>
                <c:pt idx="7">
                  <c:v>0.98875661375661372</c:v>
                </c:pt>
                <c:pt idx="8">
                  <c:v>0.98507326007326013</c:v>
                </c:pt>
                <c:pt idx="9">
                  <c:v>1.0215264187866928</c:v>
                </c:pt>
                <c:pt idx="10">
                  <c:v>0.96624266144814097</c:v>
                </c:pt>
                <c:pt idx="11">
                  <c:v>0.98258317025440323</c:v>
                </c:pt>
                <c:pt idx="12">
                  <c:v>1.0037912087912089</c:v>
                </c:pt>
                <c:pt idx="13">
                  <c:v>1.0001525165226233</c:v>
                </c:pt>
                <c:pt idx="14">
                  <c:v>0.97211350293542065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C-42F3-9451-EDBC9EDA27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'Fitness Chart'!$N$3</c15:sqref>
                        </c15:formulaRef>
                      </c:ext>
                    </c:extLst>
                    <c:strCache>
                      <c:ptCount val="1"/>
                      <c:pt idx="0">
                        <c:v>Target Calories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F-8C8D-469C-BCEA-892D14F8B50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1-8C8D-469C-BCEA-892D14F8B50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3-8C8D-469C-BCEA-892D14F8B50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5-8C8D-469C-BCEA-892D14F8B50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7-8C8D-469C-BCEA-892D14F8B50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9-8C8D-469C-BCEA-892D14F8B50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B-8C8D-469C-BCEA-892D14F8B50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D-8C8D-469C-BCEA-892D14F8B50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2F-8C8D-469C-BCEA-892D14F8B50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1-8C8D-469C-BCEA-892D14F8B50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3-8C8D-469C-BCEA-892D14F8B50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5-8C8D-469C-BCEA-892D14F8B50A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7-8C8D-469C-BCEA-892D14F8B50A}"/>
                    </c:ext>
                  </c:extLst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9-8C8D-469C-BCEA-892D14F8B50A}"/>
                    </c:ext>
                  </c:extLst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3B-8C8D-469C-BCEA-892D14F8B50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'Fitness Chart'!$P$3:$P$18</c15:sqref>
                        </c15:formulaRef>
                      </c:ext>
                    </c:extLst>
                    <c:strCache>
                      <c:ptCount val="16"/>
                      <c:pt idx="0">
                        <c:v>Calorie compliance</c:v>
                      </c:pt>
                      <c:pt idx="1">
                        <c:v>87%</c:v>
                      </c:pt>
                      <c:pt idx="2">
                        <c:v>98%</c:v>
                      </c:pt>
                      <c:pt idx="3">
                        <c:v>97%</c:v>
                      </c:pt>
                      <c:pt idx="4">
                        <c:v>101%</c:v>
                      </c:pt>
                      <c:pt idx="5">
                        <c:v>97%</c:v>
                      </c:pt>
                      <c:pt idx="6">
                        <c:v>110%</c:v>
                      </c:pt>
                      <c:pt idx="7">
                        <c:v>98%</c:v>
                      </c:pt>
                      <c:pt idx="8">
                        <c:v>99%</c:v>
                      </c:pt>
                      <c:pt idx="9">
                        <c:v>99%</c:v>
                      </c:pt>
                      <c:pt idx="10">
                        <c:v>102%</c:v>
                      </c:pt>
                      <c:pt idx="11">
                        <c:v>97%</c:v>
                      </c:pt>
                      <c:pt idx="12">
                        <c:v>98%</c:v>
                      </c:pt>
                      <c:pt idx="13">
                        <c:v>100%</c:v>
                      </c:pt>
                      <c:pt idx="14">
                        <c:v>100%</c:v>
                      </c:pt>
                      <c:pt idx="15">
                        <c:v>97%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'Fitness Chart'!$N$4:$N$18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2460</c:v>
                      </c:pt>
                      <c:pt idx="1">
                        <c:v>2684</c:v>
                      </c:pt>
                      <c:pt idx="2">
                        <c:v>2810</c:v>
                      </c:pt>
                      <c:pt idx="3">
                        <c:v>3120</c:v>
                      </c:pt>
                      <c:pt idx="4">
                        <c:v>3310</c:v>
                      </c:pt>
                      <c:pt idx="5">
                        <c:v>3460</c:v>
                      </c:pt>
                      <c:pt idx="6">
                        <c:v>3120</c:v>
                      </c:pt>
                      <c:pt idx="7">
                        <c:v>3240</c:v>
                      </c:pt>
                      <c:pt idx="8">
                        <c:v>3120</c:v>
                      </c:pt>
                      <c:pt idx="9">
                        <c:v>2920</c:v>
                      </c:pt>
                      <c:pt idx="10">
                        <c:v>2920</c:v>
                      </c:pt>
                      <c:pt idx="11">
                        <c:v>2920</c:v>
                      </c:pt>
                      <c:pt idx="12">
                        <c:v>2600</c:v>
                      </c:pt>
                      <c:pt idx="13">
                        <c:v>2810</c:v>
                      </c:pt>
                      <c:pt idx="14">
                        <c:v>2920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7C-42F3-9451-EDBC9EDA272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'Fitness Chart'!$O$3</c15:sqref>
                        </c15:formulaRef>
                      </c:ext>
                    </c:extLst>
                    <c:strCache>
                      <c:ptCount val="1"/>
                      <c:pt idx="0">
                        <c:v>Avg. Calories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C8D-469C-BCEA-892D14F8B50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C8D-469C-BCEA-892D14F8B50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C8D-469C-BCEA-892D14F8B50A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C8D-469C-BCEA-892D14F8B50A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C8D-469C-BCEA-892D14F8B50A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C8D-469C-BCEA-892D14F8B50A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C8D-469C-BCEA-892D14F8B50A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C8D-469C-BCEA-892D14F8B50A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C8D-469C-BCEA-892D14F8B50A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C8D-469C-BCEA-892D14F8B50A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C8D-469C-BCEA-892D14F8B50A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8C8D-469C-BCEA-892D14F8B50A}"/>
                    </c:ext>
                  </c:extLst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8C8D-469C-BCEA-892D14F8B50A}"/>
                    </c:ext>
                  </c:extLst>
                </c:dPt>
                <c:dPt>
                  <c:idx val="1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8C8D-469C-BCEA-892D14F8B50A}"/>
                    </c:ext>
                  </c:extLst>
                </c:dPt>
                <c:dPt>
                  <c:idx val="14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8C8D-469C-BCEA-892D14F8B50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'Fitness Chart'!$P$3:$P$18</c15:sqref>
                        </c15:formulaRef>
                      </c:ext>
                    </c:extLst>
                    <c:strCache>
                      <c:ptCount val="16"/>
                      <c:pt idx="0">
                        <c:v>Calorie compliance</c:v>
                      </c:pt>
                      <c:pt idx="1">
                        <c:v>87%</c:v>
                      </c:pt>
                      <c:pt idx="2">
                        <c:v>98%</c:v>
                      </c:pt>
                      <c:pt idx="3">
                        <c:v>97%</c:v>
                      </c:pt>
                      <c:pt idx="4">
                        <c:v>101%</c:v>
                      </c:pt>
                      <c:pt idx="5">
                        <c:v>97%</c:v>
                      </c:pt>
                      <c:pt idx="6">
                        <c:v>110%</c:v>
                      </c:pt>
                      <c:pt idx="7">
                        <c:v>98%</c:v>
                      </c:pt>
                      <c:pt idx="8">
                        <c:v>99%</c:v>
                      </c:pt>
                      <c:pt idx="9">
                        <c:v>99%</c:v>
                      </c:pt>
                      <c:pt idx="10">
                        <c:v>102%</c:v>
                      </c:pt>
                      <c:pt idx="11">
                        <c:v>97%</c:v>
                      </c:pt>
                      <c:pt idx="12">
                        <c:v>98%</c:v>
                      </c:pt>
                      <c:pt idx="13">
                        <c:v>100%</c:v>
                      </c:pt>
                      <c:pt idx="14">
                        <c:v>100%</c:v>
                      </c:pt>
                      <c:pt idx="15">
                        <c:v>97%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'Fitness Chart'!$O$4:$O$18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2142</c:v>
                      </c:pt>
                      <c:pt idx="1">
                        <c:v>2635.7142857142858</c:v>
                      </c:pt>
                      <c:pt idx="2">
                        <c:v>2729.8571428571427</c:v>
                      </c:pt>
                      <c:pt idx="3">
                        <c:v>3144.2857142857142</c:v>
                      </c:pt>
                      <c:pt idx="4">
                        <c:v>3216.8571428571431</c:v>
                      </c:pt>
                      <c:pt idx="5">
                        <c:v>3808.8571428571431</c:v>
                      </c:pt>
                      <c:pt idx="6">
                        <c:v>3063.4285714285711</c:v>
                      </c:pt>
                      <c:pt idx="7">
                        <c:v>3203.5714285714284</c:v>
                      </c:pt>
                      <c:pt idx="8">
                        <c:v>3073.4285714285716</c:v>
                      </c:pt>
                      <c:pt idx="9">
                        <c:v>2982.8571428571431</c:v>
                      </c:pt>
                      <c:pt idx="10">
                        <c:v>2821.4285714285716</c:v>
                      </c:pt>
                      <c:pt idx="11">
                        <c:v>2869.1428571428573</c:v>
                      </c:pt>
                      <c:pt idx="12">
                        <c:v>2609.8571428571431</c:v>
                      </c:pt>
                      <c:pt idx="13">
                        <c:v>2810.4285714285716</c:v>
                      </c:pt>
                      <c:pt idx="14">
                        <c:v>2838.5714285714284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7C-42F3-9451-EDBC9EDA272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'Fitness Chart'!$B$3:$B$18</c15:sqref>
                        </c15:formulaRef>
                      </c:ext>
                    </c:extLst>
                    <c:strCache>
                      <c:ptCount val="16"/>
                      <c:pt idx="0">
                        <c:v>Date</c:v>
                      </c:pt>
                      <c:pt idx="1">
                        <c:v>22-02-2023</c:v>
                      </c:pt>
                      <c:pt idx="2">
                        <c:v>01-03-2023</c:v>
                      </c:pt>
                      <c:pt idx="3">
                        <c:v>08-03-2023</c:v>
                      </c:pt>
                      <c:pt idx="4">
                        <c:v>15-03-2023</c:v>
                      </c:pt>
                      <c:pt idx="5">
                        <c:v>22-03-2023</c:v>
                      </c:pt>
                      <c:pt idx="6">
                        <c:v>29-03-2023</c:v>
                      </c:pt>
                      <c:pt idx="7">
                        <c:v>05-04-2023</c:v>
                      </c:pt>
                      <c:pt idx="8">
                        <c:v>12-04-2023</c:v>
                      </c:pt>
                      <c:pt idx="9">
                        <c:v>19-04-2023</c:v>
                      </c:pt>
                      <c:pt idx="10">
                        <c:v>26-04-2023</c:v>
                      </c:pt>
                      <c:pt idx="11">
                        <c:v>03-05-2023</c:v>
                      </c:pt>
                      <c:pt idx="12">
                        <c:v>10-05-2023</c:v>
                      </c:pt>
                      <c:pt idx="13">
                        <c:v>17-05-2023</c:v>
                      </c:pt>
                      <c:pt idx="14">
                        <c:v>24-05-2023</c:v>
                      </c:pt>
                      <c:pt idx="15">
                        <c:v>31-05-2023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8C8D-469C-BCEA-892D14F8B50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127C-42F3-9451-EDBC9EDA272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Graphs!A1"/><Relationship Id="rId1" Type="http://schemas.openxmlformats.org/officeDocument/2006/relationships/hyperlink" Target="#DietChart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Graphs!A1"/><Relationship Id="rId1" Type="http://schemas.openxmlformats.org/officeDocument/2006/relationships/hyperlink" Target="#'Fitness Char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Fitness Chart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DietChar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319216</xdr:colOff>
      <xdr:row>0</xdr:row>
      <xdr:rowOff>267730</xdr:rowOff>
    </xdr:from>
    <xdr:to>
      <xdr:col>14</xdr:col>
      <xdr:colOff>175054</xdr:colOff>
      <xdr:row>0</xdr:row>
      <xdr:rowOff>659027</xdr:rowOff>
    </xdr:to>
    <xdr:sp macro="" textlink="">
      <xdr:nvSpPr>
        <xdr:cNvPr id="5" name="Flowchart: Alternate Proces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EE9030-1B9A-8EA1-BCB4-8E4ACBC1208E}"/>
            </a:ext>
          </a:extLst>
        </xdr:cNvPr>
        <xdr:cNvSpPr/>
      </xdr:nvSpPr>
      <xdr:spPr>
        <a:xfrm>
          <a:off x="12377351" y="267730"/>
          <a:ext cx="1297460" cy="391297"/>
        </a:xfrm>
        <a:prstGeom prst="flowChartAlternateProcess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 baseline="0"/>
            <a:t>DIET CHART</a:t>
          </a:r>
          <a:endParaRPr lang="en-IN" sz="1200" b="1"/>
        </a:p>
      </xdr:txBody>
    </xdr:sp>
    <xdr:clientData/>
  </xdr:twoCellAnchor>
  <xdr:twoCellAnchor>
    <xdr:from>
      <xdr:col>14</xdr:col>
      <xdr:colOff>350107</xdr:colOff>
      <xdr:row>0</xdr:row>
      <xdr:rowOff>267731</xdr:rowOff>
    </xdr:from>
    <xdr:to>
      <xdr:col>15</xdr:col>
      <xdr:colOff>350107</xdr:colOff>
      <xdr:row>0</xdr:row>
      <xdr:rowOff>638432</xdr:rowOff>
    </xdr:to>
    <xdr:sp macro="" textlink="">
      <xdr:nvSpPr>
        <xdr:cNvPr id="6" name="Rectangl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354724-9BE1-B603-6558-59A0440016FD}"/>
            </a:ext>
          </a:extLst>
        </xdr:cNvPr>
        <xdr:cNvSpPr/>
      </xdr:nvSpPr>
      <xdr:spPr>
        <a:xfrm>
          <a:off x="13849864" y="267731"/>
          <a:ext cx="1122405" cy="370701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GRAPHS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954795</xdr:colOff>
      <xdr:row>0</xdr:row>
      <xdr:rowOff>440675</xdr:rowOff>
    </xdr:from>
    <xdr:to>
      <xdr:col>11</xdr:col>
      <xdr:colOff>734458</xdr:colOff>
      <xdr:row>0</xdr:row>
      <xdr:rowOff>789542</xdr:rowOff>
    </xdr:to>
    <xdr:sp macro="" textlink="">
      <xdr:nvSpPr>
        <xdr:cNvPr id="11" name="Rectangl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B9C755-F064-0FC1-4B36-26865EE09BD5}"/>
            </a:ext>
          </a:extLst>
        </xdr:cNvPr>
        <xdr:cNvSpPr/>
      </xdr:nvSpPr>
      <xdr:spPr>
        <a:xfrm>
          <a:off x="10227325" y="440675"/>
          <a:ext cx="1110868" cy="348867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FITNESS CHART</a:t>
          </a:r>
        </a:p>
      </xdr:txBody>
    </xdr:sp>
    <xdr:clientData/>
  </xdr:twoCellAnchor>
  <xdr:twoCellAnchor>
    <xdr:from>
      <xdr:col>11</xdr:col>
      <xdr:colOff>908890</xdr:colOff>
      <xdr:row>0</xdr:row>
      <xdr:rowOff>440675</xdr:rowOff>
    </xdr:from>
    <xdr:to>
      <xdr:col>12</xdr:col>
      <xdr:colOff>835444</xdr:colOff>
      <xdr:row>0</xdr:row>
      <xdr:rowOff>771181</xdr:rowOff>
    </xdr:to>
    <xdr:sp macro="" textlink="">
      <xdr:nvSpPr>
        <xdr:cNvPr id="12" name="Rectangl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0639E4-90F4-7A54-FFE3-4834FC85CBEB}"/>
            </a:ext>
          </a:extLst>
        </xdr:cNvPr>
        <xdr:cNvSpPr/>
      </xdr:nvSpPr>
      <xdr:spPr>
        <a:xfrm>
          <a:off x="11512625" y="440675"/>
          <a:ext cx="991518" cy="330506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GRAPHS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324972</xdr:colOff>
      <xdr:row>5</xdr:row>
      <xdr:rowOff>89648</xdr:rowOff>
    </xdr:from>
    <xdr:to>
      <xdr:col>15</xdr:col>
      <xdr:colOff>559443</xdr:colOff>
      <xdr:row>41</xdr:row>
      <xdr:rowOff>144685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5530-AE2B-499B-B349-ACE2C5A1F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483973</xdr:colOff>
      <xdr:row>21</xdr:row>
      <xdr:rowOff>0</xdr:rowOff>
    </xdr:from>
    <xdr:to>
      <xdr:col>16</xdr:col>
      <xdr:colOff>216243</xdr:colOff>
      <xdr:row>21</xdr:row>
      <xdr:rowOff>20594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FD19DE9-E20B-888D-E19C-65E1205CA53D}"/>
            </a:ext>
          </a:extLst>
        </xdr:cNvPr>
        <xdr:cNvCxnSpPr/>
      </xdr:nvCxnSpPr>
      <xdr:spPr>
        <a:xfrm flipV="1">
          <a:off x="10523838" y="4108622"/>
          <a:ext cx="401594" cy="205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249452</xdr:colOff>
      <xdr:row>10</xdr:row>
      <xdr:rowOff>10580</xdr:rowOff>
    </xdr:from>
    <xdr:to>
      <xdr:col>30</xdr:col>
      <xdr:colOff>36030</xdr:colOff>
      <xdr:row>37</xdr:row>
      <xdr:rowOff>128635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22CAAA-21CE-42CC-B2DF-6DC38F39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649941</xdr:colOff>
      <xdr:row>2</xdr:row>
      <xdr:rowOff>549089</xdr:rowOff>
    </xdr:from>
    <xdr:to>
      <xdr:col>20</xdr:col>
      <xdr:colOff>0</xdr:colOff>
      <xdr:row>2</xdr:row>
      <xdr:rowOff>907677</xdr:rowOff>
    </xdr:to>
    <xdr:sp macro="" textlink="">
      <xdr:nvSpPr>
        <xdr:cNvPr id="14" name="Rectangl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60C73F-1FDB-FF90-381C-267C12742ECC}"/>
            </a:ext>
          </a:extLst>
        </xdr:cNvPr>
        <xdr:cNvSpPr/>
      </xdr:nvSpPr>
      <xdr:spPr>
        <a:xfrm>
          <a:off x="12079941" y="1030942"/>
          <a:ext cx="1367118" cy="358588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FITNESS CHART</a:t>
          </a:r>
        </a:p>
      </xdr:txBody>
    </xdr:sp>
    <xdr:clientData/>
  </xdr:twoCellAnchor>
  <xdr:twoCellAnchor>
    <xdr:from>
      <xdr:col>20</xdr:col>
      <xdr:colOff>268941</xdr:colOff>
      <xdr:row>2</xdr:row>
      <xdr:rowOff>537884</xdr:rowOff>
    </xdr:from>
    <xdr:to>
      <xdr:col>22</xdr:col>
      <xdr:colOff>11205</xdr:colOff>
      <xdr:row>2</xdr:row>
      <xdr:rowOff>885266</xdr:rowOff>
    </xdr:to>
    <xdr:sp macro="" textlink="">
      <xdr:nvSpPr>
        <xdr:cNvPr id="15" name="Rectangle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7D1A56-3DD4-CA30-BFDA-E93DE6215601}"/>
            </a:ext>
          </a:extLst>
        </xdr:cNvPr>
        <xdr:cNvSpPr/>
      </xdr:nvSpPr>
      <xdr:spPr>
        <a:xfrm>
          <a:off x="13716000" y="1019737"/>
          <a:ext cx="1086970" cy="347382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DIET CHART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0.35781</cdr:x>
      <cdr:y>0.9561</cdr:y>
    </cdr:from>
    <cdr:to>
      <cdr:x>0.77152</cdr:x>
      <cdr:y>0.98813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097B13-ECD3-9855-A679-38AECF37B0EB}"/>
            </a:ext>
          </a:extLst>
        </cdr:cNvPr>
        <cdr:cNvSpPr txBox="1"/>
      </cdr:nvSpPr>
      <cdr:spPr>
        <a:xfrm xmlns:a="http://schemas.openxmlformats.org/drawingml/2006/main">
          <a:off x="3437965" y="6633883"/>
          <a:ext cx="39751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0.20448</cdr:x>
      <cdr:y>0.947</cdr:y>
    </cdr:from>
    <cdr:to>
      <cdr:x>0.89097</cdr:x>
      <cdr:y>0.9862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28643B1-0311-31D1-5B1F-F787A395CCEF}"/>
            </a:ext>
          </a:extLst>
        </cdr:cNvPr>
        <cdr:cNvSpPr txBox="1"/>
      </cdr:nvSpPr>
      <cdr:spPr>
        <a:xfrm xmlns:a="http://schemas.openxmlformats.org/drawingml/2006/main">
          <a:off x="2093416" y="6136464"/>
          <a:ext cx="7028144" cy="253994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effectLst/>
              <a:latin typeface="+mn-lt"/>
              <a:ea typeface="+mn-ea"/>
              <a:cs typeface="+mn-cs"/>
            </a:rPr>
            <a:t> </a:t>
          </a:r>
          <a:r>
            <a:rPr lang="en-IN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WEIGHT</a:t>
          </a:r>
          <a:r>
            <a:rPr lang="en-IN" sz="9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LOSS/GAIN GRAPH                          AVG WEIGHT LOSS/GAIN                                       TRENDLINE</a:t>
          </a:r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0.00651</cdr:x>
      <cdr:y>0.00811</cdr:y>
    </cdr:from>
    <cdr:to>
      <cdr:x>0.058</cdr:x>
      <cdr:y>0.0114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FD19DE9-E20B-888D-E19C-65E1205CA53D}"/>
            </a:ext>
          </a:extLst>
        </cdr:cNvPr>
        <cdr:cNvCxnSpPr/>
      </cdr:nvCxnSpPr>
      <cdr:spPr>
        <a:xfrm xmlns:a="http://schemas.openxmlformats.org/drawingml/2006/main" flipV="1">
          <a:off x="50800" y="50800"/>
          <a:ext cx="401594" cy="205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0.17674</cdr:x>
      <cdr:y>0.95885</cdr:y>
    </cdr:from>
    <cdr:to>
      <cdr:x>0.20446</cdr:x>
      <cdr:y>0.97529</cdr:y>
    </cdr:to>
    <cdr:sp macro="" textlink="">
      <cdr:nvSpPr>
        <cdr:cNvPr id="7" name="Isosceles Triangle 6">
          <a:extLst xmlns:a="http://schemas.openxmlformats.org/drawingml/2006/main">
            <a:ext uri="{FF2B5EF4-FFF2-40B4-BE49-F238E27FC236}">
              <a16:creationId xmlns:a16="http://schemas.microsoft.com/office/drawing/2014/main" id="{D7B2A36C-8688-C9C9-7047-A142FB396911}"/>
            </a:ext>
          </a:extLst>
        </cdr:cNvPr>
        <cdr:cNvSpPr/>
      </cdr:nvSpPr>
      <cdr:spPr>
        <a:xfrm xmlns:a="http://schemas.openxmlformats.org/drawingml/2006/main">
          <a:off x="1798740" y="6120188"/>
          <a:ext cx="282166" cy="104981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0.37109</cdr:x>
      <cdr:y>0.96139</cdr:y>
    </cdr:from>
    <cdr:to>
      <cdr:x>0.39851</cdr:x>
      <cdr:y>0.97989</cdr:y>
    </cdr:to>
    <cdr:sp macro="" textlink="">
      <cdr:nvSpPr>
        <cdr:cNvPr id="17" name="Isosceles Triangle 16">
          <a:extLst xmlns:a="http://schemas.openxmlformats.org/drawingml/2006/main">
            <a:ext uri="{FF2B5EF4-FFF2-40B4-BE49-F238E27FC236}">
              <a16:creationId xmlns:a16="http://schemas.microsoft.com/office/drawing/2014/main" id="{7C43873D-1222-CA28-A4F9-DA5A38234764}"/>
            </a:ext>
          </a:extLst>
        </cdr:cNvPr>
        <cdr:cNvSpPr/>
      </cdr:nvSpPr>
      <cdr:spPr>
        <a:xfrm xmlns:a="http://schemas.openxmlformats.org/drawingml/2006/main">
          <a:off x="3776828" y="6136464"/>
          <a:ext cx="279042" cy="118057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0.57883</cdr:x>
      <cdr:y>0.95299</cdr:y>
    </cdr:from>
    <cdr:to>
      <cdr:x>0.62183</cdr:x>
      <cdr:y>0.99013</cdr:y>
    </cdr:to>
    <cdr:sp macro="" textlink="">
      <cdr:nvSpPr>
        <cdr:cNvPr id="18" name="Minus Sign 17">
          <a:extLst xmlns:a="http://schemas.openxmlformats.org/drawingml/2006/main">
            <a:ext uri="{FF2B5EF4-FFF2-40B4-BE49-F238E27FC236}">
              <a16:creationId xmlns:a16="http://schemas.microsoft.com/office/drawing/2014/main" id="{87C35F4B-8DCF-0D31-12CA-1A6F9650B074}"/>
            </a:ext>
          </a:extLst>
        </cdr:cNvPr>
        <cdr:cNvSpPr/>
      </cdr:nvSpPr>
      <cdr:spPr>
        <a:xfrm xmlns:a="http://schemas.openxmlformats.org/drawingml/2006/main">
          <a:off x="5891108" y="6082802"/>
          <a:ext cx="437581" cy="237084"/>
        </a:xfrm>
        <a:prstGeom xmlns:a="http://schemas.openxmlformats.org/drawingml/2006/main" prst="mathMinus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31D15-029F-4AF5-863D-5CFC756C0F90}" name="Table1" displayName="Table1" ref="B2:G18" headerRowDxfId="105">
  <autoFilter ref="B2:G18" xr:uid="{76831D15-029F-4AF5-863D-5CFC756C0F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8517E12-669F-49C5-BA81-BCC87B874A64}" name="Column1" totalsRowLabel="Total" dataDxfId="104" totalsRowDxfId="103">
      <calculatedColumnFormula>B2+7</calculatedColumnFormula>
    </tableColumn>
    <tableColumn id="2" xr3:uid="{0316E5DF-F6D5-4F44-9B28-60BC5D18AC14}" name="WEEKLY" dataDxfId="102" totalsRowDxfId="101"/>
    <tableColumn id="3" xr3:uid="{7D6BB8BC-E569-45AF-9EE7-EE9DD37BF694}" name="WEELKY" dataDxfId="100" totalsRowDxfId="99"/>
    <tableColumn id="4" xr3:uid="{CB5F7747-3F9B-4040-9B6A-B628B5E4D073}" name="WEIGHT LOSS/GAIN" dataDxfId="98" totalsRowDxfId="97"/>
    <tableColumn id="5" xr3:uid="{8310FF62-8A66-4A6B-915F-18ED87756E89}" name="Column5" dataDxfId="96" totalsRowDxfId="95"/>
    <tableColumn id="6" xr3:uid="{88E319C4-BD89-4BAF-8398-142674990A66}" name="Column6" totalsRowFunction="count" dataDxfId="94" totalsRowDxfId="93">
      <calculatedColumnFormula>F2-F3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DA8E6-F374-40E0-9104-A7688A39A66F}" name="Table2" displayName="Table2" ref="N2:S18" totalsRowShown="0" headerRowDxfId="92">
  <autoFilter ref="N2:S18" xr:uid="{CF8DA8E6-F374-40E0-9104-A7688A39A6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B2D0DC2-AE10-4EC8-9C9C-09401936B54A}" name="Column1" dataDxfId="91"/>
    <tableColumn id="2" xr3:uid="{E5D7B614-DE53-4D8D-A406-41A60F0ABEE0}" name="Column2" dataDxfId="90"/>
    <tableColumn id="3" xr3:uid="{D2D5B9A1-2CC7-4E07-BB7B-1FF460FFC858}" name="DIET CHART" dataDxfId="89">
      <calculatedColumnFormula>O3/N3</calculatedColumnFormula>
    </tableColumn>
    <tableColumn id="4" xr3:uid="{BD96DF30-3B6E-4BA8-BEF3-D7CD552F1207}" name="Column4" dataDxfId="88"/>
    <tableColumn id="5" xr3:uid="{1632E87E-9F19-4646-8CC5-5458645F6E63}" name="Column5" dataDxfId="87"/>
    <tableColumn id="6" xr3:uid="{862EDBE2-E218-4BBD-A03E-937F5A49E10B}" name="Column6" dataDxfId="8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A7D088-C1D5-47E4-AC1F-BFD98D46AFBF}" name="Table3" displayName="Table3" ref="I2:L18" totalsRowShown="0" headerRowDxfId="85" dataDxfId="84">
  <autoFilter ref="I2:L18" xr:uid="{DFA7D088-C1D5-47E4-AC1F-BFD98D46AFBF}">
    <filterColumn colId="0" hiddenButton="1"/>
    <filterColumn colId="1" hiddenButton="1"/>
    <filterColumn colId="2" hiddenButton="1"/>
    <filterColumn colId="3" hiddenButton="1"/>
  </autoFilter>
  <tableColumns count="4">
    <tableColumn id="1" xr3:uid="{35A8D4C1-2A97-475E-B93C-1761F0A59523}" name="Column1" dataDxfId="83"/>
    <tableColumn id="2" xr3:uid="{255A3FC4-4E50-4403-9CB6-488FCE9C7D01}" name="ACTIVITIES  /" dataDxfId="82"/>
    <tableColumn id="3" xr3:uid="{CFAD9216-ECB2-4EA5-9B07-91CA57A1A46C}" name="EXCERCISES" dataDxfId="81"/>
    <tableColumn id="4" xr3:uid="{F0308F77-3ADD-4E05-971A-6D173AEC1041}" name="Column4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7B21-DF8B-6F4E-938C-2600C2EC41A7}">
  <sheetPr codeName="Sheet2">
    <tabColor rgb="FF92D050"/>
  </sheetPr>
  <dimension ref="B1:AG32"/>
  <sheetViews>
    <sheetView showGridLines="0" tabSelected="1" zoomScale="74" zoomScaleNormal="85" workbookViewId="0">
      <selection activeCell="C1" sqref="C1:S1"/>
    </sheetView>
  </sheetViews>
  <sheetFormatPr defaultColWidth="11.19921875" defaultRowHeight="15.6"/>
  <cols>
    <col min="1" max="1" width="2.296875" customWidth="1"/>
    <col min="2" max="2" width="12.3984375" style="1" customWidth="1"/>
    <col min="3" max="3" width="10.3984375" style="1" customWidth="1"/>
    <col min="4" max="4" width="17.796875" style="1" customWidth="1"/>
    <col min="5" max="5" width="17.19921875" style="1" customWidth="1"/>
    <col min="6" max="6" width="13.09765625" style="1" customWidth="1"/>
    <col min="7" max="7" width="16" style="1" customWidth="1"/>
    <col min="8" max="8" width="8.69921875" style="1" customWidth="1"/>
    <col min="9" max="9" width="16.5" style="1" customWidth="1"/>
    <col min="10" max="10" width="14.3984375" style="1" customWidth="1"/>
    <col min="11" max="11" width="15.19921875" style="1" customWidth="1"/>
    <col min="12" max="12" width="14.296875" style="1" customWidth="1"/>
    <col min="13" max="13" width="5.3984375" style="1" customWidth="1"/>
    <col min="14" max="14" width="13.5" style="1" customWidth="1"/>
    <col min="15" max="15" width="14.69921875" style="1" customWidth="1"/>
    <col min="16" max="16" width="16.796875" style="1" bestFit="1" customWidth="1"/>
    <col min="17" max="17" width="10.3984375" style="1" customWidth="1"/>
    <col min="18" max="19" width="10.3984375" customWidth="1"/>
    <col min="20" max="20" width="20.796875" customWidth="1"/>
  </cols>
  <sheetData>
    <row r="1" spans="2:33" ht="90" customHeight="1">
      <c r="B1" s="28" t="s">
        <v>60</v>
      </c>
      <c r="C1" s="57" t="s">
        <v>76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2:33" s="52" customFormat="1" ht="25.05" customHeight="1">
      <c r="B2" s="43" t="s">
        <v>65</v>
      </c>
      <c r="C2" s="44" t="s">
        <v>71</v>
      </c>
      <c r="D2" s="45" t="s">
        <v>75</v>
      </c>
      <c r="E2" s="63" t="s">
        <v>72</v>
      </c>
      <c r="F2" s="43" t="s">
        <v>68</v>
      </c>
      <c r="G2" s="43" t="s">
        <v>69</v>
      </c>
      <c r="H2" s="46"/>
      <c r="I2" s="47" t="s">
        <v>65</v>
      </c>
      <c r="J2" s="48" t="s">
        <v>73</v>
      </c>
      <c r="K2" s="49" t="s">
        <v>74</v>
      </c>
      <c r="L2" s="47" t="s">
        <v>67</v>
      </c>
      <c r="M2" s="50"/>
      <c r="N2" s="47" t="s">
        <v>65</v>
      </c>
      <c r="O2" s="47" t="s">
        <v>66</v>
      </c>
      <c r="P2" s="51" t="s">
        <v>82</v>
      </c>
      <c r="Q2" s="47" t="s">
        <v>67</v>
      </c>
      <c r="R2" s="47" t="s">
        <v>68</v>
      </c>
      <c r="S2" s="47" t="s">
        <v>69</v>
      </c>
    </row>
    <row r="3" spans="2:33" s="31" customFormat="1">
      <c r="B3" s="50" t="s">
        <v>15</v>
      </c>
      <c r="C3" s="50" t="s">
        <v>34</v>
      </c>
      <c r="D3" s="50" t="s">
        <v>36</v>
      </c>
      <c r="E3" s="50" t="s">
        <v>35</v>
      </c>
      <c r="F3" s="50" t="s">
        <v>38</v>
      </c>
      <c r="G3" s="46" t="s">
        <v>70</v>
      </c>
      <c r="H3" s="46"/>
      <c r="I3" s="50" t="s">
        <v>37</v>
      </c>
      <c r="J3" s="50" t="s">
        <v>29</v>
      </c>
      <c r="K3" s="50" t="s">
        <v>28</v>
      </c>
      <c r="L3" s="50" t="s">
        <v>54</v>
      </c>
      <c r="M3" s="53"/>
      <c r="N3" s="50" t="s">
        <v>40</v>
      </c>
      <c r="O3" s="50" t="s">
        <v>39</v>
      </c>
      <c r="P3" s="50" t="s">
        <v>30</v>
      </c>
      <c r="Q3" s="50" t="s">
        <v>17</v>
      </c>
      <c r="R3" s="50" t="s">
        <v>18</v>
      </c>
      <c r="S3" s="50" t="s">
        <v>19</v>
      </c>
      <c r="AG3" s="31" t="s">
        <v>27</v>
      </c>
    </row>
    <row r="4" spans="2:33">
      <c r="B4" s="19">
        <v>44979</v>
      </c>
      <c r="C4" s="13">
        <v>1</v>
      </c>
      <c r="D4" s="22" t="s">
        <v>27</v>
      </c>
      <c r="E4" s="23" t="s">
        <v>55</v>
      </c>
      <c r="F4" s="25">
        <f>DietChart!F11</f>
        <v>178.35714285714286</v>
      </c>
      <c r="G4" s="1" t="s">
        <v>53</v>
      </c>
      <c r="I4" s="22">
        <v>5</v>
      </c>
      <c r="J4" s="22">
        <v>30</v>
      </c>
      <c r="K4" s="22">
        <v>45</v>
      </c>
      <c r="L4" s="22">
        <v>8000</v>
      </c>
      <c r="M4" s="24"/>
      <c r="N4" s="1">
        <f>DietChart!L5</f>
        <v>2460</v>
      </c>
      <c r="O4" s="27">
        <f>DietChart!E11</f>
        <v>2142</v>
      </c>
      <c r="P4" s="12">
        <f>O4/N4</f>
        <v>0.87073170731707317</v>
      </c>
      <c r="Q4" s="54">
        <f>DietChart!L4</f>
        <v>200</v>
      </c>
      <c r="R4" s="55">
        <f>DietChart!M4</f>
        <v>235</v>
      </c>
      <c r="S4" s="56">
        <f>DietChart!N4</f>
        <v>80</v>
      </c>
      <c r="AG4" t="s">
        <v>32</v>
      </c>
    </row>
    <row r="5" spans="2:33">
      <c r="B5" s="3">
        <f t="shared" ref="B5:B18" si="0">B4+7</f>
        <v>44986</v>
      </c>
      <c r="C5" s="1">
        <v>2</v>
      </c>
      <c r="D5" s="22" t="s">
        <v>27</v>
      </c>
      <c r="E5" s="23" t="s">
        <v>56</v>
      </c>
      <c r="F5" s="25">
        <f>DietChart!F22</f>
        <v>175.64285714285714</v>
      </c>
      <c r="G5" s="25">
        <f t="shared" ref="G5:G18" si="1">F4-F5</f>
        <v>2.7142857142857224</v>
      </c>
      <c r="H5" s="25"/>
      <c r="I5" s="22">
        <v>4</v>
      </c>
      <c r="J5" s="22">
        <v>0</v>
      </c>
      <c r="K5" s="22">
        <v>30</v>
      </c>
      <c r="L5" s="22">
        <v>7520</v>
      </c>
      <c r="M5" s="24"/>
      <c r="N5" s="1">
        <f>DietChart!L16</f>
        <v>2684</v>
      </c>
      <c r="O5" s="27">
        <f>DietChart!E22</f>
        <v>2635.7142857142858</v>
      </c>
      <c r="P5" s="12">
        <f t="shared" ref="P5:P18" si="2">O5/N5</f>
        <v>0.98200979348520334</v>
      </c>
      <c r="Q5" s="54">
        <f>DietChart!L15</f>
        <v>250</v>
      </c>
      <c r="R5" s="55">
        <f>DietChart!M15</f>
        <v>241</v>
      </c>
      <c r="S5" s="56">
        <f>DietChart!N15</f>
        <v>80</v>
      </c>
      <c r="AG5" t="s">
        <v>31</v>
      </c>
    </row>
    <row r="6" spans="2:33">
      <c r="B6" s="3">
        <f t="shared" si="0"/>
        <v>44993</v>
      </c>
      <c r="C6" s="1">
        <v>3</v>
      </c>
      <c r="D6" s="22" t="s">
        <v>31</v>
      </c>
      <c r="E6" s="23" t="s">
        <v>56</v>
      </c>
      <c r="F6" s="25">
        <f>DietChart!F33</f>
        <v>172.14285714285714</v>
      </c>
      <c r="G6" s="25">
        <f t="shared" si="1"/>
        <v>3.5</v>
      </c>
      <c r="H6" s="25"/>
      <c r="I6" s="22">
        <v>5</v>
      </c>
      <c r="J6" s="22">
        <v>0</v>
      </c>
      <c r="K6" s="22">
        <v>30</v>
      </c>
      <c r="L6" s="22">
        <v>2550</v>
      </c>
      <c r="M6" s="24"/>
      <c r="N6" s="1">
        <f>DietChart!L27</f>
        <v>2810</v>
      </c>
      <c r="O6" s="27">
        <f>DietChart!E33</f>
        <v>2729.8571428571427</v>
      </c>
      <c r="P6" s="12">
        <f t="shared" si="2"/>
        <v>0.97147941026944584</v>
      </c>
      <c r="Q6" s="54">
        <f>DietChart!L26</f>
        <v>250</v>
      </c>
      <c r="R6" s="55">
        <f>DietChart!M26</f>
        <v>250</v>
      </c>
      <c r="S6" s="56">
        <f>DietChart!N26</f>
        <v>90</v>
      </c>
      <c r="AG6" t="s">
        <v>33</v>
      </c>
    </row>
    <row r="7" spans="2:33">
      <c r="B7" s="3">
        <f t="shared" si="0"/>
        <v>45000</v>
      </c>
      <c r="C7" s="1">
        <v>4</v>
      </c>
      <c r="D7" s="22" t="s">
        <v>27</v>
      </c>
      <c r="E7" s="23" t="s">
        <v>57</v>
      </c>
      <c r="F7" s="25">
        <f>DietChart!F44</f>
        <v>168.85714285714286</v>
      </c>
      <c r="G7" s="25">
        <f t="shared" si="1"/>
        <v>3.2857142857142776</v>
      </c>
      <c r="H7" s="25"/>
      <c r="I7" s="22">
        <v>5</v>
      </c>
      <c r="J7" s="22">
        <v>0</v>
      </c>
      <c r="K7" s="22">
        <v>0</v>
      </c>
      <c r="L7" s="22">
        <v>1352</v>
      </c>
      <c r="M7" s="24"/>
      <c r="N7" s="1">
        <f>DietChart!L38</f>
        <v>3120</v>
      </c>
      <c r="O7" s="27">
        <f>DietChart!E44</f>
        <v>3144.2857142857142</v>
      </c>
      <c r="P7" s="12">
        <f t="shared" si="2"/>
        <v>1.0077838827838828</v>
      </c>
      <c r="Q7" s="54">
        <f>DietChart!L37</f>
        <v>250</v>
      </c>
      <c r="R7" s="55">
        <f>DietChart!M37</f>
        <v>350</v>
      </c>
      <c r="S7" s="56">
        <f>DietChart!N37</f>
        <v>80</v>
      </c>
    </row>
    <row r="8" spans="2:33">
      <c r="B8" s="3">
        <f t="shared" si="0"/>
        <v>45007</v>
      </c>
      <c r="C8" s="1">
        <v>5</v>
      </c>
      <c r="D8" s="22" t="s">
        <v>27</v>
      </c>
      <c r="E8" s="23" t="s">
        <v>58</v>
      </c>
      <c r="F8" s="25">
        <f>DietChart!F55</f>
        <v>164.57142857142858</v>
      </c>
      <c r="G8" s="25">
        <f t="shared" si="1"/>
        <v>4.2857142857142776</v>
      </c>
      <c r="H8" s="25"/>
      <c r="I8" s="22">
        <v>4</v>
      </c>
      <c r="J8" s="22">
        <v>30</v>
      </c>
      <c r="K8" s="22">
        <v>35</v>
      </c>
      <c r="L8" s="22">
        <v>7500</v>
      </c>
      <c r="M8" s="24"/>
      <c r="N8" s="1">
        <f>DietChart!L49</f>
        <v>3310</v>
      </c>
      <c r="O8" s="27">
        <f>DietChart!E55</f>
        <v>3216.8571428571431</v>
      </c>
      <c r="P8" s="12">
        <f>O8/N8</f>
        <v>0.97186016400517916</v>
      </c>
      <c r="Q8" s="54">
        <f>DietChart!L48</f>
        <v>250</v>
      </c>
      <c r="R8" s="55">
        <f>DietChart!M48</f>
        <v>375</v>
      </c>
      <c r="S8" s="56">
        <f>DietChart!N48</f>
        <v>90</v>
      </c>
    </row>
    <row r="9" spans="2:33">
      <c r="B9" s="3">
        <f t="shared" si="0"/>
        <v>45014</v>
      </c>
      <c r="C9" s="1">
        <v>6</v>
      </c>
      <c r="D9" s="22" t="s">
        <v>32</v>
      </c>
      <c r="E9" s="23" t="s">
        <v>57</v>
      </c>
      <c r="F9" s="25">
        <f>DietChart!F66</f>
        <v>169.71428571428572</v>
      </c>
      <c r="G9" s="25">
        <f t="shared" si="1"/>
        <v>-5.1428571428571388</v>
      </c>
      <c r="H9" s="25"/>
      <c r="I9" s="22">
        <v>5</v>
      </c>
      <c r="J9" s="22">
        <v>0</v>
      </c>
      <c r="K9" s="22">
        <v>0</v>
      </c>
      <c r="L9" s="22">
        <v>10000</v>
      </c>
      <c r="M9" s="24"/>
      <c r="N9" s="1">
        <f>DietChart!L60</f>
        <v>3460</v>
      </c>
      <c r="O9" s="27">
        <f>DietChart!E66</f>
        <v>3808.8571428571431</v>
      </c>
      <c r="P9" s="12">
        <f t="shared" si="2"/>
        <v>1.1008257638315442</v>
      </c>
      <c r="Q9" s="54">
        <f>DietChart!L59</f>
        <v>260</v>
      </c>
      <c r="R9" s="55">
        <f>DietChart!M59</f>
        <v>380</v>
      </c>
      <c r="S9" s="56">
        <f>DietChart!N59</f>
        <v>100</v>
      </c>
    </row>
    <row r="10" spans="2:33">
      <c r="B10" s="3">
        <f t="shared" si="0"/>
        <v>45021</v>
      </c>
      <c r="C10" s="1">
        <v>7</v>
      </c>
      <c r="D10" s="22" t="s">
        <v>27</v>
      </c>
      <c r="E10" s="23" t="s">
        <v>58</v>
      </c>
      <c r="F10" s="25">
        <f>DietChart!F77</f>
        <v>161.42857142857142</v>
      </c>
      <c r="G10" s="25">
        <f t="shared" si="1"/>
        <v>8.285714285714306</v>
      </c>
      <c r="H10" s="25"/>
      <c r="I10" s="22">
        <v>4</v>
      </c>
      <c r="J10" s="22">
        <v>0</v>
      </c>
      <c r="K10" s="22">
        <v>40</v>
      </c>
      <c r="L10" s="22">
        <v>500</v>
      </c>
      <c r="M10" s="24"/>
      <c r="N10" s="1">
        <f>DietChart!L71</f>
        <v>3120</v>
      </c>
      <c r="O10" s="27">
        <f>DietChart!E77</f>
        <v>3063.4285714285711</v>
      </c>
      <c r="P10" s="12">
        <f t="shared" si="2"/>
        <v>0.98186813186813171</v>
      </c>
      <c r="Q10" s="54">
        <f>DietChart!L70</f>
        <v>250</v>
      </c>
      <c r="R10" s="55">
        <f>DietChart!M70</f>
        <v>350</v>
      </c>
      <c r="S10" s="56">
        <f>DietChart!N70</f>
        <v>80</v>
      </c>
    </row>
    <row r="11" spans="2:33">
      <c r="B11" s="19">
        <f t="shared" si="0"/>
        <v>45028</v>
      </c>
      <c r="C11" s="1">
        <v>8</v>
      </c>
      <c r="D11" s="22" t="s">
        <v>27</v>
      </c>
      <c r="E11" s="23" t="s">
        <v>58</v>
      </c>
      <c r="F11" s="25">
        <f>DietChart!F88</f>
        <v>158.42857142857142</v>
      </c>
      <c r="G11" s="25">
        <f t="shared" si="1"/>
        <v>3</v>
      </c>
      <c r="H11" s="25"/>
      <c r="I11" s="22">
        <v>2</v>
      </c>
      <c r="J11" s="22">
        <v>0</v>
      </c>
      <c r="K11" s="22">
        <v>0</v>
      </c>
      <c r="L11" s="22">
        <v>1000</v>
      </c>
      <c r="M11" s="24"/>
      <c r="N11" s="1">
        <f>DietChart!L82</f>
        <v>3240</v>
      </c>
      <c r="O11" s="27">
        <f>DietChart!E88</f>
        <v>3203.5714285714284</v>
      </c>
      <c r="P11" s="12">
        <f t="shared" si="2"/>
        <v>0.98875661375661372</v>
      </c>
      <c r="Q11" s="54">
        <f>DietChart!L81</f>
        <v>250</v>
      </c>
      <c r="R11" s="55">
        <f>DietChart!M81</f>
        <v>380</v>
      </c>
      <c r="S11" s="56">
        <f>DietChart!N81</f>
        <v>80</v>
      </c>
    </row>
    <row r="12" spans="2:33">
      <c r="B12" s="19">
        <f t="shared" si="0"/>
        <v>45035</v>
      </c>
      <c r="C12" s="1">
        <v>9</v>
      </c>
      <c r="D12" s="22" t="s">
        <v>27</v>
      </c>
      <c r="E12" s="23" t="s">
        <v>59</v>
      </c>
      <c r="F12" s="25">
        <f>DietChart!F99</f>
        <v>154.14285714285714</v>
      </c>
      <c r="G12" s="25">
        <f t="shared" si="1"/>
        <v>4.2857142857142776</v>
      </c>
      <c r="H12" s="25"/>
      <c r="I12" s="22">
        <v>5</v>
      </c>
      <c r="J12" s="22">
        <v>30</v>
      </c>
      <c r="K12" s="22">
        <v>30</v>
      </c>
      <c r="L12" s="22">
        <v>2500</v>
      </c>
      <c r="M12" s="24"/>
      <c r="N12" s="1">
        <f>DietChart!L93</f>
        <v>3120</v>
      </c>
      <c r="O12" s="27">
        <f>DietChart!E99</f>
        <v>3073.4285714285716</v>
      </c>
      <c r="P12" s="12">
        <f t="shared" si="2"/>
        <v>0.98507326007326013</v>
      </c>
      <c r="Q12" s="54">
        <f>DietChart!L92</f>
        <v>250</v>
      </c>
      <c r="R12" s="55">
        <f>DietChart!M92</f>
        <v>350</v>
      </c>
      <c r="S12" s="56">
        <f>DietChart!N92</f>
        <v>80</v>
      </c>
    </row>
    <row r="13" spans="2:33">
      <c r="B13" s="19">
        <f t="shared" si="0"/>
        <v>45042</v>
      </c>
      <c r="C13" s="1">
        <v>10</v>
      </c>
      <c r="D13" s="22" t="s">
        <v>27</v>
      </c>
      <c r="E13" s="23" t="s">
        <v>61</v>
      </c>
      <c r="F13" s="1">
        <f>DietChart!F110</f>
        <v>150</v>
      </c>
      <c r="G13" s="25">
        <f t="shared" si="1"/>
        <v>4.1428571428571388</v>
      </c>
      <c r="H13" s="25"/>
      <c r="I13" s="22">
        <v>5</v>
      </c>
      <c r="J13" s="22">
        <v>0</v>
      </c>
      <c r="K13" s="22">
        <v>0</v>
      </c>
      <c r="L13" s="22">
        <v>0</v>
      </c>
      <c r="M13" s="24"/>
      <c r="N13" s="1">
        <f>DietChart!L104</f>
        <v>2920</v>
      </c>
      <c r="O13" s="27">
        <f>DietChart!E110</f>
        <v>2982.8571428571431</v>
      </c>
      <c r="P13" s="12">
        <f t="shared" si="2"/>
        <v>1.0215264187866928</v>
      </c>
      <c r="Q13" s="54">
        <f>DietChart!L103</f>
        <v>250</v>
      </c>
      <c r="R13" s="55">
        <f>DietChart!M103</f>
        <v>300</v>
      </c>
      <c r="S13" s="56">
        <f>DietChart!N103</f>
        <v>80</v>
      </c>
    </row>
    <row r="14" spans="2:33">
      <c r="B14" s="19">
        <f t="shared" si="0"/>
        <v>45049</v>
      </c>
      <c r="C14" s="1">
        <v>11</v>
      </c>
      <c r="D14" s="22" t="s">
        <v>27</v>
      </c>
      <c r="E14" s="23" t="s">
        <v>62</v>
      </c>
      <c r="F14" s="25">
        <f>DietChart!F122</f>
        <v>147.57142857142858</v>
      </c>
      <c r="G14" s="25">
        <f t="shared" si="1"/>
        <v>2.4285714285714164</v>
      </c>
      <c r="H14" s="25"/>
      <c r="I14" s="22">
        <v>4</v>
      </c>
      <c r="J14" s="22">
        <v>0</v>
      </c>
      <c r="K14" s="22">
        <v>0</v>
      </c>
      <c r="L14" s="22">
        <v>0</v>
      </c>
      <c r="M14" s="24"/>
      <c r="N14" s="1">
        <f>DietChart!L116</f>
        <v>2920</v>
      </c>
      <c r="O14" s="27">
        <f>DietChart!E122</f>
        <v>2821.4285714285716</v>
      </c>
      <c r="P14" s="12">
        <f t="shared" si="2"/>
        <v>0.96624266144814097</v>
      </c>
      <c r="Q14" s="54">
        <f>DietChart!L115</f>
        <v>250</v>
      </c>
      <c r="R14" s="55">
        <f>DietChart!M115</f>
        <v>300</v>
      </c>
      <c r="S14" s="56">
        <f>DietChart!N115</f>
        <v>80</v>
      </c>
    </row>
    <row r="15" spans="2:33">
      <c r="B15" s="19">
        <f t="shared" si="0"/>
        <v>45056</v>
      </c>
      <c r="C15" s="1">
        <v>12</v>
      </c>
      <c r="D15" s="22" t="s">
        <v>27</v>
      </c>
      <c r="E15" s="23" t="s">
        <v>62</v>
      </c>
      <c r="F15" s="25">
        <f>DietChart!F133</f>
        <v>143.85714285714286</v>
      </c>
      <c r="G15" s="25">
        <f t="shared" si="1"/>
        <v>3.7142857142857224</v>
      </c>
      <c r="H15" s="25"/>
      <c r="I15" s="22">
        <v>3</v>
      </c>
      <c r="J15" s="22">
        <v>20</v>
      </c>
      <c r="K15" s="22">
        <v>0</v>
      </c>
      <c r="L15" s="22">
        <v>0</v>
      </c>
      <c r="M15" s="22"/>
      <c r="N15" s="1">
        <f>DietChart!L127</f>
        <v>2920</v>
      </c>
      <c r="O15" s="27">
        <f>DietChart!E133</f>
        <v>2869.1428571428573</v>
      </c>
      <c r="P15" s="12">
        <f t="shared" si="2"/>
        <v>0.98258317025440323</v>
      </c>
      <c r="Q15" s="54">
        <f>DietChart!L126</f>
        <v>250</v>
      </c>
      <c r="R15" s="55">
        <f>DietChart!M126</f>
        <v>300</v>
      </c>
      <c r="S15" s="56">
        <f>DietChart!N126</f>
        <v>80</v>
      </c>
    </row>
    <row r="16" spans="2:33">
      <c r="B16" s="19">
        <f t="shared" si="0"/>
        <v>45063</v>
      </c>
      <c r="C16" s="1">
        <v>13</v>
      </c>
      <c r="D16" s="22" t="s">
        <v>27</v>
      </c>
      <c r="E16" s="23" t="s">
        <v>64</v>
      </c>
      <c r="F16" s="25">
        <f>DietChart!F144</f>
        <v>140.28571428571428</v>
      </c>
      <c r="G16" s="25">
        <f t="shared" si="1"/>
        <v>3.5714285714285836</v>
      </c>
      <c r="H16" s="25"/>
      <c r="I16" s="22">
        <v>5</v>
      </c>
      <c r="J16" s="22">
        <v>10</v>
      </c>
      <c r="K16" s="22">
        <v>0</v>
      </c>
      <c r="L16" s="22">
        <v>1000</v>
      </c>
      <c r="M16" s="22"/>
      <c r="N16" s="1">
        <f>DietChart!L138</f>
        <v>2600</v>
      </c>
      <c r="O16" s="27">
        <f>DietChart!E144</f>
        <v>2609.8571428571431</v>
      </c>
      <c r="P16" s="12">
        <f t="shared" si="2"/>
        <v>1.0037912087912089</v>
      </c>
      <c r="Q16" s="54">
        <f>DietChart!L137</f>
        <v>220</v>
      </c>
      <c r="R16" s="55">
        <f>DietChart!M137</f>
        <v>250</v>
      </c>
      <c r="S16" s="56">
        <f>DietChart!N137</f>
        <v>80</v>
      </c>
    </row>
    <row r="17" spans="2:19">
      <c r="B17" s="19">
        <f t="shared" si="0"/>
        <v>45070</v>
      </c>
      <c r="C17" s="1">
        <v>14</v>
      </c>
      <c r="D17" s="22" t="s">
        <v>32</v>
      </c>
      <c r="E17" s="23" t="s">
        <v>62</v>
      </c>
      <c r="F17" s="25">
        <f>DietChart!F155</f>
        <v>146.42857142857142</v>
      </c>
      <c r="G17" s="25">
        <f t="shared" si="1"/>
        <v>-6.1428571428571388</v>
      </c>
      <c r="H17" s="25"/>
      <c r="I17" s="22">
        <v>6</v>
      </c>
      <c r="J17" s="22">
        <v>0</v>
      </c>
      <c r="K17" s="22">
        <v>0</v>
      </c>
      <c r="L17" s="22">
        <v>2655</v>
      </c>
      <c r="M17" s="22"/>
      <c r="N17" s="1">
        <f>DietChart!L149</f>
        <v>2810</v>
      </c>
      <c r="O17" s="27">
        <f>DietChart!E155</f>
        <v>2810.4285714285716</v>
      </c>
      <c r="P17" s="12">
        <f t="shared" si="2"/>
        <v>1.0001525165226233</v>
      </c>
      <c r="Q17" s="54">
        <f>DietChart!L148</f>
        <v>250</v>
      </c>
      <c r="R17" s="55">
        <f>DietChart!M148</f>
        <v>250</v>
      </c>
      <c r="S17" s="56">
        <f>DietChart!N148</f>
        <v>90</v>
      </c>
    </row>
    <row r="18" spans="2:19">
      <c r="B18" s="19">
        <f t="shared" si="0"/>
        <v>45077</v>
      </c>
      <c r="C18" s="1">
        <v>15</v>
      </c>
      <c r="D18" s="22" t="s">
        <v>27</v>
      </c>
      <c r="E18" s="23" t="s">
        <v>63</v>
      </c>
      <c r="F18" s="25">
        <f>DietChart!F166</f>
        <v>133.57142857142858</v>
      </c>
      <c r="G18" s="25">
        <f t="shared" si="1"/>
        <v>12.857142857142833</v>
      </c>
      <c r="H18" s="25"/>
      <c r="I18" s="22">
        <v>0</v>
      </c>
      <c r="J18" s="22">
        <v>0</v>
      </c>
      <c r="K18" s="22">
        <v>0</v>
      </c>
      <c r="L18" s="22">
        <v>5000</v>
      </c>
      <c r="M18" s="22"/>
      <c r="N18" s="1">
        <f>DietChart!L160</f>
        <v>2920</v>
      </c>
      <c r="O18" s="27">
        <f>DietChart!E166</f>
        <v>2838.5714285714284</v>
      </c>
      <c r="P18" s="12">
        <f t="shared" si="2"/>
        <v>0.97211350293542065</v>
      </c>
      <c r="Q18" s="54">
        <f>DietChart!L159</f>
        <v>250</v>
      </c>
      <c r="R18" s="55">
        <f>DietChart!M159</f>
        <v>300</v>
      </c>
      <c r="S18" s="56">
        <f>DietChart!N159</f>
        <v>80</v>
      </c>
    </row>
    <row r="19" spans="2:19">
      <c r="B19" s="19"/>
      <c r="D19" s="22"/>
      <c r="E19" s="22"/>
      <c r="G19" s="25"/>
      <c r="H19" s="25"/>
      <c r="I19" s="22"/>
      <c r="J19" s="22"/>
      <c r="K19" s="22"/>
      <c r="L19" s="22"/>
      <c r="P19" s="12"/>
      <c r="Q19" s="2"/>
      <c r="R19" s="2"/>
      <c r="S19" s="2"/>
    </row>
    <row r="20" spans="2:19">
      <c r="C20" s="13"/>
      <c r="G20" s="25"/>
      <c r="H20" s="25"/>
      <c r="P20" s="12"/>
      <c r="Q20" s="2"/>
      <c r="R20" s="2"/>
      <c r="S20" s="2"/>
    </row>
    <row r="21" spans="2:19">
      <c r="C21" s="13"/>
      <c r="I21" s="10"/>
      <c r="J21" s="10"/>
      <c r="K21" s="10"/>
      <c r="L21" s="10"/>
      <c r="M21" s="10"/>
      <c r="O21" s="10"/>
      <c r="P21" s="12"/>
      <c r="Q21" s="17"/>
      <c r="R21" s="17"/>
      <c r="S21" s="2"/>
    </row>
    <row r="22" spans="2:19">
      <c r="B22" s="10"/>
      <c r="C22" s="14"/>
      <c r="E22" s="10"/>
      <c r="F22" s="10"/>
      <c r="G22" s="10"/>
      <c r="H22" s="10"/>
      <c r="P22" s="12"/>
      <c r="Q22" s="2"/>
      <c r="R22" s="2"/>
      <c r="S22" s="2"/>
    </row>
    <row r="23" spans="2:19">
      <c r="B23" s="3"/>
      <c r="C23" s="13"/>
      <c r="E23" s="11"/>
      <c r="P23" s="12"/>
      <c r="Q23" s="2"/>
      <c r="R23" s="2"/>
      <c r="S23" s="2"/>
    </row>
    <row r="24" spans="2:19">
      <c r="C24" s="13"/>
      <c r="P24" s="12"/>
      <c r="Q24" s="2"/>
      <c r="R24" s="2"/>
      <c r="S24" s="2"/>
    </row>
    <row r="25" spans="2:19">
      <c r="C25" s="13"/>
      <c r="P25" s="12"/>
      <c r="Q25" s="2"/>
      <c r="R25" s="2"/>
      <c r="S25" s="2"/>
    </row>
    <row r="26" spans="2:19">
      <c r="C26" s="13"/>
      <c r="P26" s="12"/>
      <c r="Q26" s="2"/>
      <c r="R26" s="2"/>
      <c r="S26" s="2"/>
    </row>
    <row r="27" spans="2:19">
      <c r="C27" s="13"/>
      <c r="P27" s="12"/>
      <c r="Q27" s="2"/>
      <c r="R27" s="2"/>
      <c r="S27" s="2"/>
    </row>
    <row r="28" spans="2:19">
      <c r="C28" s="13"/>
      <c r="P28" s="12"/>
      <c r="Q28" s="2"/>
      <c r="R28" s="2"/>
      <c r="S28" s="2"/>
    </row>
    <row r="29" spans="2:19">
      <c r="C29" s="13"/>
      <c r="P29" s="12"/>
      <c r="Q29" s="2"/>
      <c r="R29" s="2"/>
      <c r="S29" s="2"/>
    </row>
    <row r="30" spans="2:19">
      <c r="C30" s="13"/>
      <c r="P30" s="12"/>
      <c r="Q30" s="2"/>
      <c r="R30" s="2"/>
      <c r="S30" s="2"/>
    </row>
    <row r="31" spans="2:19">
      <c r="C31" s="13"/>
      <c r="P31" s="12"/>
      <c r="Q31" s="2"/>
      <c r="R31" s="2"/>
      <c r="S31" s="2"/>
    </row>
    <row r="32" spans="2:19">
      <c r="C32" s="13"/>
      <c r="P32" s="12"/>
      <c r="Q32" s="2"/>
      <c r="R32" s="2"/>
      <c r="S32" s="2"/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C1:S1"/>
  </mergeCells>
  <phoneticPr fontId="9" type="noConversion"/>
  <conditionalFormatting sqref="P4:P32">
    <cfRule type="cellIs" dxfId="110" priority="6" operator="between">
      <formula>97%</formula>
      <formula>103%</formula>
    </cfRule>
    <cfRule type="cellIs" dxfId="109" priority="7" operator="between">
      <formula>103.1%</formula>
      <formula>105%</formula>
    </cfRule>
    <cfRule type="cellIs" dxfId="108" priority="8" operator="between">
      <formula>95%</formula>
      <formula>96.99%</formula>
    </cfRule>
    <cfRule type="cellIs" dxfId="107" priority="9" operator="greaterThan">
      <formula>105%</formula>
    </cfRule>
    <cfRule type="cellIs" dxfId="106" priority="10" operator="between">
      <formula>1%</formula>
      <formula>94.99%</formula>
    </cfRule>
  </conditionalFormatting>
  <dataValidations count="1">
    <dataValidation type="list" allowBlank="1" showInputMessage="1" showErrorMessage="1" sqref="D4:D33" xr:uid="{CD3DB9BD-A622-2F4D-B122-E965B01EEA5A}">
      <formula1>$AG$3:$AG$6</formula1>
    </dataValidation>
  </dataValidations>
  <pageMargins left="0.7" right="0.7" top="0.75" bottom="0.75" header="0.3" footer="0.3"/>
  <pageSetup orientation="portrait" r:id="rId1"/>
  <ignoredErrors>
    <ignoredError sqref="B4:B10 G3:G4 P3" calculatedColumn="1"/>
    <ignoredError sqref="B11:B18" unlockedFormula="1" calculatedColumn="1"/>
    <ignoredError sqref="E4:E18" numberStoredAsText="1"/>
  </ignoredErrors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A5C5-97C1-9A41-8202-A6170D787038}">
  <sheetPr codeName="Sheet3">
    <tabColor theme="3" tint="-0.249977111117893"/>
  </sheetPr>
  <dimension ref="B1:P177"/>
  <sheetViews>
    <sheetView showGridLines="0" zoomScale="83" zoomScaleNormal="83" workbookViewId="0">
      <selection activeCell="I4" sqref="I4"/>
    </sheetView>
  </sheetViews>
  <sheetFormatPr defaultColWidth="11.19921875" defaultRowHeight="15.6"/>
  <cols>
    <col min="10" max="10" width="20.796875" customWidth="1"/>
    <col min="11" max="11" width="17.5" customWidth="1"/>
    <col min="12" max="12" width="14" bestFit="1" customWidth="1"/>
    <col min="17" max="17" width="10.796875" customWidth="1"/>
  </cols>
  <sheetData>
    <row r="1" spans="2:16" ht="100.05" customHeight="1">
      <c r="B1" s="59" t="s">
        <v>82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2:16">
      <c r="G2" s="15"/>
      <c r="H2" s="16"/>
      <c r="I2" s="16"/>
      <c r="J2" s="16"/>
      <c r="K2" s="16"/>
      <c r="L2" s="16"/>
    </row>
    <row r="3" spans="2:16" s="31" customFormat="1">
      <c r="B3" s="29" t="s">
        <v>15</v>
      </c>
      <c r="C3" s="30" t="s">
        <v>0</v>
      </c>
      <c r="D3" s="30" t="s">
        <v>2</v>
      </c>
      <c r="E3" s="30" t="s">
        <v>13</v>
      </c>
      <c r="F3" s="30" t="s">
        <v>14</v>
      </c>
      <c r="H3" s="30" t="s">
        <v>17</v>
      </c>
      <c r="I3" s="30" t="s">
        <v>18</v>
      </c>
      <c r="J3" s="30" t="s">
        <v>19</v>
      </c>
      <c r="K3" s="32"/>
      <c r="L3" s="33" t="s">
        <v>17</v>
      </c>
      <c r="M3" s="33" t="s">
        <v>18</v>
      </c>
      <c r="N3" s="33" t="s">
        <v>19</v>
      </c>
    </row>
    <row r="4" spans="2:16">
      <c r="B4" s="19">
        <v>44979</v>
      </c>
      <c r="C4" s="2" t="s">
        <v>1</v>
      </c>
      <c r="D4" s="4" t="s">
        <v>79</v>
      </c>
      <c r="E4" s="2">
        <f t="shared" ref="E4:E11" si="0">(H4*4)+(I4*4)+(J4*9)</f>
        <v>1786</v>
      </c>
      <c r="F4" s="18">
        <v>180</v>
      </c>
      <c r="H4" s="18">
        <v>256</v>
      </c>
      <c r="I4" s="18">
        <v>132</v>
      </c>
      <c r="J4" s="18">
        <v>26</v>
      </c>
      <c r="K4" s="6" t="s">
        <v>78</v>
      </c>
      <c r="L4" s="20">
        <v>200</v>
      </c>
      <c r="M4" s="20">
        <v>235</v>
      </c>
      <c r="N4" s="20">
        <v>80</v>
      </c>
    </row>
    <row r="5" spans="2:16">
      <c r="B5" s="19">
        <v>44980</v>
      </c>
      <c r="C5" s="2" t="s">
        <v>1</v>
      </c>
      <c r="D5" s="4" t="s">
        <v>80</v>
      </c>
      <c r="E5" s="2">
        <f t="shared" si="0"/>
        <v>1728</v>
      </c>
      <c r="F5" s="18">
        <v>179.5</v>
      </c>
      <c r="H5" s="18">
        <v>164</v>
      </c>
      <c r="I5" s="18">
        <v>151</v>
      </c>
      <c r="J5" s="18">
        <v>52</v>
      </c>
      <c r="K5" s="6" t="s">
        <v>20</v>
      </c>
      <c r="L5" s="4">
        <f>(L4*4)+(M4*4)+(N4*9)</f>
        <v>2460</v>
      </c>
      <c r="M5" s="4"/>
      <c r="N5" s="4"/>
    </row>
    <row r="6" spans="2:16">
      <c r="B6" s="19">
        <v>44981</v>
      </c>
      <c r="C6" s="2" t="s">
        <v>1</v>
      </c>
      <c r="D6" s="4" t="s">
        <v>7</v>
      </c>
      <c r="E6" s="2">
        <f t="shared" si="0"/>
        <v>2869</v>
      </c>
      <c r="F6" s="18">
        <v>178</v>
      </c>
      <c r="H6" s="18">
        <v>152</v>
      </c>
      <c r="I6" s="18">
        <v>365</v>
      </c>
      <c r="J6" s="18">
        <v>89</v>
      </c>
      <c r="K6" s="4"/>
      <c r="L6" s="4"/>
      <c r="M6" s="5"/>
      <c r="N6" s="5"/>
    </row>
    <row r="7" spans="2:16">
      <c r="B7" s="19">
        <v>44982</v>
      </c>
      <c r="C7" s="2" t="s">
        <v>1</v>
      </c>
      <c r="D7" s="4" t="s">
        <v>8</v>
      </c>
      <c r="E7" s="2">
        <f t="shared" si="0"/>
        <v>1486</v>
      </c>
      <c r="F7" s="18">
        <v>178</v>
      </c>
      <c r="H7" s="18">
        <v>125</v>
      </c>
      <c r="I7" s="18">
        <v>152</v>
      </c>
      <c r="J7" s="18">
        <v>42</v>
      </c>
      <c r="K7" s="4"/>
      <c r="L7" s="4" t="s">
        <v>21</v>
      </c>
      <c r="N7" s="5"/>
    </row>
    <row r="8" spans="2:16">
      <c r="B8" s="19">
        <v>44983</v>
      </c>
      <c r="C8" s="2" t="s">
        <v>1</v>
      </c>
      <c r="D8" s="4" t="s">
        <v>9</v>
      </c>
      <c r="E8" s="2">
        <f t="shared" si="0"/>
        <v>1519</v>
      </c>
      <c r="F8" s="18">
        <v>179</v>
      </c>
      <c r="H8" s="18">
        <v>265</v>
      </c>
      <c r="I8" s="18">
        <v>0</v>
      </c>
      <c r="J8" s="18">
        <v>51</v>
      </c>
      <c r="K8" s="6" t="s">
        <v>24</v>
      </c>
      <c r="L8" s="8">
        <f>(E11/L5)</f>
        <v>0.87073170731707317</v>
      </c>
      <c r="M8" s="5"/>
      <c r="N8" s="5"/>
    </row>
    <row r="9" spans="2:16">
      <c r="B9" s="19">
        <v>44984</v>
      </c>
      <c r="C9" s="2" t="s">
        <v>1</v>
      </c>
      <c r="D9" s="4" t="s">
        <v>3</v>
      </c>
      <c r="E9" s="2">
        <f t="shared" si="0"/>
        <v>2444</v>
      </c>
      <c r="F9" s="18">
        <v>177</v>
      </c>
      <c r="H9" s="18">
        <v>125</v>
      </c>
      <c r="I9" s="18">
        <v>441</v>
      </c>
      <c r="J9" s="18">
        <v>20</v>
      </c>
      <c r="K9" s="6" t="s">
        <v>25</v>
      </c>
      <c r="L9" s="8">
        <f>(H11/L4)</f>
        <v>1.027857142857143</v>
      </c>
      <c r="M9" s="5"/>
      <c r="N9" s="37"/>
      <c r="O9" s="38" t="s">
        <v>22</v>
      </c>
      <c r="P9" s="40">
        <f>(I11*4)+(J11*9)</f>
        <v>1319.7142857142858</v>
      </c>
    </row>
    <row r="10" spans="2:16">
      <c r="B10" s="19">
        <v>44985</v>
      </c>
      <c r="C10" s="2" t="s">
        <v>1</v>
      </c>
      <c r="D10" s="4" t="s">
        <v>81</v>
      </c>
      <c r="E10" s="2">
        <f t="shared" si="0"/>
        <v>3162</v>
      </c>
      <c r="F10" s="18">
        <v>177</v>
      </c>
      <c r="H10" s="18">
        <v>352</v>
      </c>
      <c r="I10" s="18">
        <v>254</v>
      </c>
      <c r="J10" s="18">
        <v>82</v>
      </c>
      <c r="K10" s="7" t="s">
        <v>26</v>
      </c>
      <c r="L10" s="9">
        <f>(P9/P10)</f>
        <v>0.79500860585197941</v>
      </c>
      <c r="N10" s="39"/>
      <c r="O10" s="38" t="s">
        <v>23</v>
      </c>
      <c r="P10" s="31">
        <f>(M4*4)+(N4*9)</f>
        <v>1660</v>
      </c>
    </row>
    <row r="11" spans="2:16">
      <c r="B11" s="1"/>
      <c r="C11" s="2"/>
      <c r="D11" s="34" t="s">
        <v>16</v>
      </c>
      <c r="E11" s="35">
        <f t="shared" si="0"/>
        <v>2142</v>
      </c>
      <c r="F11" s="35">
        <f>AVERAGE(F4:F10)</f>
        <v>178.35714285714286</v>
      </c>
      <c r="G11" s="31"/>
      <c r="H11" s="36">
        <f>AVERAGE(H4:H10)</f>
        <v>205.57142857142858</v>
      </c>
      <c r="I11" s="36">
        <f>AVERAGE(I4:I10)</f>
        <v>213.57142857142858</v>
      </c>
      <c r="J11" s="36">
        <f>AVERAGE(J4:J10)</f>
        <v>51.714285714285715</v>
      </c>
      <c r="K11" s="2"/>
      <c r="L11" s="2"/>
    </row>
    <row r="14" spans="2:16" s="31" customFormat="1">
      <c r="B14" s="29" t="s">
        <v>15</v>
      </c>
      <c r="C14" s="30" t="s">
        <v>0</v>
      </c>
      <c r="D14" s="30" t="s">
        <v>2</v>
      </c>
      <c r="E14" s="30" t="s">
        <v>13</v>
      </c>
      <c r="F14" s="30" t="s">
        <v>14</v>
      </c>
      <c r="H14" s="30" t="s">
        <v>17</v>
      </c>
      <c r="I14" s="30" t="s">
        <v>18</v>
      </c>
      <c r="J14" s="30" t="s">
        <v>19</v>
      </c>
      <c r="K14" s="32"/>
      <c r="L14" s="33" t="s">
        <v>17</v>
      </c>
      <c r="M14" s="33" t="s">
        <v>18</v>
      </c>
      <c r="N14" s="33" t="s">
        <v>19</v>
      </c>
    </row>
    <row r="15" spans="2:16">
      <c r="B15" s="19">
        <v>44986</v>
      </c>
      <c r="C15" s="2" t="s">
        <v>10</v>
      </c>
      <c r="D15" s="4" t="s">
        <v>79</v>
      </c>
      <c r="E15" s="2">
        <f t="shared" ref="E15:E22" si="1">(H15*4)+(I15*4)+(J15*9)</f>
        <v>2134</v>
      </c>
      <c r="F15" s="18">
        <v>177</v>
      </c>
      <c r="H15" s="18">
        <v>265</v>
      </c>
      <c r="I15" s="18">
        <v>156</v>
      </c>
      <c r="J15" s="18">
        <v>50</v>
      </c>
      <c r="K15" s="6" t="s">
        <v>78</v>
      </c>
      <c r="L15" s="20">
        <v>250</v>
      </c>
      <c r="M15" s="20">
        <v>241</v>
      </c>
      <c r="N15" s="20">
        <v>80</v>
      </c>
    </row>
    <row r="16" spans="2:16">
      <c r="B16" s="19">
        <v>44987</v>
      </c>
      <c r="C16" s="2" t="s">
        <v>10</v>
      </c>
      <c r="D16" s="4" t="s">
        <v>80</v>
      </c>
      <c r="E16" s="2">
        <f t="shared" si="1"/>
        <v>3608</v>
      </c>
      <c r="F16" s="18">
        <v>176</v>
      </c>
      <c r="H16" s="18">
        <v>352</v>
      </c>
      <c r="I16" s="18">
        <v>325</v>
      </c>
      <c r="J16" s="18">
        <v>100</v>
      </c>
      <c r="K16" s="6" t="s">
        <v>20</v>
      </c>
      <c r="L16" s="4">
        <f>(L15*4)+(M15*4)+(N15*9)</f>
        <v>2684</v>
      </c>
      <c r="M16" s="4"/>
      <c r="N16" s="4"/>
    </row>
    <row r="17" spans="2:16">
      <c r="B17" s="19">
        <v>44988</v>
      </c>
      <c r="C17" s="2" t="s">
        <v>10</v>
      </c>
      <c r="D17" s="4" t="s">
        <v>7</v>
      </c>
      <c r="E17" s="2">
        <f t="shared" si="1"/>
        <v>2277</v>
      </c>
      <c r="F17" s="18">
        <v>175</v>
      </c>
      <c r="H17" s="18">
        <v>164</v>
      </c>
      <c r="I17" s="18">
        <v>214</v>
      </c>
      <c r="J17" s="18">
        <v>85</v>
      </c>
      <c r="K17" s="4"/>
      <c r="L17" s="4"/>
      <c r="M17" s="5"/>
      <c r="N17" s="5"/>
    </row>
    <row r="18" spans="2:16">
      <c r="B18" s="19">
        <v>44989</v>
      </c>
      <c r="C18" s="2" t="s">
        <v>10</v>
      </c>
      <c r="D18" s="4" t="s">
        <v>8</v>
      </c>
      <c r="E18" s="2">
        <f t="shared" si="1"/>
        <v>1965</v>
      </c>
      <c r="F18" s="18">
        <v>176</v>
      </c>
      <c r="H18" s="18">
        <v>265</v>
      </c>
      <c r="I18" s="18">
        <v>125</v>
      </c>
      <c r="J18" s="18">
        <v>45</v>
      </c>
      <c r="K18" s="4"/>
      <c r="L18" s="4" t="s">
        <v>21</v>
      </c>
      <c r="N18" s="5"/>
    </row>
    <row r="19" spans="2:16">
      <c r="B19" s="19">
        <v>44990</v>
      </c>
      <c r="C19" s="2" t="s">
        <v>10</v>
      </c>
      <c r="D19" s="4" t="s">
        <v>9</v>
      </c>
      <c r="E19" s="2">
        <f t="shared" si="1"/>
        <v>2196</v>
      </c>
      <c r="F19" s="18">
        <v>175</v>
      </c>
      <c r="H19" s="18">
        <v>164</v>
      </c>
      <c r="I19" s="18">
        <v>232</v>
      </c>
      <c r="J19" s="18">
        <v>68</v>
      </c>
      <c r="K19" s="6" t="s">
        <v>24</v>
      </c>
      <c r="L19" s="8">
        <f>(E22/L16)</f>
        <v>0.98200979348520334</v>
      </c>
      <c r="M19" s="5"/>
      <c r="N19" s="5"/>
    </row>
    <row r="20" spans="2:16">
      <c r="B20" s="19">
        <v>44991</v>
      </c>
      <c r="C20" s="2" t="s">
        <v>10</v>
      </c>
      <c r="D20" s="4" t="s">
        <v>3</v>
      </c>
      <c r="E20" s="2">
        <f t="shared" si="1"/>
        <v>3046</v>
      </c>
      <c r="F20" s="18">
        <v>175.5</v>
      </c>
      <c r="H20" s="18">
        <v>235</v>
      </c>
      <c r="I20" s="18">
        <v>351</v>
      </c>
      <c r="J20" s="18">
        <v>78</v>
      </c>
      <c r="K20" s="6" t="s">
        <v>25</v>
      </c>
      <c r="L20" s="8">
        <f>(H22/L15)</f>
        <v>1.012</v>
      </c>
      <c r="M20" s="5"/>
      <c r="N20" s="37"/>
      <c r="O20" s="38" t="s">
        <v>22</v>
      </c>
      <c r="P20" s="40">
        <f>(I22*4)+(J22*9)</f>
        <v>1623.7142857142858</v>
      </c>
    </row>
    <row r="21" spans="2:16">
      <c r="B21" s="19">
        <v>44992</v>
      </c>
      <c r="C21" s="2" t="s">
        <v>10</v>
      </c>
      <c r="D21" s="4" t="s">
        <v>81</v>
      </c>
      <c r="E21" s="2">
        <f t="shared" si="1"/>
        <v>3224</v>
      </c>
      <c r="F21" s="18">
        <v>175</v>
      </c>
      <c r="H21" s="18">
        <v>326</v>
      </c>
      <c r="I21" s="18">
        <v>300</v>
      </c>
      <c r="J21" s="18">
        <v>80</v>
      </c>
      <c r="K21" s="7" t="s">
        <v>26</v>
      </c>
      <c r="L21" s="9">
        <f>(P20/P21)</f>
        <v>0.96420088225313882</v>
      </c>
      <c r="N21" s="39"/>
      <c r="O21" s="38" t="s">
        <v>23</v>
      </c>
      <c r="P21" s="31">
        <f>(M15*4)+(N15*9)</f>
        <v>1684</v>
      </c>
    </row>
    <row r="22" spans="2:16">
      <c r="B22" s="1"/>
      <c r="C22" s="2"/>
      <c r="D22" s="41" t="s">
        <v>16</v>
      </c>
      <c r="E22" s="35">
        <f t="shared" si="1"/>
        <v>2635.7142857142858</v>
      </c>
      <c r="F22" s="35">
        <f>AVERAGE(F15:F21)</f>
        <v>175.64285714285714</v>
      </c>
      <c r="G22" s="31"/>
      <c r="H22" s="36">
        <f>AVERAGE(H15:H21)</f>
        <v>253</v>
      </c>
      <c r="I22" s="36">
        <f>AVERAGE(I15:I21)</f>
        <v>243.28571428571428</v>
      </c>
      <c r="J22" s="36">
        <f>AVERAGE(J15:J21)</f>
        <v>72.285714285714292</v>
      </c>
      <c r="K22" s="2"/>
      <c r="L22" s="2"/>
    </row>
    <row r="25" spans="2:16" s="31" customFormat="1">
      <c r="B25" s="29" t="s">
        <v>15</v>
      </c>
      <c r="C25" s="30" t="s">
        <v>0</v>
      </c>
      <c r="D25" s="30" t="s">
        <v>2</v>
      </c>
      <c r="E25" s="30" t="s">
        <v>13</v>
      </c>
      <c r="F25" s="30" t="s">
        <v>14</v>
      </c>
      <c r="H25" s="30" t="s">
        <v>17</v>
      </c>
      <c r="I25" s="30" t="s">
        <v>18</v>
      </c>
      <c r="J25" s="30" t="s">
        <v>19</v>
      </c>
      <c r="K25" s="32"/>
      <c r="L25" s="33" t="s">
        <v>17</v>
      </c>
      <c r="M25" s="33" t="s">
        <v>18</v>
      </c>
      <c r="N25" s="33" t="s">
        <v>19</v>
      </c>
    </row>
    <row r="26" spans="2:16">
      <c r="B26" s="26">
        <v>44993</v>
      </c>
      <c r="C26" s="2" t="s">
        <v>11</v>
      </c>
      <c r="D26" s="4" t="s">
        <v>79</v>
      </c>
      <c r="E26" s="2">
        <f t="shared" ref="E26:E33" si="2">(H26*4)+(I26*4)+(J26*9)</f>
        <v>2546</v>
      </c>
      <c r="F26" s="18">
        <v>175</v>
      </c>
      <c r="H26" s="18">
        <v>200</v>
      </c>
      <c r="I26" s="18">
        <v>234</v>
      </c>
      <c r="J26" s="18">
        <v>90</v>
      </c>
      <c r="K26" s="6" t="s">
        <v>78</v>
      </c>
      <c r="L26" s="20">
        <v>250</v>
      </c>
      <c r="M26" s="20">
        <v>250</v>
      </c>
      <c r="N26" s="20">
        <v>90</v>
      </c>
    </row>
    <row r="27" spans="2:16">
      <c r="B27" s="26">
        <v>44994</v>
      </c>
      <c r="C27" s="2" t="s">
        <v>11</v>
      </c>
      <c r="D27" s="4" t="s">
        <v>80</v>
      </c>
      <c r="E27" s="2">
        <f t="shared" si="2"/>
        <v>2786</v>
      </c>
      <c r="F27" s="18">
        <v>173</v>
      </c>
      <c r="H27" s="18">
        <v>265</v>
      </c>
      <c r="I27" s="18">
        <v>256</v>
      </c>
      <c r="J27" s="18">
        <v>78</v>
      </c>
      <c r="K27" s="6" t="s">
        <v>20</v>
      </c>
      <c r="L27" s="4">
        <f>(L26*4)+(M26*4)+(N26*9)</f>
        <v>2810</v>
      </c>
      <c r="M27" s="4"/>
      <c r="N27" s="4"/>
    </row>
    <row r="28" spans="2:16">
      <c r="B28" s="26">
        <v>44995</v>
      </c>
      <c r="C28" s="2" t="s">
        <v>11</v>
      </c>
      <c r="D28" s="4" t="s">
        <v>7</v>
      </c>
      <c r="E28" s="2">
        <f t="shared" si="2"/>
        <v>2872</v>
      </c>
      <c r="F28" s="18">
        <v>172</v>
      </c>
      <c r="H28" s="18">
        <v>265</v>
      </c>
      <c r="I28" s="18">
        <v>255</v>
      </c>
      <c r="J28" s="18">
        <v>88</v>
      </c>
      <c r="K28" s="4"/>
      <c r="L28" s="4"/>
      <c r="M28" s="5"/>
      <c r="N28" s="5"/>
    </row>
    <row r="29" spans="2:16">
      <c r="B29" s="26">
        <v>44996</v>
      </c>
      <c r="C29" s="2" t="s">
        <v>11</v>
      </c>
      <c r="D29" s="4" t="s">
        <v>8</v>
      </c>
      <c r="E29" s="2">
        <f t="shared" si="2"/>
        <v>2705</v>
      </c>
      <c r="F29" s="18">
        <v>172</v>
      </c>
      <c r="H29" s="18">
        <v>235</v>
      </c>
      <c r="I29" s="18">
        <v>250</v>
      </c>
      <c r="J29" s="18">
        <v>85</v>
      </c>
      <c r="K29" s="4"/>
      <c r="L29" s="4" t="s">
        <v>21</v>
      </c>
      <c r="N29" s="5"/>
    </row>
    <row r="30" spans="2:16">
      <c r="B30" s="26">
        <v>44997</v>
      </c>
      <c r="C30" s="2" t="s">
        <v>11</v>
      </c>
      <c r="D30" s="4" t="s">
        <v>9</v>
      </c>
      <c r="E30" s="2">
        <f t="shared" si="2"/>
        <v>2995</v>
      </c>
      <c r="F30" s="18">
        <v>171</v>
      </c>
      <c r="H30" s="18">
        <v>300</v>
      </c>
      <c r="I30" s="18">
        <v>235</v>
      </c>
      <c r="J30" s="18">
        <v>95</v>
      </c>
      <c r="K30" s="6" t="s">
        <v>24</v>
      </c>
      <c r="L30" s="8">
        <f>(E33/L27)</f>
        <v>0.97147941026944584</v>
      </c>
      <c r="M30" s="5"/>
      <c r="N30" s="5"/>
    </row>
    <row r="31" spans="2:16">
      <c r="B31" s="26">
        <v>44998</v>
      </c>
      <c r="C31" s="2" t="s">
        <v>11</v>
      </c>
      <c r="D31" s="4" t="s">
        <v>3</v>
      </c>
      <c r="E31" s="2">
        <f t="shared" si="2"/>
        <v>2642</v>
      </c>
      <c r="F31" s="18">
        <v>172</v>
      </c>
      <c r="H31" s="18">
        <v>265</v>
      </c>
      <c r="I31" s="18">
        <v>220</v>
      </c>
      <c r="J31" s="18">
        <v>78</v>
      </c>
      <c r="K31" s="6" t="s">
        <v>25</v>
      </c>
      <c r="L31" s="8">
        <f>(H33/L26)</f>
        <v>1.0068571428571429</v>
      </c>
      <c r="M31" s="5"/>
      <c r="N31" s="37"/>
      <c r="O31" s="38" t="s">
        <v>22</v>
      </c>
      <c r="P31" s="40">
        <f>(I33*4)+(J33*9)</f>
        <v>1723</v>
      </c>
    </row>
    <row r="32" spans="2:16">
      <c r="B32" s="26">
        <v>44999</v>
      </c>
      <c r="C32" s="2" t="s">
        <v>11</v>
      </c>
      <c r="D32" s="4" t="s">
        <v>81</v>
      </c>
      <c r="E32" s="2">
        <f t="shared" si="2"/>
        <v>2563</v>
      </c>
      <c r="F32" s="18">
        <v>170</v>
      </c>
      <c r="H32" s="18">
        <v>232</v>
      </c>
      <c r="I32" s="18">
        <v>240</v>
      </c>
      <c r="J32" s="18">
        <v>75</v>
      </c>
      <c r="K32" s="7" t="s">
        <v>26</v>
      </c>
      <c r="L32" s="9">
        <f>(P31/P32)</f>
        <v>0.95193370165745861</v>
      </c>
      <c r="N32" s="39"/>
      <c r="O32" s="38" t="s">
        <v>23</v>
      </c>
      <c r="P32" s="31">
        <f>(M26*4)+(N26*9)</f>
        <v>1810</v>
      </c>
    </row>
    <row r="33" spans="2:16">
      <c r="C33" s="2"/>
      <c r="D33" s="41" t="s">
        <v>16</v>
      </c>
      <c r="E33" s="35">
        <f t="shared" si="2"/>
        <v>2729.8571428571427</v>
      </c>
      <c r="F33" s="35">
        <f>AVERAGE(F26:F32)</f>
        <v>172.14285714285714</v>
      </c>
      <c r="G33" s="31"/>
      <c r="H33" s="36">
        <f>AVERAGE(H26:H32)</f>
        <v>251.71428571428572</v>
      </c>
      <c r="I33" s="36">
        <f>AVERAGE(I26:I32)</f>
        <v>241.42857142857142</v>
      </c>
      <c r="J33" s="36">
        <f>AVERAGE(J26:J32)</f>
        <v>84.142857142857139</v>
      </c>
      <c r="K33" s="2"/>
      <c r="L33" s="2"/>
    </row>
    <row r="36" spans="2:16" s="31" customFormat="1">
      <c r="B36" s="29" t="s">
        <v>15</v>
      </c>
      <c r="C36" s="30" t="s">
        <v>0</v>
      </c>
      <c r="D36" s="30" t="s">
        <v>2</v>
      </c>
      <c r="E36" s="30" t="s">
        <v>13</v>
      </c>
      <c r="F36" s="30" t="s">
        <v>14</v>
      </c>
      <c r="H36" s="30" t="s">
        <v>17</v>
      </c>
      <c r="I36" s="30" t="s">
        <v>18</v>
      </c>
      <c r="J36" s="30" t="s">
        <v>19</v>
      </c>
      <c r="K36" s="32"/>
      <c r="L36" s="33" t="s">
        <v>17</v>
      </c>
      <c r="M36" s="33" t="s">
        <v>18</v>
      </c>
      <c r="N36" s="33" t="s">
        <v>19</v>
      </c>
    </row>
    <row r="37" spans="2:16">
      <c r="B37" s="26">
        <v>45000</v>
      </c>
      <c r="C37" s="2" t="s">
        <v>12</v>
      </c>
      <c r="D37" s="4" t="s">
        <v>79</v>
      </c>
      <c r="E37" s="2">
        <f t="shared" ref="E37:E44" si="3">(H37*4)+(I37*4)+(J37*9)</f>
        <v>3120</v>
      </c>
      <c r="F37" s="18">
        <v>172</v>
      </c>
      <c r="H37" s="18">
        <v>250</v>
      </c>
      <c r="I37" s="18">
        <v>350</v>
      </c>
      <c r="J37" s="18">
        <v>80</v>
      </c>
      <c r="K37" s="6" t="s">
        <v>78</v>
      </c>
      <c r="L37" s="20">
        <v>250</v>
      </c>
      <c r="M37" s="20">
        <v>350</v>
      </c>
      <c r="N37" s="20">
        <v>80</v>
      </c>
    </row>
    <row r="38" spans="2:16">
      <c r="B38" s="26">
        <v>45001</v>
      </c>
      <c r="C38" s="2" t="s">
        <v>12</v>
      </c>
      <c r="D38" s="4" t="s">
        <v>80</v>
      </c>
      <c r="E38" s="2">
        <f t="shared" si="3"/>
        <v>2345</v>
      </c>
      <c r="F38" s="18">
        <v>171</v>
      </c>
      <c r="H38" s="18">
        <v>125</v>
      </c>
      <c r="I38" s="18">
        <v>225</v>
      </c>
      <c r="J38" s="18">
        <v>105</v>
      </c>
      <c r="K38" s="6" t="s">
        <v>20</v>
      </c>
      <c r="L38" s="4">
        <f>(L37*4)+(M37*4)+(N37*9)</f>
        <v>3120</v>
      </c>
      <c r="M38" s="4"/>
      <c r="N38" s="4"/>
    </row>
    <row r="39" spans="2:16">
      <c r="B39" s="26">
        <v>45002</v>
      </c>
      <c r="C39" s="2" t="s">
        <v>12</v>
      </c>
      <c r="D39" s="4" t="s">
        <v>7</v>
      </c>
      <c r="E39" s="2">
        <f t="shared" si="3"/>
        <v>3295</v>
      </c>
      <c r="F39" s="18">
        <v>170</v>
      </c>
      <c r="H39" s="18">
        <v>255</v>
      </c>
      <c r="I39" s="18">
        <v>355</v>
      </c>
      <c r="J39" s="18">
        <v>95</v>
      </c>
      <c r="K39" s="4"/>
      <c r="L39" s="4"/>
      <c r="M39" s="5"/>
      <c r="N39" s="5"/>
    </row>
    <row r="40" spans="2:16">
      <c r="B40" s="26">
        <v>45003</v>
      </c>
      <c r="C40" s="2" t="s">
        <v>12</v>
      </c>
      <c r="D40" s="4" t="s">
        <v>8</v>
      </c>
      <c r="E40" s="2">
        <f t="shared" si="3"/>
        <v>2730</v>
      </c>
      <c r="F40" s="18">
        <v>169</v>
      </c>
      <c r="H40" s="18">
        <v>225</v>
      </c>
      <c r="I40" s="18">
        <v>255</v>
      </c>
      <c r="J40" s="18">
        <v>90</v>
      </c>
      <c r="K40" s="4"/>
      <c r="L40" s="4" t="s">
        <v>21</v>
      </c>
      <c r="N40" s="5"/>
    </row>
    <row r="41" spans="2:16">
      <c r="B41" s="26">
        <v>45004</v>
      </c>
      <c r="C41" s="2" t="s">
        <v>12</v>
      </c>
      <c r="D41" s="4" t="s">
        <v>9</v>
      </c>
      <c r="E41" s="2">
        <f t="shared" si="3"/>
        <v>3480</v>
      </c>
      <c r="F41" s="18">
        <v>168</v>
      </c>
      <c r="H41" s="18">
        <v>300</v>
      </c>
      <c r="I41" s="18">
        <v>390</v>
      </c>
      <c r="J41" s="18">
        <v>80</v>
      </c>
      <c r="K41" s="6" t="s">
        <v>24</v>
      </c>
      <c r="L41" s="8">
        <f>(E44/L38)</f>
        <v>1.0077838827838828</v>
      </c>
      <c r="M41" s="5"/>
      <c r="N41" s="5"/>
    </row>
    <row r="42" spans="2:16">
      <c r="B42" s="26">
        <v>45005</v>
      </c>
      <c r="C42" s="2" t="s">
        <v>12</v>
      </c>
      <c r="D42" s="4" t="s">
        <v>3</v>
      </c>
      <c r="E42" s="2">
        <f t="shared" si="3"/>
        <v>3320</v>
      </c>
      <c r="F42" s="18">
        <v>166</v>
      </c>
      <c r="H42" s="18">
        <v>250</v>
      </c>
      <c r="I42" s="18">
        <v>400</v>
      </c>
      <c r="J42" s="18">
        <v>80</v>
      </c>
      <c r="K42" s="6" t="s">
        <v>25</v>
      </c>
      <c r="L42" s="8">
        <f>(H44/L37)</f>
        <v>0.97428571428571431</v>
      </c>
      <c r="M42" s="5"/>
      <c r="N42" s="37"/>
      <c r="O42" s="38" t="s">
        <v>22</v>
      </c>
      <c r="P42" s="40">
        <f>(I44*4)+(J44*9)</f>
        <v>2170</v>
      </c>
    </row>
    <row r="43" spans="2:16">
      <c r="B43" s="26">
        <v>45006</v>
      </c>
      <c r="C43" s="2" t="s">
        <v>12</v>
      </c>
      <c r="D43" s="4" t="s">
        <v>81</v>
      </c>
      <c r="E43" s="2">
        <f t="shared" si="3"/>
        <v>3720</v>
      </c>
      <c r="F43" s="18">
        <v>166</v>
      </c>
      <c r="H43" s="18">
        <v>300</v>
      </c>
      <c r="I43" s="18">
        <v>450</v>
      </c>
      <c r="J43" s="18">
        <v>80</v>
      </c>
      <c r="K43" s="7" t="s">
        <v>26</v>
      </c>
      <c r="L43" s="9">
        <f>(P42/P43)</f>
        <v>1.0235849056603774</v>
      </c>
      <c r="N43" s="39"/>
      <c r="O43" s="38" t="s">
        <v>23</v>
      </c>
      <c r="P43" s="31">
        <f>(M37*4)+(N37*9)</f>
        <v>2120</v>
      </c>
    </row>
    <row r="44" spans="2:16">
      <c r="C44" s="2"/>
      <c r="D44" s="41" t="s">
        <v>16</v>
      </c>
      <c r="E44" s="35">
        <f t="shared" si="3"/>
        <v>3144.2857142857142</v>
      </c>
      <c r="F44" s="35">
        <f>AVERAGE(F37:F43)</f>
        <v>168.85714285714286</v>
      </c>
      <c r="G44" s="31"/>
      <c r="H44" s="36">
        <f>AVERAGE(H37:H43)</f>
        <v>243.57142857142858</v>
      </c>
      <c r="I44" s="36">
        <f>AVERAGE(I37:I43)</f>
        <v>346.42857142857144</v>
      </c>
      <c r="J44" s="36">
        <f>AVERAGE(J37:J43)</f>
        <v>87.142857142857139</v>
      </c>
      <c r="K44" s="2"/>
      <c r="L44" s="2"/>
    </row>
    <row r="47" spans="2:16" s="31" customFormat="1">
      <c r="B47" s="29" t="s">
        <v>15</v>
      </c>
      <c r="C47" s="30" t="s">
        <v>0</v>
      </c>
      <c r="D47" s="30" t="s">
        <v>2</v>
      </c>
      <c r="E47" s="30" t="s">
        <v>13</v>
      </c>
      <c r="F47" s="30" t="s">
        <v>14</v>
      </c>
      <c r="H47" s="30" t="s">
        <v>17</v>
      </c>
      <c r="I47" s="30" t="s">
        <v>18</v>
      </c>
      <c r="J47" s="30" t="s">
        <v>19</v>
      </c>
      <c r="K47" s="32"/>
      <c r="L47" s="33" t="s">
        <v>17</v>
      </c>
      <c r="M47" s="33" t="s">
        <v>18</v>
      </c>
      <c r="N47" s="33" t="s">
        <v>19</v>
      </c>
    </row>
    <row r="48" spans="2:16">
      <c r="B48" s="26">
        <v>45007</v>
      </c>
      <c r="C48" s="2" t="s">
        <v>41</v>
      </c>
      <c r="D48" s="4" t="s">
        <v>79</v>
      </c>
      <c r="E48" s="2">
        <f t="shared" ref="E48:E55" si="4">(H48*4)+(I48*4)+(J48*9)</f>
        <v>3234</v>
      </c>
      <c r="F48" s="18">
        <v>168</v>
      </c>
      <c r="H48" s="18">
        <v>250</v>
      </c>
      <c r="I48" s="18">
        <v>356</v>
      </c>
      <c r="J48" s="18">
        <v>90</v>
      </c>
      <c r="K48" s="6" t="s">
        <v>78</v>
      </c>
      <c r="L48" s="20">
        <v>250</v>
      </c>
      <c r="M48" s="20">
        <v>375</v>
      </c>
      <c r="N48" s="20">
        <v>90</v>
      </c>
    </row>
    <row r="49" spans="2:16">
      <c r="B49" s="26">
        <v>45008</v>
      </c>
      <c r="C49" s="2" t="s">
        <v>41</v>
      </c>
      <c r="D49" s="4" t="s">
        <v>80</v>
      </c>
      <c r="E49" s="2">
        <f t="shared" si="4"/>
        <v>3273</v>
      </c>
      <c r="F49" s="18">
        <v>167</v>
      </c>
      <c r="H49" s="18">
        <v>265</v>
      </c>
      <c r="I49" s="18">
        <v>362</v>
      </c>
      <c r="J49" s="18">
        <v>85</v>
      </c>
      <c r="K49" s="6" t="s">
        <v>20</v>
      </c>
      <c r="L49" s="4">
        <f>(L48*4)+(M48*4)+(N48*9)</f>
        <v>3310</v>
      </c>
      <c r="M49" s="4"/>
      <c r="N49" s="4"/>
    </row>
    <row r="50" spans="2:16">
      <c r="B50" s="26">
        <v>45009</v>
      </c>
      <c r="C50" s="2" t="s">
        <v>41</v>
      </c>
      <c r="D50" s="4" t="s">
        <v>7</v>
      </c>
      <c r="E50" s="2">
        <f t="shared" si="4"/>
        <v>3081</v>
      </c>
      <c r="F50" s="18">
        <v>165</v>
      </c>
      <c r="H50" s="18">
        <v>265</v>
      </c>
      <c r="I50" s="18">
        <v>350</v>
      </c>
      <c r="J50" s="18">
        <v>69</v>
      </c>
      <c r="K50" s="4"/>
      <c r="L50" s="4"/>
      <c r="M50" s="5"/>
      <c r="N50" s="5"/>
    </row>
    <row r="51" spans="2:16">
      <c r="B51" s="26">
        <v>45010</v>
      </c>
      <c r="C51" s="2" t="s">
        <v>41</v>
      </c>
      <c r="D51" s="4" t="s">
        <v>8</v>
      </c>
      <c r="E51" s="2">
        <f t="shared" si="4"/>
        <v>3305</v>
      </c>
      <c r="F51" s="18">
        <v>165</v>
      </c>
      <c r="H51" s="18">
        <v>226</v>
      </c>
      <c r="I51" s="18">
        <v>400</v>
      </c>
      <c r="J51" s="18">
        <v>89</v>
      </c>
      <c r="K51" s="4"/>
      <c r="L51" s="4" t="s">
        <v>21</v>
      </c>
      <c r="N51" s="5"/>
    </row>
    <row r="52" spans="2:16">
      <c r="B52" s="26">
        <v>45011</v>
      </c>
      <c r="C52" s="2" t="s">
        <v>41</v>
      </c>
      <c r="D52" s="4" t="s">
        <v>9</v>
      </c>
      <c r="E52" s="2">
        <f t="shared" si="4"/>
        <v>2795</v>
      </c>
      <c r="F52" s="18">
        <v>163</v>
      </c>
      <c r="H52" s="18">
        <v>265</v>
      </c>
      <c r="I52" s="18">
        <v>265</v>
      </c>
      <c r="J52" s="18">
        <v>75</v>
      </c>
      <c r="K52" s="6" t="s">
        <v>24</v>
      </c>
      <c r="L52" s="8">
        <f>(E55/L49)</f>
        <v>0.97186016400517916</v>
      </c>
      <c r="M52" s="5"/>
      <c r="N52" s="5"/>
    </row>
    <row r="53" spans="2:16">
      <c r="B53" s="26">
        <v>45012</v>
      </c>
      <c r="C53" s="2" t="s">
        <v>41</v>
      </c>
      <c r="D53" s="4" t="s">
        <v>3</v>
      </c>
      <c r="E53" s="2">
        <f t="shared" si="4"/>
        <v>3810</v>
      </c>
      <c r="F53" s="18">
        <v>162</v>
      </c>
      <c r="H53" s="18">
        <v>250</v>
      </c>
      <c r="I53" s="18">
        <v>500</v>
      </c>
      <c r="J53" s="18">
        <v>90</v>
      </c>
      <c r="K53" s="6" t="s">
        <v>25</v>
      </c>
      <c r="L53" s="8">
        <f>(H55/L48)</f>
        <v>1.0205714285714285</v>
      </c>
      <c r="M53" s="5"/>
      <c r="N53" s="37"/>
      <c r="O53" s="38" t="s">
        <v>22</v>
      </c>
      <c r="P53" s="40">
        <f>(I55*4)+(J55*9)</f>
        <v>2196.2857142857142</v>
      </c>
    </row>
    <row r="54" spans="2:16">
      <c r="B54" s="26">
        <v>45013</v>
      </c>
      <c r="C54" s="2" t="s">
        <v>41</v>
      </c>
      <c r="D54" s="4" t="s">
        <v>81</v>
      </c>
      <c r="E54" s="2">
        <f t="shared" si="4"/>
        <v>3020</v>
      </c>
      <c r="F54" s="18">
        <v>162</v>
      </c>
      <c r="H54" s="18">
        <v>265</v>
      </c>
      <c r="I54" s="18">
        <v>265</v>
      </c>
      <c r="J54" s="18">
        <v>100</v>
      </c>
      <c r="K54" s="7" t="s">
        <v>26</v>
      </c>
      <c r="L54" s="9">
        <f>(P53/P54)</f>
        <v>0.95077303648732214</v>
      </c>
      <c r="N54" s="39"/>
      <c r="O54" s="38" t="s">
        <v>23</v>
      </c>
      <c r="P54" s="31">
        <f>(M48*4)+(N48*9)</f>
        <v>2310</v>
      </c>
    </row>
    <row r="55" spans="2:16">
      <c r="C55" s="2"/>
      <c r="D55" s="41" t="s">
        <v>16</v>
      </c>
      <c r="E55" s="35">
        <f t="shared" si="4"/>
        <v>3216.8571428571431</v>
      </c>
      <c r="F55" s="35">
        <f>AVERAGE(F48:F54)</f>
        <v>164.57142857142858</v>
      </c>
      <c r="G55" s="31"/>
      <c r="H55" s="36">
        <f>AVERAGE(H48:H54)</f>
        <v>255.14285714285714</v>
      </c>
      <c r="I55" s="36">
        <f>AVERAGE(I48:I54)</f>
        <v>356.85714285714283</v>
      </c>
      <c r="J55" s="36">
        <f>AVERAGE(J48:J54)</f>
        <v>85.428571428571431</v>
      </c>
      <c r="K55" s="2"/>
      <c r="L55" s="2"/>
    </row>
    <row r="58" spans="2:16" s="31" customFormat="1">
      <c r="B58" s="29" t="s">
        <v>15</v>
      </c>
      <c r="C58" s="30" t="s">
        <v>0</v>
      </c>
      <c r="D58" s="30" t="s">
        <v>2</v>
      </c>
      <c r="E58" s="30" t="s">
        <v>13</v>
      </c>
      <c r="F58" s="30" t="s">
        <v>14</v>
      </c>
      <c r="H58" s="30" t="s">
        <v>17</v>
      </c>
      <c r="I58" s="30" t="s">
        <v>18</v>
      </c>
      <c r="J58" s="30" t="s">
        <v>19</v>
      </c>
      <c r="K58" s="32"/>
      <c r="L58" s="33" t="s">
        <v>17</v>
      </c>
      <c r="M58" s="33" t="s">
        <v>18</v>
      </c>
      <c r="N58" s="33" t="s">
        <v>19</v>
      </c>
    </row>
    <row r="59" spans="2:16">
      <c r="B59" s="26">
        <v>45014</v>
      </c>
      <c r="C59" s="2" t="s">
        <v>42</v>
      </c>
      <c r="D59" s="4" t="s">
        <v>79</v>
      </c>
      <c r="E59" s="2">
        <f t="shared" ref="E59:E66" si="5">(H59*4)+(I59*4)+(J59*9)</f>
        <v>3464</v>
      </c>
      <c r="F59" s="18">
        <v>168</v>
      </c>
      <c r="H59" s="18">
        <v>250</v>
      </c>
      <c r="I59" s="18">
        <v>400</v>
      </c>
      <c r="J59" s="18">
        <v>96</v>
      </c>
      <c r="K59" s="6" t="s">
        <v>78</v>
      </c>
      <c r="L59" s="20">
        <v>260</v>
      </c>
      <c r="M59" s="20">
        <v>380</v>
      </c>
      <c r="N59" s="20">
        <v>100</v>
      </c>
    </row>
    <row r="60" spans="2:16">
      <c r="B60" s="26">
        <v>45015</v>
      </c>
      <c r="C60" s="2" t="s">
        <v>42</v>
      </c>
      <c r="D60" s="4" t="s">
        <v>80</v>
      </c>
      <c r="E60" s="2">
        <f t="shared" si="5"/>
        <v>3245</v>
      </c>
      <c r="F60" s="18">
        <v>170</v>
      </c>
      <c r="H60" s="18">
        <v>255</v>
      </c>
      <c r="I60" s="18">
        <v>500</v>
      </c>
      <c r="J60" s="18">
        <v>25</v>
      </c>
      <c r="K60" s="6" t="s">
        <v>20</v>
      </c>
      <c r="L60" s="4">
        <f>(L59*4)+(M59*4)+(N59*9)</f>
        <v>3460</v>
      </c>
      <c r="M60" s="4"/>
      <c r="N60" s="4"/>
    </row>
    <row r="61" spans="2:16">
      <c r="B61" s="26">
        <v>45016</v>
      </c>
      <c r="C61" s="2" t="s">
        <v>42</v>
      </c>
      <c r="D61" s="4" t="s">
        <v>7</v>
      </c>
      <c r="E61" s="2">
        <f t="shared" si="5"/>
        <v>4150</v>
      </c>
      <c r="F61" s="18">
        <v>171</v>
      </c>
      <c r="H61" s="18">
        <v>350</v>
      </c>
      <c r="I61" s="18">
        <v>350</v>
      </c>
      <c r="J61" s="18">
        <v>150</v>
      </c>
      <c r="K61" s="4"/>
      <c r="L61" s="4"/>
      <c r="M61" s="5"/>
      <c r="N61" s="5"/>
    </row>
    <row r="62" spans="2:16">
      <c r="B62" s="26">
        <v>45017</v>
      </c>
      <c r="C62" s="2" t="s">
        <v>42</v>
      </c>
      <c r="D62" s="4" t="s">
        <v>8</v>
      </c>
      <c r="E62" s="2">
        <f t="shared" si="5"/>
        <v>3810</v>
      </c>
      <c r="F62" s="18">
        <v>170</v>
      </c>
      <c r="H62" s="18">
        <v>250</v>
      </c>
      <c r="I62" s="18">
        <v>500</v>
      </c>
      <c r="J62" s="18">
        <v>90</v>
      </c>
      <c r="K62" s="4"/>
      <c r="L62" s="4" t="s">
        <v>21</v>
      </c>
      <c r="N62" s="5"/>
    </row>
    <row r="63" spans="2:16">
      <c r="B63" s="26">
        <v>45018</v>
      </c>
      <c r="C63" s="2" t="s">
        <v>42</v>
      </c>
      <c r="D63" s="4" t="s">
        <v>9</v>
      </c>
      <c r="E63" s="2">
        <f t="shared" si="5"/>
        <v>4300</v>
      </c>
      <c r="F63" s="18">
        <v>169</v>
      </c>
      <c r="H63" s="18">
        <v>225</v>
      </c>
      <c r="I63" s="18">
        <v>625</v>
      </c>
      <c r="J63" s="18">
        <v>100</v>
      </c>
      <c r="K63" s="6" t="s">
        <v>24</v>
      </c>
      <c r="L63" s="8">
        <f>(E66/L60)</f>
        <v>1.1008257638315442</v>
      </c>
      <c r="M63" s="5"/>
      <c r="N63" s="5"/>
    </row>
    <row r="64" spans="2:16">
      <c r="B64" s="26">
        <v>45019</v>
      </c>
      <c r="C64" s="2" t="s">
        <v>42</v>
      </c>
      <c r="D64" s="4" t="s">
        <v>3</v>
      </c>
      <c r="E64" s="2">
        <f t="shared" si="5"/>
        <v>2893</v>
      </c>
      <c r="F64" s="18">
        <v>170</v>
      </c>
      <c r="H64" s="18">
        <v>290</v>
      </c>
      <c r="I64" s="18">
        <v>152</v>
      </c>
      <c r="J64" s="18">
        <v>125</v>
      </c>
      <c r="K64" s="6" t="s">
        <v>25</v>
      </c>
      <c r="L64" s="8">
        <f>(H66/L59)</f>
        <v>1.0274725274725276</v>
      </c>
      <c r="M64" s="5"/>
      <c r="N64" s="37"/>
      <c r="O64" s="38" t="s">
        <v>22</v>
      </c>
      <c r="P64" s="40">
        <f>(I66*4)+(J66*9)</f>
        <v>2740.2857142857147</v>
      </c>
    </row>
    <row r="65" spans="2:16">
      <c r="B65" s="26">
        <v>45020</v>
      </c>
      <c r="C65" s="2" t="s">
        <v>42</v>
      </c>
      <c r="D65" s="4" t="s">
        <v>81</v>
      </c>
      <c r="E65" s="2">
        <f t="shared" si="5"/>
        <v>4800</v>
      </c>
      <c r="F65" s="18">
        <v>170</v>
      </c>
      <c r="H65" s="18">
        <v>250</v>
      </c>
      <c r="I65" s="18">
        <v>500</v>
      </c>
      <c r="J65" s="18">
        <v>200</v>
      </c>
      <c r="K65" s="7" t="s">
        <v>26</v>
      </c>
      <c r="L65" s="9">
        <f>(P64/P65)</f>
        <v>1.1323494687131053</v>
      </c>
      <c r="N65" s="39"/>
      <c r="O65" s="38" t="s">
        <v>23</v>
      </c>
      <c r="P65" s="31">
        <f>(M59*4)+(N59*9)</f>
        <v>2420</v>
      </c>
    </row>
    <row r="66" spans="2:16">
      <c r="C66" s="2"/>
      <c r="D66" s="41" t="s">
        <v>16</v>
      </c>
      <c r="E66" s="35">
        <f t="shared" si="5"/>
        <v>3808.8571428571431</v>
      </c>
      <c r="F66" s="35">
        <f>AVERAGE(F59:F65)</f>
        <v>169.71428571428572</v>
      </c>
      <c r="G66" s="31"/>
      <c r="H66" s="36">
        <f>AVERAGE(H59:H65)</f>
        <v>267.14285714285717</v>
      </c>
      <c r="I66" s="36">
        <f>AVERAGE(I59:I65)</f>
        <v>432.42857142857144</v>
      </c>
      <c r="J66" s="36">
        <f>AVERAGE(J59:J65)</f>
        <v>112.28571428571429</v>
      </c>
      <c r="K66" s="2"/>
      <c r="L66" s="2"/>
    </row>
    <row r="69" spans="2:16" s="31" customFormat="1">
      <c r="B69" s="29" t="s">
        <v>15</v>
      </c>
      <c r="C69" s="30" t="s">
        <v>0</v>
      </c>
      <c r="D69" s="30" t="s">
        <v>2</v>
      </c>
      <c r="E69" s="30" t="s">
        <v>13</v>
      </c>
      <c r="F69" s="30" t="s">
        <v>14</v>
      </c>
      <c r="H69" s="30" t="s">
        <v>17</v>
      </c>
      <c r="I69" s="30" t="s">
        <v>18</v>
      </c>
      <c r="J69" s="30" t="s">
        <v>19</v>
      </c>
      <c r="K69" s="32"/>
      <c r="L69" s="33" t="s">
        <v>17</v>
      </c>
      <c r="M69" s="33" t="s">
        <v>18</v>
      </c>
      <c r="N69" s="33" t="s">
        <v>19</v>
      </c>
    </row>
    <row r="70" spans="2:16">
      <c r="B70" s="26">
        <v>45021</v>
      </c>
      <c r="C70" s="2" t="s">
        <v>43</v>
      </c>
      <c r="D70" s="4" t="s">
        <v>79</v>
      </c>
      <c r="E70" s="2">
        <f t="shared" ref="E70:E77" si="6">(H70*4)+(I70*4)+(J70*9)</f>
        <v>3264</v>
      </c>
      <c r="F70" s="18">
        <v>165</v>
      </c>
      <c r="H70" s="18">
        <v>250</v>
      </c>
      <c r="I70" s="18">
        <v>350</v>
      </c>
      <c r="J70" s="18">
        <v>96</v>
      </c>
      <c r="K70" s="6" t="s">
        <v>78</v>
      </c>
      <c r="L70" s="20">
        <v>250</v>
      </c>
      <c r="M70" s="20">
        <v>350</v>
      </c>
      <c r="N70" s="20">
        <v>80</v>
      </c>
    </row>
    <row r="71" spans="2:16">
      <c r="B71" s="26">
        <v>45022</v>
      </c>
      <c r="C71" s="2" t="s">
        <v>43</v>
      </c>
      <c r="D71" s="4" t="s">
        <v>80</v>
      </c>
      <c r="E71" s="2">
        <f t="shared" si="6"/>
        <v>3228</v>
      </c>
      <c r="F71" s="18">
        <v>163</v>
      </c>
      <c r="H71" s="18">
        <v>265</v>
      </c>
      <c r="I71" s="18">
        <v>362</v>
      </c>
      <c r="J71" s="18">
        <v>80</v>
      </c>
      <c r="K71" s="6" t="s">
        <v>20</v>
      </c>
      <c r="L71" s="4">
        <f>(L70*4)+(M70*4)+(N70*9)</f>
        <v>3120</v>
      </c>
      <c r="M71" s="4"/>
      <c r="N71" s="4"/>
    </row>
    <row r="72" spans="2:16">
      <c r="B72" s="26">
        <v>45023</v>
      </c>
      <c r="C72" s="2" t="s">
        <v>43</v>
      </c>
      <c r="D72" s="4" t="s">
        <v>7</v>
      </c>
      <c r="E72" s="2">
        <f t="shared" si="6"/>
        <v>3079</v>
      </c>
      <c r="F72" s="18">
        <v>162</v>
      </c>
      <c r="H72" s="18">
        <v>250</v>
      </c>
      <c r="I72" s="18">
        <v>396</v>
      </c>
      <c r="J72" s="18">
        <v>55</v>
      </c>
      <c r="K72" s="4"/>
      <c r="L72" s="4"/>
      <c r="M72" s="5"/>
      <c r="N72" s="5"/>
    </row>
    <row r="73" spans="2:16">
      <c r="B73" s="26">
        <v>45024</v>
      </c>
      <c r="C73" s="2" t="s">
        <v>43</v>
      </c>
      <c r="D73" s="4" t="s">
        <v>8</v>
      </c>
      <c r="E73" s="2">
        <f t="shared" si="6"/>
        <v>3104</v>
      </c>
      <c r="F73" s="18">
        <v>161</v>
      </c>
      <c r="H73" s="18">
        <v>255</v>
      </c>
      <c r="I73" s="18">
        <v>350</v>
      </c>
      <c r="J73" s="18">
        <v>76</v>
      </c>
      <c r="K73" s="4"/>
      <c r="L73" s="4" t="s">
        <v>21</v>
      </c>
      <c r="N73" s="5"/>
    </row>
    <row r="74" spans="2:16">
      <c r="B74" s="26">
        <v>45025</v>
      </c>
      <c r="C74" s="2" t="s">
        <v>43</v>
      </c>
      <c r="D74" s="4" t="s">
        <v>9</v>
      </c>
      <c r="E74" s="2">
        <f t="shared" si="6"/>
        <v>2874</v>
      </c>
      <c r="F74" s="18">
        <v>160</v>
      </c>
      <c r="H74" s="18">
        <v>266</v>
      </c>
      <c r="I74" s="18">
        <v>250</v>
      </c>
      <c r="J74" s="18">
        <v>90</v>
      </c>
      <c r="K74" s="6" t="s">
        <v>24</v>
      </c>
      <c r="L74" s="8">
        <f>(E77/L71)</f>
        <v>0.98186813186813171</v>
      </c>
      <c r="M74" s="5"/>
      <c r="N74" s="5"/>
    </row>
    <row r="75" spans="2:16">
      <c r="B75" s="26">
        <v>45026</v>
      </c>
      <c r="C75" s="2" t="s">
        <v>43</v>
      </c>
      <c r="D75" s="4" t="s">
        <v>3</v>
      </c>
      <c r="E75" s="2">
        <f t="shared" si="6"/>
        <v>2715</v>
      </c>
      <c r="F75" s="18">
        <v>159</v>
      </c>
      <c r="H75" s="18">
        <v>260</v>
      </c>
      <c r="I75" s="18">
        <v>250</v>
      </c>
      <c r="J75" s="18">
        <v>75</v>
      </c>
      <c r="K75" s="6" t="s">
        <v>25</v>
      </c>
      <c r="L75" s="8">
        <f>(H77/L70)</f>
        <v>1.0262857142857142</v>
      </c>
      <c r="M75" s="5"/>
      <c r="N75" s="37"/>
      <c r="O75" s="38" t="s">
        <v>22</v>
      </c>
      <c r="P75" s="40">
        <f>(I77*4)+(J77*9)</f>
        <v>2037.1428571428571</v>
      </c>
    </row>
    <row r="76" spans="2:16">
      <c r="B76" s="26">
        <v>45027</v>
      </c>
      <c r="C76" s="2" t="s">
        <v>43</v>
      </c>
      <c r="D76" s="4" t="s">
        <v>81</v>
      </c>
      <c r="E76" s="2">
        <f t="shared" si="6"/>
        <v>3180</v>
      </c>
      <c r="F76" s="18">
        <v>160</v>
      </c>
      <c r="H76" s="18">
        <v>250</v>
      </c>
      <c r="I76" s="18">
        <v>365</v>
      </c>
      <c r="J76" s="18">
        <v>80</v>
      </c>
      <c r="K76" s="7" t="s">
        <v>26</v>
      </c>
      <c r="L76" s="9">
        <f>(P75/P76)</f>
        <v>0.96091644204851745</v>
      </c>
      <c r="N76" s="39"/>
      <c r="O76" s="38" t="s">
        <v>23</v>
      </c>
      <c r="P76" s="31">
        <f>(M70*4)+(N70*9)</f>
        <v>2120</v>
      </c>
    </row>
    <row r="77" spans="2:16">
      <c r="C77" s="2"/>
      <c r="D77" s="41" t="s">
        <v>16</v>
      </c>
      <c r="E77" s="35">
        <f t="shared" si="6"/>
        <v>3063.4285714285711</v>
      </c>
      <c r="F77" s="35">
        <f>AVERAGE(F70:F76)</f>
        <v>161.42857142857142</v>
      </c>
      <c r="G77" s="31"/>
      <c r="H77" s="36">
        <f>AVERAGE(H70:H76)</f>
        <v>256.57142857142856</v>
      </c>
      <c r="I77" s="36">
        <f>AVERAGE(I70:I76)</f>
        <v>331.85714285714283</v>
      </c>
      <c r="J77" s="36">
        <f>AVERAGE(J70:J76)</f>
        <v>78.857142857142861</v>
      </c>
      <c r="K77" s="2"/>
      <c r="L77" s="2"/>
    </row>
    <row r="80" spans="2:16" s="31" customFormat="1">
      <c r="B80" s="29" t="s">
        <v>15</v>
      </c>
      <c r="C80" s="30" t="s">
        <v>0</v>
      </c>
      <c r="D80" s="30" t="s">
        <v>2</v>
      </c>
      <c r="E80" s="30" t="s">
        <v>13</v>
      </c>
      <c r="F80" s="30" t="s">
        <v>14</v>
      </c>
      <c r="H80" s="30" t="s">
        <v>17</v>
      </c>
      <c r="I80" s="30" t="s">
        <v>18</v>
      </c>
      <c r="J80" s="30" t="s">
        <v>19</v>
      </c>
      <c r="K80" s="32"/>
      <c r="L80" s="33" t="s">
        <v>17</v>
      </c>
      <c r="M80" s="33" t="s">
        <v>18</v>
      </c>
      <c r="N80" s="33" t="s">
        <v>19</v>
      </c>
    </row>
    <row r="81" spans="2:16">
      <c r="B81" s="26">
        <v>45028</v>
      </c>
      <c r="C81" s="2" t="s">
        <v>44</v>
      </c>
      <c r="D81" s="4" t="s">
        <v>79</v>
      </c>
      <c r="E81" s="2">
        <f t="shared" ref="E81:E88" si="7">(H81*4)+(I81*4)+(J81*9)</f>
        <v>2915</v>
      </c>
      <c r="F81" s="18">
        <v>161</v>
      </c>
      <c r="H81" s="18">
        <v>255</v>
      </c>
      <c r="I81" s="18">
        <v>350</v>
      </c>
      <c r="J81" s="18">
        <v>55</v>
      </c>
      <c r="K81" s="6" t="s">
        <v>78</v>
      </c>
      <c r="L81" s="20">
        <v>250</v>
      </c>
      <c r="M81" s="20">
        <v>380</v>
      </c>
      <c r="N81" s="20">
        <v>80</v>
      </c>
    </row>
    <row r="82" spans="2:16">
      <c r="B82" s="26">
        <v>45029</v>
      </c>
      <c r="C82" s="2" t="s">
        <v>44</v>
      </c>
      <c r="D82" s="4" t="s">
        <v>80</v>
      </c>
      <c r="E82" s="2">
        <f t="shared" si="7"/>
        <v>3265</v>
      </c>
      <c r="F82" s="18">
        <v>160</v>
      </c>
      <c r="H82" s="18">
        <v>265</v>
      </c>
      <c r="I82" s="18">
        <v>360</v>
      </c>
      <c r="J82" s="18">
        <v>85</v>
      </c>
      <c r="K82" s="6" t="s">
        <v>20</v>
      </c>
      <c r="L82" s="4">
        <f>(L81*4)+(M81*4)+(N81*9)</f>
        <v>3240</v>
      </c>
      <c r="M82" s="4"/>
      <c r="N82" s="4"/>
    </row>
    <row r="83" spans="2:16">
      <c r="B83" s="26">
        <v>45030</v>
      </c>
      <c r="C83" s="2" t="s">
        <v>44</v>
      </c>
      <c r="D83" s="4" t="s">
        <v>7</v>
      </c>
      <c r="E83" s="2">
        <f t="shared" si="7"/>
        <v>3275</v>
      </c>
      <c r="F83" s="18">
        <v>159</v>
      </c>
      <c r="H83" s="18">
        <v>300</v>
      </c>
      <c r="I83" s="18">
        <v>350</v>
      </c>
      <c r="J83" s="18">
        <v>75</v>
      </c>
      <c r="K83" s="4"/>
      <c r="L83" s="4"/>
      <c r="M83" s="5"/>
      <c r="N83" s="5"/>
    </row>
    <row r="84" spans="2:16">
      <c r="B84" s="26">
        <v>45031</v>
      </c>
      <c r="C84" s="2" t="s">
        <v>44</v>
      </c>
      <c r="D84" s="4" t="s">
        <v>8</v>
      </c>
      <c r="E84" s="2">
        <f t="shared" si="7"/>
        <v>3120</v>
      </c>
      <c r="F84" s="18">
        <v>158</v>
      </c>
      <c r="H84" s="18">
        <v>245</v>
      </c>
      <c r="I84" s="18">
        <v>355</v>
      </c>
      <c r="J84" s="18">
        <v>80</v>
      </c>
      <c r="K84" s="4"/>
      <c r="L84" s="4" t="s">
        <v>21</v>
      </c>
      <c r="N84" s="5"/>
    </row>
    <row r="85" spans="2:16">
      <c r="B85" s="26">
        <v>45032</v>
      </c>
      <c r="C85" s="2" t="s">
        <v>44</v>
      </c>
      <c r="D85" s="4" t="s">
        <v>9</v>
      </c>
      <c r="E85" s="2">
        <f t="shared" si="7"/>
        <v>3150</v>
      </c>
      <c r="F85" s="18">
        <v>158</v>
      </c>
      <c r="H85" s="18">
        <v>225</v>
      </c>
      <c r="I85" s="18">
        <v>360</v>
      </c>
      <c r="J85" s="18">
        <v>90</v>
      </c>
      <c r="K85" s="6" t="s">
        <v>24</v>
      </c>
      <c r="L85" s="8">
        <f>(E88/L82)</f>
        <v>0.98875661375661372</v>
      </c>
      <c r="M85" s="5"/>
      <c r="N85" s="5"/>
    </row>
    <row r="86" spans="2:16">
      <c r="B86" s="26">
        <v>45033</v>
      </c>
      <c r="C86" s="2" t="s">
        <v>44</v>
      </c>
      <c r="D86" s="4" t="s">
        <v>3</v>
      </c>
      <c r="E86" s="2">
        <f t="shared" si="7"/>
        <v>3420</v>
      </c>
      <c r="F86" s="18">
        <v>157</v>
      </c>
      <c r="H86" s="18">
        <v>250</v>
      </c>
      <c r="I86" s="18">
        <v>380</v>
      </c>
      <c r="J86" s="18">
        <v>100</v>
      </c>
      <c r="K86" s="6" t="s">
        <v>25</v>
      </c>
      <c r="L86" s="8">
        <f>(H88/L81)</f>
        <v>1.0228571428571429</v>
      </c>
      <c r="M86" s="5"/>
      <c r="N86" s="37"/>
      <c r="O86" s="38" t="s">
        <v>22</v>
      </c>
      <c r="P86" s="40">
        <f>(I88*4)+(J88*9)</f>
        <v>2180.7142857142853</v>
      </c>
    </row>
    <row r="87" spans="2:16">
      <c r="B87" s="26">
        <v>45034</v>
      </c>
      <c r="C87" s="2" t="s">
        <v>44</v>
      </c>
      <c r="D87" s="4" t="s">
        <v>81</v>
      </c>
      <c r="E87" s="2">
        <f t="shared" si="7"/>
        <v>3280</v>
      </c>
      <c r="F87" s="18">
        <v>156</v>
      </c>
      <c r="H87" s="18">
        <v>250</v>
      </c>
      <c r="I87" s="18">
        <v>390</v>
      </c>
      <c r="J87" s="18">
        <v>80</v>
      </c>
      <c r="K87" s="7" t="s">
        <v>26</v>
      </c>
      <c r="L87" s="9">
        <f>(P86/P87)</f>
        <v>0.97353316326530592</v>
      </c>
      <c r="N87" s="39"/>
      <c r="O87" s="38" t="s">
        <v>23</v>
      </c>
      <c r="P87" s="31">
        <f>(M81*4)+(N81*9)</f>
        <v>2240</v>
      </c>
    </row>
    <row r="88" spans="2:16">
      <c r="C88" s="2"/>
      <c r="D88" s="41" t="s">
        <v>16</v>
      </c>
      <c r="E88" s="35">
        <f t="shared" si="7"/>
        <v>3203.5714285714284</v>
      </c>
      <c r="F88" s="35">
        <f>AVERAGE(F81:F87)</f>
        <v>158.42857142857142</v>
      </c>
      <c r="G88" s="31"/>
      <c r="H88" s="36">
        <f>AVERAGE(H81:H87)</f>
        <v>255.71428571428572</v>
      </c>
      <c r="I88" s="36">
        <f>AVERAGE(I81:I87)</f>
        <v>363.57142857142856</v>
      </c>
      <c r="J88" s="36">
        <f>AVERAGE(J81:J87)</f>
        <v>80.714285714285708</v>
      </c>
      <c r="K88" s="2"/>
      <c r="L88" s="2"/>
    </row>
    <row r="91" spans="2:16" s="31" customFormat="1">
      <c r="B91" s="29" t="s">
        <v>15</v>
      </c>
      <c r="C91" s="30" t="s">
        <v>0</v>
      </c>
      <c r="D91" s="30" t="s">
        <v>2</v>
      </c>
      <c r="E91" s="30" t="s">
        <v>13</v>
      </c>
      <c r="F91" s="30" t="s">
        <v>14</v>
      </c>
      <c r="H91" s="30" t="s">
        <v>17</v>
      </c>
      <c r="I91" s="30" t="s">
        <v>18</v>
      </c>
      <c r="J91" s="30" t="s">
        <v>19</v>
      </c>
      <c r="K91" s="32"/>
      <c r="L91" s="33" t="s">
        <v>17</v>
      </c>
      <c r="M91" s="33" t="s">
        <v>18</v>
      </c>
      <c r="N91" s="33" t="s">
        <v>19</v>
      </c>
    </row>
    <row r="92" spans="2:16">
      <c r="B92" s="26">
        <v>45035</v>
      </c>
      <c r="C92" s="2" t="s">
        <v>45</v>
      </c>
      <c r="D92" s="4" t="s">
        <v>79</v>
      </c>
      <c r="E92" s="2">
        <f t="shared" ref="E92:E99" si="8">(H92*4)+(I92*4)+(J92*9)</f>
        <v>2832</v>
      </c>
      <c r="F92" s="18">
        <v>158</v>
      </c>
      <c r="H92" s="18">
        <v>225</v>
      </c>
      <c r="I92" s="18">
        <v>330</v>
      </c>
      <c r="J92" s="18">
        <v>68</v>
      </c>
      <c r="K92" s="6" t="s">
        <v>78</v>
      </c>
      <c r="L92" s="20">
        <v>250</v>
      </c>
      <c r="M92" s="20">
        <v>350</v>
      </c>
      <c r="N92" s="20">
        <v>80</v>
      </c>
    </row>
    <row r="93" spans="2:16">
      <c r="B93" s="26">
        <v>45036</v>
      </c>
      <c r="C93" s="2" t="s">
        <v>45</v>
      </c>
      <c r="D93" s="4" t="s">
        <v>80</v>
      </c>
      <c r="E93" s="2">
        <f t="shared" si="8"/>
        <v>3210</v>
      </c>
      <c r="F93" s="18">
        <v>156</v>
      </c>
      <c r="H93" s="18">
        <v>250</v>
      </c>
      <c r="I93" s="18">
        <v>350</v>
      </c>
      <c r="J93" s="18">
        <v>90</v>
      </c>
      <c r="K93" s="6" t="s">
        <v>20</v>
      </c>
      <c r="L93" s="4">
        <f>(L92*4)+(M92*4)+(N92*9)</f>
        <v>3120</v>
      </c>
      <c r="M93" s="4"/>
      <c r="N93" s="4"/>
    </row>
    <row r="94" spans="2:16">
      <c r="B94" s="26">
        <v>45037</v>
      </c>
      <c r="C94" s="2" t="s">
        <v>45</v>
      </c>
      <c r="D94" s="4" t="s">
        <v>7</v>
      </c>
      <c r="E94" s="2">
        <f t="shared" si="8"/>
        <v>2500</v>
      </c>
      <c r="F94" s="18">
        <v>155</v>
      </c>
      <c r="H94" s="18">
        <v>125</v>
      </c>
      <c r="I94" s="18">
        <v>320</v>
      </c>
      <c r="J94" s="18">
        <v>80</v>
      </c>
      <c r="K94" s="4"/>
      <c r="L94" s="4"/>
      <c r="M94" s="5"/>
      <c r="N94" s="5"/>
    </row>
    <row r="95" spans="2:16">
      <c r="B95" s="26">
        <v>45038</v>
      </c>
      <c r="C95" s="2" t="s">
        <v>45</v>
      </c>
      <c r="D95" s="4" t="s">
        <v>8</v>
      </c>
      <c r="E95" s="2">
        <f t="shared" si="8"/>
        <v>3270</v>
      </c>
      <c r="F95" s="18">
        <v>154</v>
      </c>
      <c r="H95" s="18">
        <v>265</v>
      </c>
      <c r="I95" s="18">
        <v>350</v>
      </c>
      <c r="J95" s="18">
        <v>90</v>
      </c>
      <c r="K95" s="4"/>
      <c r="L95" s="4" t="s">
        <v>21</v>
      </c>
      <c r="N95" s="5"/>
    </row>
    <row r="96" spans="2:16">
      <c r="B96" s="26">
        <v>45039</v>
      </c>
      <c r="C96" s="2" t="s">
        <v>45</v>
      </c>
      <c r="D96" s="4" t="s">
        <v>9</v>
      </c>
      <c r="E96" s="2">
        <f t="shared" si="8"/>
        <v>3120</v>
      </c>
      <c r="F96" s="18">
        <v>153</v>
      </c>
      <c r="H96" s="18">
        <v>250</v>
      </c>
      <c r="I96" s="18">
        <v>350</v>
      </c>
      <c r="J96" s="18">
        <v>80</v>
      </c>
      <c r="K96" s="6" t="s">
        <v>24</v>
      </c>
      <c r="L96" s="8">
        <f>(E99/L93)</f>
        <v>0.98507326007326013</v>
      </c>
      <c r="M96" s="5"/>
      <c r="N96" s="5"/>
    </row>
    <row r="97" spans="2:16">
      <c r="B97" s="26">
        <v>45040</v>
      </c>
      <c r="C97" s="2" t="s">
        <v>45</v>
      </c>
      <c r="D97" s="4" t="s">
        <v>3</v>
      </c>
      <c r="E97" s="2">
        <f t="shared" si="8"/>
        <v>3212</v>
      </c>
      <c r="F97" s="18">
        <v>152</v>
      </c>
      <c r="H97" s="18">
        <v>350</v>
      </c>
      <c r="I97" s="18">
        <v>300</v>
      </c>
      <c r="J97" s="18">
        <v>68</v>
      </c>
      <c r="K97" s="6" t="s">
        <v>25</v>
      </c>
      <c r="L97" s="8">
        <f>(H99/L92)</f>
        <v>0.98</v>
      </c>
      <c r="M97" s="5"/>
      <c r="N97" s="37"/>
      <c r="O97" s="38" t="s">
        <v>22</v>
      </c>
      <c r="P97" s="40">
        <f>(I99*4)+(J99*9)</f>
        <v>2093.4285714285716</v>
      </c>
    </row>
    <row r="98" spans="2:16">
      <c r="B98" s="26">
        <v>45041</v>
      </c>
      <c r="C98" s="2" t="s">
        <v>45</v>
      </c>
      <c r="D98" s="4" t="s">
        <v>81</v>
      </c>
      <c r="E98" s="2">
        <f t="shared" si="8"/>
        <v>3370</v>
      </c>
      <c r="F98" s="18">
        <v>151</v>
      </c>
      <c r="H98" s="18">
        <v>250</v>
      </c>
      <c r="I98" s="18">
        <v>390</v>
      </c>
      <c r="J98" s="18">
        <v>90</v>
      </c>
      <c r="K98" s="7" t="s">
        <v>26</v>
      </c>
      <c r="L98" s="9">
        <f>(P97/P98)</f>
        <v>0.98746630727762807</v>
      </c>
      <c r="N98" s="39"/>
      <c r="O98" s="38" t="s">
        <v>23</v>
      </c>
      <c r="P98" s="31">
        <f>(M92*4)+(N92*9)</f>
        <v>2120</v>
      </c>
    </row>
    <row r="99" spans="2:16">
      <c r="C99" s="2"/>
      <c r="D99" s="41" t="s">
        <v>16</v>
      </c>
      <c r="E99" s="35">
        <f t="shared" si="8"/>
        <v>3073.4285714285716</v>
      </c>
      <c r="F99" s="35">
        <f>AVERAGE(F92:F98)</f>
        <v>154.14285714285714</v>
      </c>
      <c r="G99" s="31"/>
      <c r="H99" s="36">
        <f>AVERAGE(H92:H98)</f>
        <v>245</v>
      </c>
      <c r="I99" s="36">
        <f>AVERAGE(I92:I98)</f>
        <v>341.42857142857144</v>
      </c>
      <c r="J99" s="36">
        <f>AVERAGE(J92:J98)</f>
        <v>80.857142857142861</v>
      </c>
      <c r="K99" s="2"/>
      <c r="L99" s="2"/>
    </row>
    <row r="102" spans="2:16" s="31" customFormat="1">
      <c r="B102" s="29" t="s">
        <v>15</v>
      </c>
      <c r="C102" s="30" t="s">
        <v>0</v>
      </c>
      <c r="D102" s="30" t="s">
        <v>2</v>
      </c>
      <c r="E102" s="30" t="s">
        <v>13</v>
      </c>
      <c r="F102" s="30" t="s">
        <v>14</v>
      </c>
      <c r="H102" s="30" t="s">
        <v>17</v>
      </c>
      <c r="I102" s="30" t="s">
        <v>18</v>
      </c>
      <c r="J102" s="30" t="s">
        <v>19</v>
      </c>
      <c r="K102" s="32"/>
      <c r="L102" s="33" t="s">
        <v>17</v>
      </c>
      <c r="M102" s="33" t="s">
        <v>18</v>
      </c>
      <c r="N102" s="33" t="s">
        <v>19</v>
      </c>
    </row>
    <row r="103" spans="2:16">
      <c r="B103" s="26">
        <v>45042</v>
      </c>
      <c r="C103" s="2" t="s">
        <v>46</v>
      </c>
      <c r="D103" s="4" t="s">
        <v>79</v>
      </c>
      <c r="E103" s="2">
        <f t="shared" ref="E103:E110" si="9">(H103*4)+(I103*4)+(J103*9)</f>
        <v>2735</v>
      </c>
      <c r="F103" s="18">
        <v>153</v>
      </c>
      <c r="H103" s="18">
        <v>250</v>
      </c>
      <c r="I103" s="18">
        <v>265</v>
      </c>
      <c r="J103" s="18">
        <v>75</v>
      </c>
      <c r="K103" s="6" t="s">
        <v>78</v>
      </c>
      <c r="L103" s="20">
        <v>250</v>
      </c>
      <c r="M103" s="20">
        <v>300</v>
      </c>
      <c r="N103" s="20">
        <v>80</v>
      </c>
    </row>
    <row r="104" spans="2:16">
      <c r="B104" s="26">
        <v>45043</v>
      </c>
      <c r="C104" s="2" t="s">
        <v>46</v>
      </c>
      <c r="D104" s="4" t="s">
        <v>80</v>
      </c>
      <c r="E104" s="2">
        <f t="shared" si="9"/>
        <v>2900</v>
      </c>
      <c r="F104" s="18">
        <v>152</v>
      </c>
      <c r="H104" s="18">
        <v>225</v>
      </c>
      <c r="I104" s="18">
        <v>320</v>
      </c>
      <c r="J104" s="18">
        <v>80</v>
      </c>
      <c r="K104" s="6" t="s">
        <v>20</v>
      </c>
      <c r="L104" s="4">
        <f>(L103*4)+(M103*4)+(N103*9)</f>
        <v>2920</v>
      </c>
      <c r="M104" s="4"/>
      <c r="N104" s="4"/>
    </row>
    <row r="105" spans="2:16">
      <c r="B105" s="26">
        <v>45044</v>
      </c>
      <c r="C105" s="2" t="s">
        <v>46</v>
      </c>
      <c r="D105" s="4" t="s">
        <v>7</v>
      </c>
      <c r="E105" s="2">
        <f t="shared" si="9"/>
        <v>3250</v>
      </c>
      <c r="F105" s="18">
        <v>151</v>
      </c>
      <c r="H105" s="18">
        <v>260</v>
      </c>
      <c r="I105" s="18">
        <v>350</v>
      </c>
      <c r="J105" s="18">
        <v>90</v>
      </c>
      <c r="K105" s="4"/>
      <c r="L105" s="4"/>
      <c r="M105" s="5"/>
      <c r="N105" s="5"/>
    </row>
    <row r="106" spans="2:16">
      <c r="B106" s="26">
        <v>45045</v>
      </c>
      <c r="C106" s="2" t="s">
        <v>46</v>
      </c>
      <c r="D106" s="4" t="s">
        <v>8</v>
      </c>
      <c r="E106" s="2">
        <f t="shared" si="9"/>
        <v>3175</v>
      </c>
      <c r="F106" s="18">
        <v>150</v>
      </c>
      <c r="H106" s="18">
        <v>225</v>
      </c>
      <c r="I106" s="18">
        <v>400</v>
      </c>
      <c r="J106" s="18">
        <v>75</v>
      </c>
      <c r="K106" s="4"/>
      <c r="L106" s="4" t="s">
        <v>21</v>
      </c>
      <c r="N106" s="5"/>
    </row>
    <row r="107" spans="2:16">
      <c r="B107" s="26">
        <v>45046</v>
      </c>
      <c r="C107" s="2" t="s">
        <v>46</v>
      </c>
      <c r="D107" s="4" t="s">
        <v>9</v>
      </c>
      <c r="E107" s="2">
        <f t="shared" si="9"/>
        <v>2905</v>
      </c>
      <c r="F107" s="18">
        <v>149</v>
      </c>
      <c r="H107" s="18">
        <v>265</v>
      </c>
      <c r="I107" s="18">
        <v>360</v>
      </c>
      <c r="J107" s="18">
        <v>45</v>
      </c>
      <c r="K107" s="6" t="s">
        <v>24</v>
      </c>
      <c r="L107" s="8">
        <f>(E110/L104)</f>
        <v>1.0215264187866928</v>
      </c>
      <c r="M107" s="5"/>
      <c r="N107" s="5"/>
    </row>
    <row r="108" spans="2:16">
      <c r="B108" s="26">
        <v>45047</v>
      </c>
      <c r="C108" s="2" t="s">
        <v>46</v>
      </c>
      <c r="D108" s="4" t="s">
        <v>3</v>
      </c>
      <c r="E108" s="2">
        <f t="shared" si="9"/>
        <v>2995</v>
      </c>
      <c r="F108" s="18">
        <v>148</v>
      </c>
      <c r="H108" s="18">
        <v>225</v>
      </c>
      <c r="I108" s="18">
        <v>400</v>
      </c>
      <c r="J108" s="18">
        <v>55</v>
      </c>
      <c r="K108" s="6" t="s">
        <v>25</v>
      </c>
      <c r="L108" s="8">
        <f>(H110/L103)</f>
        <v>0.97142857142857142</v>
      </c>
      <c r="M108" s="5"/>
      <c r="N108" s="37"/>
      <c r="O108" s="38" t="s">
        <v>22</v>
      </c>
      <c r="P108" s="40">
        <f>(I110*4)+(J110*9)</f>
        <v>2011.4285714285716</v>
      </c>
    </row>
    <row r="109" spans="2:16">
      <c r="B109" s="26">
        <v>45048</v>
      </c>
      <c r="C109" s="2" t="s">
        <v>46</v>
      </c>
      <c r="D109" s="4" t="s">
        <v>81</v>
      </c>
      <c r="E109" s="2">
        <f t="shared" si="9"/>
        <v>2920</v>
      </c>
      <c r="F109" s="18">
        <v>147</v>
      </c>
      <c r="H109" s="18">
        <v>250</v>
      </c>
      <c r="I109" s="18">
        <v>300</v>
      </c>
      <c r="J109" s="18">
        <v>80</v>
      </c>
      <c r="K109" s="7" t="s">
        <v>26</v>
      </c>
      <c r="L109" s="9">
        <f>(P108/P109)</f>
        <v>1.0476190476190477</v>
      </c>
      <c r="N109" s="39"/>
      <c r="O109" s="38" t="s">
        <v>23</v>
      </c>
      <c r="P109" s="31">
        <f>(M103*4)+(N103*9)</f>
        <v>1920</v>
      </c>
    </row>
    <row r="110" spans="2:16">
      <c r="C110" s="2"/>
      <c r="D110" s="41" t="s">
        <v>16</v>
      </c>
      <c r="E110" s="35">
        <f t="shared" si="9"/>
        <v>2982.8571428571431</v>
      </c>
      <c r="F110" s="35">
        <f>AVERAGE(F103:F109)</f>
        <v>150</v>
      </c>
      <c r="G110" s="31"/>
      <c r="H110" s="36">
        <f>AVERAGE(H103:H109)</f>
        <v>242.85714285714286</v>
      </c>
      <c r="I110" s="36">
        <f>AVERAGE(I103:I109)</f>
        <v>342.14285714285717</v>
      </c>
      <c r="J110" s="36">
        <f>AVERAGE(J103:J109)</f>
        <v>71.428571428571431</v>
      </c>
      <c r="K110" s="2"/>
      <c r="L110" s="2"/>
    </row>
    <row r="114" spans="2:16" s="31" customFormat="1">
      <c r="B114" s="29" t="s">
        <v>15</v>
      </c>
      <c r="C114" s="30" t="s">
        <v>0</v>
      </c>
      <c r="D114" s="30" t="s">
        <v>2</v>
      </c>
      <c r="E114" s="30" t="s">
        <v>13</v>
      </c>
      <c r="F114" s="30" t="s">
        <v>14</v>
      </c>
      <c r="H114" s="30" t="s">
        <v>17</v>
      </c>
      <c r="I114" s="30" t="s">
        <v>18</v>
      </c>
      <c r="J114" s="30" t="s">
        <v>19</v>
      </c>
      <c r="K114" s="32"/>
      <c r="L114" s="33" t="s">
        <v>17</v>
      </c>
      <c r="M114" s="33" t="s">
        <v>18</v>
      </c>
      <c r="N114" s="33" t="s">
        <v>19</v>
      </c>
    </row>
    <row r="115" spans="2:16">
      <c r="B115" s="26">
        <v>45049</v>
      </c>
      <c r="C115" s="2" t="s">
        <v>47</v>
      </c>
      <c r="D115" s="4" t="s">
        <v>79</v>
      </c>
      <c r="E115" s="2">
        <f t="shared" ref="E115:E122" si="10">(H115*4)+(I115*4)+(J115*9)</f>
        <v>3120</v>
      </c>
      <c r="F115" s="18">
        <v>150</v>
      </c>
      <c r="H115" s="18">
        <v>250</v>
      </c>
      <c r="I115" s="18">
        <v>350</v>
      </c>
      <c r="J115" s="18">
        <v>80</v>
      </c>
      <c r="K115" s="6" t="s">
        <v>78</v>
      </c>
      <c r="L115" s="20">
        <v>250</v>
      </c>
      <c r="M115" s="20">
        <v>300</v>
      </c>
      <c r="N115" s="20">
        <v>80</v>
      </c>
    </row>
    <row r="116" spans="2:16">
      <c r="B116" s="26">
        <v>45050</v>
      </c>
      <c r="C116" s="2" t="s">
        <v>47</v>
      </c>
      <c r="D116" s="4" t="s">
        <v>80</v>
      </c>
      <c r="E116" s="2">
        <f t="shared" si="10"/>
        <v>2675</v>
      </c>
      <c r="F116" s="18">
        <v>149</v>
      </c>
      <c r="H116" s="18">
        <v>250</v>
      </c>
      <c r="I116" s="18">
        <v>250</v>
      </c>
      <c r="J116" s="18">
        <v>75</v>
      </c>
      <c r="K116" s="6" t="s">
        <v>20</v>
      </c>
      <c r="L116" s="4">
        <f>(L115*4)+(M115*4)+(N115*9)</f>
        <v>2920</v>
      </c>
      <c r="M116" s="4"/>
      <c r="N116" s="4"/>
    </row>
    <row r="117" spans="2:16">
      <c r="B117" s="26">
        <v>45051</v>
      </c>
      <c r="C117" s="2" t="s">
        <v>47</v>
      </c>
      <c r="D117" s="4" t="s">
        <v>7</v>
      </c>
      <c r="E117" s="2">
        <f t="shared" si="10"/>
        <v>2780</v>
      </c>
      <c r="F117" s="18">
        <v>148</v>
      </c>
      <c r="H117" s="18">
        <v>225</v>
      </c>
      <c r="I117" s="18">
        <v>290</v>
      </c>
      <c r="J117" s="18">
        <v>80</v>
      </c>
      <c r="K117" s="4"/>
      <c r="L117" s="4"/>
      <c r="M117" s="5"/>
      <c r="N117" s="5"/>
    </row>
    <row r="118" spans="2:16">
      <c r="B118" s="26">
        <v>45052</v>
      </c>
      <c r="C118" s="2" t="s">
        <v>47</v>
      </c>
      <c r="D118" s="4" t="s">
        <v>8</v>
      </c>
      <c r="E118" s="2">
        <f t="shared" si="10"/>
        <v>2785</v>
      </c>
      <c r="F118" s="18">
        <v>148</v>
      </c>
      <c r="H118" s="18">
        <v>250</v>
      </c>
      <c r="I118" s="18">
        <v>300</v>
      </c>
      <c r="J118" s="18">
        <v>65</v>
      </c>
      <c r="K118" s="4"/>
      <c r="L118" s="4" t="s">
        <v>21</v>
      </c>
      <c r="N118" s="5"/>
    </row>
    <row r="119" spans="2:16">
      <c r="B119" s="26">
        <v>45053</v>
      </c>
      <c r="C119" s="2" t="s">
        <v>47</v>
      </c>
      <c r="D119" s="4" t="s">
        <v>9</v>
      </c>
      <c r="E119" s="2">
        <f t="shared" si="10"/>
        <v>2535</v>
      </c>
      <c r="F119" s="18">
        <v>147</v>
      </c>
      <c r="H119" s="18">
        <v>265</v>
      </c>
      <c r="I119" s="18">
        <v>200</v>
      </c>
      <c r="J119" s="18">
        <v>75</v>
      </c>
      <c r="K119" s="6" t="s">
        <v>24</v>
      </c>
      <c r="L119" s="8">
        <f>(E122/L116)</f>
        <v>0.96624266144814097</v>
      </c>
      <c r="M119" s="5"/>
      <c r="N119" s="5"/>
    </row>
    <row r="120" spans="2:16">
      <c r="B120" s="26">
        <v>45054</v>
      </c>
      <c r="C120" s="2" t="s">
        <v>47</v>
      </c>
      <c r="D120" s="4" t="s">
        <v>3</v>
      </c>
      <c r="E120" s="2">
        <f t="shared" si="10"/>
        <v>2920</v>
      </c>
      <c r="F120" s="18">
        <v>146</v>
      </c>
      <c r="H120" s="18">
        <v>300</v>
      </c>
      <c r="I120" s="18">
        <v>250</v>
      </c>
      <c r="J120" s="18">
        <v>80</v>
      </c>
      <c r="K120" s="6" t="s">
        <v>25</v>
      </c>
      <c r="L120" s="8">
        <f>(H122/L115)</f>
        <v>1.0314285714285714</v>
      </c>
      <c r="M120" s="5"/>
      <c r="N120" s="37"/>
      <c r="O120" s="38" t="s">
        <v>22</v>
      </c>
      <c r="P120" s="40">
        <f>(I122*4)+(J122*9)</f>
        <v>1790</v>
      </c>
    </row>
    <row r="121" spans="2:16">
      <c r="B121" s="26">
        <v>45055</v>
      </c>
      <c r="C121" s="2" t="s">
        <v>47</v>
      </c>
      <c r="D121" s="4" t="s">
        <v>81</v>
      </c>
      <c r="E121" s="2">
        <f t="shared" si="10"/>
        <v>2935</v>
      </c>
      <c r="F121" s="18">
        <v>145</v>
      </c>
      <c r="H121" s="18">
        <v>265</v>
      </c>
      <c r="I121" s="18">
        <v>300</v>
      </c>
      <c r="J121" s="18">
        <v>75</v>
      </c>
      <c r="K121" s="7" t="s">
        <v>26</v>
      </c>
      <c r="L121" s="9">
        <f>(P120/P121)</f>
        <v>0.93229166666666663</v>
      </c>
      <c r="N121" s="39"/>
      <c r="O121" s="38" t="s">
        <v>23</v>
      </c>
      <c r="P121" s="31">
        <f>(M115*4)+(N115*9)</f>
        <v>1920</v>
      </c>
    </row>
    <row r="122" spans="2:16">
      <c r="C122" s="2"/>
      <c r="D122" s="41" t="s">
        <v>16</v>
      </c>
      <c r="E122" s="35">
        <f t="shared" si="10"/>
        <v>2821.4285714285716</v>
      </c>
      <c r="F122" s="35">
        <f>AVERAGE(F115:F121)</f>
        <v>147.57142857142858</v>
      </c>
      <c r="G122" s="31"/>
      <c r="H122" s="36">
        <f>AVERAGE(H115:H121)</f>
        <v>257.85714285714283</v>
      </c>
      <c r="I122" s="36">
        <f>AVERAGE(I115:I121)</f>
        <v>277.14285714285717</v>
      </c>
      <c r="J122" s="36">
        <f>AVERAGE(J115:J121)</f>
        <v>75.714285714285708</v>
      </c>
      <c r="K122" s="2"/>
      <c r="L122" s="2"/>
    </row>
    <row r="125" spans="2:16" s="31" customFormat="1">
      <c r="B125" s="29" t="s">
        <v>15</v>
      </c>
      <c r="C125" s="30" t="s">
        <v>0</v>
      </c>
      <c r="D125" s="30" t="s">
        <v>2</v>
      </c>
      <c r="E125" s="30" t="s">
        <v>13</v>
      </c>
      <c r="F125" s="30" t="s">
        <v>14</v>
      </c>
      <c r="H125" s="30" t="s">
        <v>17</v>
      </c>
      <c r="I125" s="30" t="s">
        <v>18</v>
      </c>
      <c r="J125" s="30" t="s">
        <v>19</v>
      </c>
      <c r="K125" s="32"/>
      <c r="L125" s="33" t="s">
        <v>17</v>
      </c>
      <c r="M125" s="33" t="s">
        <v>18</v>
      </c>
      <c r="N125" s="33" t="s">
        <v>19</v>
      </c>
    </row>
    <row r="126" spans="2:16">
      <c r="B126" s="26">
        <v>45056</v>
      </c>
      <c r="C126" s="2" t="s">
        <v>48</v>
      </c>
      <c r="D126" s="4" t="s">
        <v>79</v>
      </c>
      <c r="E126" s="2">
        <f t="shared" ref="E126:E133" si="11">(H126*4)+(I126*4)+(J126*9)</f>
        <v>2780</v>
      </c>
      <c r="F126" s="18">
        <v>147</v>
      </c>
      <c r="H126" s="18">
        <v>250</v>
      </c>
      <c r="I126" s="18">
        <v>265</v>
      </c>
      <c r="J126" s="18">
        <v>80</v>
      </c>
      <c r="K126" s="6" t="s">
        <v>78</v>
      </c>
      <c r="L126" s="20">
        <v>250</v>
      </c>
      <c r="M126" s="20">
        <v>300</v>
      </c>
      <c r="N126" s="20">
        <v>80</v>
      </c>
    </row>
    <row r="127" spans="2:16">
      <c r="B127" s="26">
        <v>45057</v>
      </c>
      <c r="C127" s="2" t="s">
        <v>48</v>
      </c>
      <c r="D127" s="4" t="s">
        <v>80</v>
      </c>
      <c r="E127" s="2">
        <f t="shared" si="11"/>
        <v>2975</v>
      </c>
      <c r="F127" s="18">
        <v>145</v>
      </c>
      <c r="H127" s="18">
        <v>225</v>
      </c>
      <c r="I127" s="18">
        <v>350</v>
      </c>
      <c r="J127" s="18">
        <v>75</v>
      </c>
      <c r="K127" s="6" t="s">
        <v>20</v>
      </c>
      <c r="L127" s="4">
        <f>(L126*4)+(M126*4)+(N126*9)</f>
        <v>2920</v>
      </c>
      <c r="M127" s="4"/>
      <c r="N127" s="4"/>
    </row>
    <row r="128" spans="2:16">
      <c r="B128" s="26">
        <v>45058</v>
      </c>
      <c r="C128" s="2" t="s">
        <v>48</v>
      </c>
      <c r="D128" s="4" t="s">
        <v>7</v>
      </c>
      <c r="E128" s="2">
        <f t="shared" si="11"/>
        <v>2343</v>
      </c>
      <c r="F128" s="18">
        <v>145</v>
      </c>
      <c r="H128" s="18">
        <v>265</v>
      </c>
      <c r="I128" s="18">
        <v>152</v>
      </c>
      <c r="J128" s="18">
        <v>75</v>
      </c>
      <c r="K128" s="4"/>
      <c r="L128" s="4"/>
      <c r="M128" s="5"/>
      <c r="N128" s="5"/>
    </row>
    <row r="129" spans="2:16">
      <c r="B129" s="26">
        <v>45059</v>
      </c>
      <c r="C129" s="2" t="s">
        <v>48</v>
      </c>
      <c r="D129" s="4" t="s">
        <v>8</v>
      </c>
      <c r="E129" s="2">
        <f t="shared" si="11"/>
        <v>2732</v>
      </c>
      <c r="F129" s="18">
        <v>144</v>
      </c>
      <c r="H129" s="18">
        <v>265</v>
      </c>
      <c r="I129" s="18">
        <v>265</v>
      </c>
      <c r="J129" s="18">
        <v>68</v>
      </c>
      <c r="K129" s="4"/>
      <c r="L129" s="4" t="s">
        <v>21</v>
      </c>
      <c r="N129" s="5"/>
    </row>
    <row r="130" spans="2:16">
      <c r="B130" s="26">
        <v>45060</v>
      </c>
      <c r="C130" s="2" t="s">
        <v>48</v>
      </c>
      <c r="D130" s="4" t="s">
        <v>9</v>
      </c>
      <c r="E130" s="2">
        <f t="shared" si="11"/>
        <v>3296</v>
      </c>
      <c r="F130" s="18">
        <v>143</v>
      </c>
      <c r="H130" s="18">
        <v>222</v>
      </c>
      <c r="I130" s="18">
        <v>422</v>
      </c>
      <c r="J130" s="18">
        <v>80</v>
      </c>
      <c r="K130" s="6" t="s">
        <v>24</v>
      </c>
      <c r="L130" s="8">
        <f>(E133/L127)</f>
        <v>0.98258317025440323</v>
      </c>
      <c r="M130" s="5"/>
      <c r="N130" s="5"/>
    </row>
    <row r="131" spans="2:16">
      <c r="B131" s="26">
        <v>45061</v>
      </c>
      <c r="C131" s="2" t="s">
        <v>48</v>
      </c>
      <c r="D131" s="4" t="s">
        <v>3</v>
      </c>
      <c r="E131" s="2">
        <f t="shared" si="11"/>
        <v>2735</v>
      </c>
      <c r="F131" s="18">
        <v>142</v>
      </c>
      <c r="H131" s="18">
        <v>250</v>
      </c>
      <c r="I131" s="18">
        <v>265</v>
      </c>
      <c r="J131" s="18">
        <v>75</v>
      </c>
      <c r="K131" s="6" t="s">
        <v>25</v>
      </c>
      <c r="L131" s="8">
        <f>(H133/L126)</f>
        <v>0.99542857142857144</v>
      </c>
      <c r="M131" s="5"/>
      <c r="N131" s="37"/>
      <c r="O131" s="38" t="s">
        <v>22</v>
      </c>
      <c r="P131" s="40">
        <f>(I133*4)+(J133*9)</f>
        <v>1873.7142857142858</v>
      </c>
    </row>
    <row r="132" spans="2:16">
      <c r="B132" s="26">
        <v>45062</v>
      </c>
      <c r="C132" s="2" t="s">
        <v>48</v>
      </c>
      <c r="D132" s="4" t="s">
        <v>81</v>
      </c>
      <c r="E132" s="2">
        <f t="shared" si="11"/>
        <v>2935</v>
      </c>
      <c r="F132" s="18">
        <v>141</v>
      </c>
      <c r="H132" s="18">
        <v>265</v>
      </c>
      <c r="I132" s="18">
        <v>300</v>
      </c>
      <c r="J132" s="18">
        <v>75</v>
      </c>
      <c r="K132" s="7" t="s">
        <v>26</v>
      </c>
      <c r="L132" s="9">
        <f>(P131/P132)</f>
        <v>0.97589285714285723</v>
      </c>
      <c r="N132" s="39"/>
      <c r="O132" s="38" t="s">
        <v>23</v>
      </c>
      <c r="P132" s="31">
        <f>(M126*4)+(N126*9)</f>
        <v>1920</v>
      </c>
    </row>
    <row r="133" spans="2:16">
      <c r="C133" s="2"/>
      <c r="D133" s="41" t="s">
        <v>16</v>
      </c>
      <c r="E133" s="35">
        <f t="shared" si="11"/>
        <v>2869.1428571428573</v>
      </c>
      <c r="F133" s="35">
        <f>AVERAGE(F126:F132)</f>
        <v>143.85714285714286</v>
      </c>
      <c r="G133" s="31"/>
      <c r="H133" s="36">
        <f>AVERAGE(H126:H132)</f>
        <v>248.85714285714286</v>
      </c>
      <c r="I133" s="36">
        <f>AVERAGE(I126:I132)</f>
        <v>288.42857142857144</v>
      </c>
      <c r="J133" s="36">
        <v>80</v>
      </c>
      <c r="K133" s="2"/>
      <c r="L133" s="2"/>
    </row>
    <row r="136" spans="2:16" s="31" customFormat="1">
      <c r="B136" s="29" t="s">
        <v>15</v>
      </c>
      <c r="C136" s="30" t="s">
        <v>0</v>
      </c>
      <c r="D136" s="30" t="s">
        <v>2</v>
      </c>
      <c r="E136" s="30" t="s">
        <v>13</v>
      </c>
      <c r="F136" s="30" t="s">
        <v>14</v>
      </c>
      <c r="H136" s="30" t="s">
        <v>17</v>
      </c>
      <c r="I136" s="30" t="s">
        <v>18</v>
      </c>
      <c r="J136" s="30" t="s">
        <v>19</v>
      </c>
      <c r="K136" s="32"/>
      <c r="L136" s="33" t="s">
        <v>17</v>
      </c>
      <c r="M136" s="33" t="s">
        <v>18</v>
      </c>
      <c r="N136" s="33" t="s">
        <v>19</v>
      </c>
    </row>
    <row r="137" spans="2:16">
      <c r="B137" s="26">
        <v>45063</v>
      </c>
      <c r="C137" s="2" t="s">
        <v>49</v>
      </c>
      <c r="D137" s="4" t="s">
        <v>79</v>
      </c>
      <c r="E137" s="2">
        <f t="shared" ref="E137:E144" si="12">(H137*4)+(I137*4)+(J137*9)</f>
        <v>2495</v>
      </c>
      <c r="F137" s="18">
        <v>143</v>
      </c>
      <c r="H137" s="18">
        <v>220</v>
      </c>
      <c r="I137" s="18">
        <v>235</v>
      </c>
      <c r="J137" s="18">
        <v>75</v>
      </c>
      <c r="K137" s="6" t="s">
        <v>78</v>
      </c>
      <c r="L137" s="20">
        <v>220</v>
      </c>
      <c r="M137" s="20">
        <v>250</v>
      </c>
      <c r="N137" s="20">
        <v>80</v>
      </c>
    </row>
    <row r="138" spans="2:16">
      <c r="B138" s="26">
        <v>45064</v>
      </c>
      <c r="C138" s="2" t="s">
        <v>49</v>
      </c>
      <c r="D138" s="4" t="s">
        <v>80</v>
      </c>
      <c r="E138" s="2">
        <f t="shared" si="12"/>
        <v>2538</v>
      </c>
      <c r="F138" s="18">
        <v>142</v>
      </c>
      <c r="H138" s="18">
        <v>200</v>
      </c>
      <c r="I138" s="18">
        <v>250</v>
      </c>
      <c r="J138" s="18">
        <v>82</v>
      </c>
      <c r="K138" s="6" t="s">
        <v>20</v>
      </c>
      <c r="L138" s="4">
        <f>(L137*4)+(M137*4)+(N137*9)</f>
        <v>2600</v>
      </c>
      <c r="M138" s="4"/>
      <c r="N138" s="4"/>
    </row>
    <row r="139" spans="2:16">
      <c r="B139" s="26">
        <v>45065</v>
      </c>
      <c r="C139" s="2" t="s">
        <v>49</v>
      </c>
      <c r="D139" s="4" t="s">
        <v>7</v>
      </c>
      <c r="E139" s="2">
        <f t="shared" si="12"/>
        <v>2216</v>
      </c>
      <c r="F139" s="18">
        <v>141</v>
      </c>
      <c r="H139" s="18">
        <v>152</v>
      </c>
      <c r="I139" s="18">
        <v>222</v>
      </c>
      <c r="J139" s="18">
        <v>80</v>
      </c>
      <c r="K139" s="4"/>
      <c r="L139" s="4"/>
      <c r="M139" s="5"/>
      <c r="N139" s="5"/>
    </row>
    <row r="140" spans="2:16">
      <c r="B140" s="26">
        <v>45066</v>
      </c>
      <c r="C140" s="2" t="s">
        <v>49</v>
      </c>
      <c r="D140" s="4" t="s">
        <v>8</v>
      </c>
      <c r="E140" s="2">
        <f t="shared" si="12"/>
        <v>2615</v>
      </c>
      <c r="F140" s="18">
        <v>140</v>
      </c>
      <c r="H140" s="18">
        <v>250</v>
      </c>
      <c r="I140" s="18">
        <v>235</v>
      </c>
      <c r="J140" s="18">
        <v>75</v>
      </c>
      <c r="K140" s="4"/>
      <c r="L140" s="4" t="s">
        <v>21</v>
      </c>
      <c r="N140" s="5"/>
    </row>
    <row r="141" spans="2:16">
      <c r="B141" s="26">
        <v>45067</v>
      </c>
      <c r="C141" s="2" t="s">
        <v>49</v>
      </c>
      <c r="D141" s="4" t="s">
        <v>9</v>
      </c>
      <c r="E141" s="2">
        <f t="shared" si="12"/>
        <v>2555</v>
      </c>
      <c r="F141" s="18">
        <v>139</v>
      </c>
      <c r="H141" s="18">
        <v>225</v>
      </c>
      <c r="I141" s="18">
        <v>245</v>
      </c>
      <c r="J141" s="18">
        <v>75</v>
      </c>
      <c r="K141" s="6" t="s">
        <v>24</v>
      </c>
      <c r="L141" s="8">
        <f>(E144/L138)</f>
        <v>1.0037912087912089</v>
      </c>
      <c r="M141" s="5"/>
      <c r="N141" s="5"/>
    </row>
    <row r="142" spans="2:16">
      <c r="B142" s="26">
        <v>45068</v>
      </c>
      <c r="C142" s="2" t="s">
        <v>49</v>
      </c>
      <c r="D142" s="4" t="s">
        <v>3</v>
      </c>
      <c r="E142" s="2">
        <f t="shared" si="12"/>
        <v>2885</v>
      </c>
      <c r="F142" s="18">
        <v>138</v>
      </c>
      <c r="H142" s="18">
        <v>265</v>
      </c>
      <c r="I142" s="18">
        <v>265</v>
      </c>
      <c r="J142" s="18">
        <v>85</v>
      </c>
      <c r="K142" s="6" t="s">
        <v>25</v>
      </c>
      <c r="L142" s="8">
        <f>(H144/L137)</f>
        <v>1.0467532467532468</v>
      </c>
      <c r="M142" s="5"/>
      <c r="N142" s="37"/>
      <c r="O142" s="38" t="s">
        <v>22</v>
      </c>
      <c r="P142" s="40">
        <f>(I144*4)+(J144*9)</f>
        <v>1688.7142857142858</v>
      </c>
    </row>
    <row r="143" spans="2:16">
      <c r="B143" s="26">
        <v>45069</v>
      </c>
      <c r="C143" s="2" t="s">
        <v>49</v>
      </c>
      <c r="D143" s="4" t="s">
        <v>81</v>
      </c>
      <c r="E143" s="2">
        <f t="shared" si="12"/>
        <v>2965</v>
      </c>
      <c r="F143" s="18">
        <v>139</v>
      </c>
      <c r="H143" s="18">
        <v>300</v>
      </c>
      <c r="I143" s="18">
        <v>250</v>
      </c>
      <c r="J143" s="18">
        <v>85</v>
      </c>
      <c r="K143" s="7" t="s">
        <v>26</v>
      </c>
      <c r="L143" s="9">
        <f>(P142/P143)</f>
        <v>0.98181063122923595</v>
      </c>
      <c r="N143" s="39"/>
      <c r="O143" s="38" t="s">
        <v>23</v>
      </c>
      <c r="P143" s="31">
        <f>(M137*4)+(N137*9)</f>
        <v>1720</v>
      </c>
    </row>
    <row r="144" spans="2:16">
      <c r="C144" s="2"/>
      <c r="D144" s="41" t="s">
        <v>16</v>
      </c>
      <c r="E144" s="35">
        <f t="shared" si="12"/>
        <v>2609.8571428571431</v>
      </c>
      <c r="F144" s="35">
        <f>AVERAGE(F137:F143)</f>
        <v>140.28571428571428</v>
      </c>
      <c r="G144" s="31"/>
      <c r="H144" s="36">
        <f>AVERAGE(H137:H143)</f>
        <v>230.28571428571428</v>
      </c>
      <c r="I144" s="36">
        <f>AVERAGE(I137:I143)</f>
        <v>243.14285714285714</v>
      </c>
      <c r="J144" s="36">
        <f>AVERAGE(J137:J143)</f>
        <v>79.571428571428569</v>
      </c>
      <c r="K144" s="2"/>
      <c r="L144" s="2"/>
    </row>
    <row r="147" spans="2:16" s="31" customFormat="1">
      <c r="B147" s="29" t="s">
        <v>15</v>
      </c>
      <c r="C147" s="30" t="s">
        <v>0</v>
      </c>
      <c r="D147" s="30" t="s">
        <v>2</v>
      </c>
      <c r="E147" s="30" t="s">
        <v>13</v>
      </c>
      <c r="F147" s="30" t="s">
        <v>14</v>
      </c>
      <c r="H147" s="30" t="s">
        <v>17</v>
      </c>
      <c r="I147" s="30" t="s">
        <v>18</v>
      </c>
      <c r="J147" s="30" t="s">
        <v>19</v>
      </c>
      <c r="K147" s="32"/>
      <c r="L147" s="33" t="s">
        <v>17</v>
      </c>
      <c r="M147" s="33" t="s">
        <v>18</v>
      </c>
      <c r="N147" s="33" t="s">
        <v>19</v>
      </c>
    </row>
    <row r="148" spans="2:16">
      <c r="B148" s="26">
        <v>45070</v>
      </c>
      <c r="C148" s="2" t="s">
        <v>50</v>
      </c>
      <c r="D148" s="4" t="s">
        <v>79</v>
      </c>
      <c r="E148" s="2">
        <f t="shared" ref="E148:E155" si="13">(H148*4)+(I148*4)+(J148*9)</f>
        <v>2710</v>
      </c>
      <c r="F148" s="18">
        <v>143</v>
      </c>
      <c r="H148" s="18">
        <v>250</v>
      </c>
      <c r="I148" s="18">
        <v>225</v>
      </c>
      <c r="J148" s="18">
        <v>90</v>
      </c>
      <c r="K148" s="6" t="s">
        <v>78</v>
      </c>
      <c r="L148" s="20">
        <v>250</v>
      </c>
      <c r="M148" s="20">
        <v>250</v>
      </c>
      <c r="N148" s="20">
        <v>90</v>
      </c>
    </row>
    <row r="149" spans="2:16">
      <c r="B149" s="26">
        <v>45071</v>
      </c>
      <c r="C149" s="2" t="s">
        <v>50</v>
      </c>
      <c r="D149" s="4" t="s">
        <v>80</v>
      </c>
      <c r="E149" s="2">
        <f t="shared" si="13"/>
        <v>2752</v>
      </c>
      <c r="F149" s="18">
        <v>144</v>
      </c>
      <c r="H149" s="18">
        <v>225</v>
      </c>
      <c r="I149" s="18">
        <v>265</v>
      </c>
      <c r="J149" s="18">
        <v>88</v>
      </c>
      <c r="K149" s="6" t="s">
        <v>20</v>
      </c>
      <c r="L149" s="4">
        <f>(L148*4)+(M148*4)+(N148*9)</f>
        <v>2810</v>
      </c>
      <c r="M149" s="4"/>
      <c r="N149" s="4"/>
    </row>
    <row r="150" spans="2:16">
      <c r="B150" s="26">
        <v>45072</v>
      </c>
      <c r="C150" s="2" t="s">
        <v>50</v>
      </c>
      <c r="D150" s="4" t="s">
        <v>7</v>
      </c>
      <c r="E150" s="2">
        <f t="shared" si="13"/>
        <v>2870</v>
      </c>
      <c r="F150" s="18">
        <v>145</v>
      </c>
      <c r="H150" s="18">
        <v>265</v>
      </c>
      <c r="I150" s="18">
        <v>250</v>
      </c>
      <c r="J150" s="18">
        <v>90</v>
      </c>
      <c r="K150" s="4"/>
      <c r="L150" s="4"/>
      <c r="M150" s="5"/>
      <c r="N150" s="5"/>
    </row>
    <row r="151" spans="2:16">
      <c r="B151" s="26">
        <v>45073</v>
      </c>
      <c r="C151" s="2" t="s">
        <v>50</v>
      </c>
      <c r="D151" s="4" t="s">
        <v>8</v>
      </c>
      <c r="E151" s="2">
        <f t="shared" si="13"/>
        <v>2325</v>
      </c>
      <c r="F151" s="18">
        <v>146</v>
      </c>
      <c r="H151" s="18">
        <v>125</v>
      </c>
      <c r="I151" s="18">
        <v>265</v>
      </c>
      <c r="J151" s="18">
        <v>85</v>
      </c>
      <c r="K151" s="4"/>
      <c r="L151" s="4" t="s">
        <v>21</v>
      </c>
      <c r="N151" s="5"/>
    </row>
    <row r="152" spans="2:16">
      <c r="B152" s="26">
        <v>45074</v>
      </c>
      <c r="C152" s="2" t="s">
        <v>50</v>
      </c>
      <c r="D152" s="4" t="s">
        <v>9</v>
      </c>
      <c r="E152" s="2">
        <f t="shared" si="13"/>
        <v>2764</v>
      </c>
      <c r="F152" s="18">
        <v>148</v>
      </c>
      <c r="H152" s="18">
        <v>225</v>
      </c>
      <c r="I152" s="18">
        <v>250</v>
      </c>
      <c r="J152" s="18">
        <v>96</v>
      </c>
      <c r="K152" s="6" t="s">
        <v>24</v>
      </c>
      <c r="L152" s="8">
        <f>(E155/L149)</f>
        <v>1.0001525165226233</v>
      </c>
      <c r="M152" s="5"/>
      <c r="N152" s="5"/>
    </row>
    <row r="153" spans="2:16">
      <c r="B153" s="26">
        <v>45075</v>
      </c>
      <c r="C153" s="2" t="s">
        <v>50</v>
      </c>
      <c r="D153" s="4" t="s">
        <v>3</v>
      </c>
      <c r="E153" s="2">
        <f t="shared" si="13"/>
        <v>3108</v>
      </c>
      <c r="F153" s="18">
        <v>149</v>
      </c>
      <c r="H153" s="18">
        <v>300</v>
      </c>
      <c r="I153" s="18">
        <v>252</v>
      </c>
      <c r="J153" s="18">
        <v>100</v>
      </c>
      <c r="K153" s="6" t="s">
        <v>25</v>
      </c>
      <c r="L153" s="8">
        <f>(H155/L148)</f>
        <v>0.99428571428571433</v>
      </c>
      <c r="M153" s="5"/>
      <c r="N153" s="37"/>
      <c r="O153" s="38" t="s">
        <v>22</v>
      </c>
      <c r="P153" s="40">
        <f>(I155*4)+(J155*9)</f>
        <v>1816.1428571428571</v>
      </c>
    </row>
    <row r="154" spans="2:16">
      <c r="B154" s="26">
        <v>45076</v>
      </c>
      <c r="C154" s="2" t="s">
        <v>50</v>
      </c>
      <c r="D154" s="4" t="s">
        <v>81</v>
      </c>
      <c r="E154" s="2">
        <f t="shared" si="13"/>
        <v>3144</v>
      </c>
      <c r="F154" s="18">
        <v>150</v>
      </c>
      <c r="H154" s="18">
        <v>350</v>
      </c>
      <c r="I154" s="18">
        <v>220</v>
      </c>
      <c r="J154" s="18">
        <v>96</v>
      </c>
      <c r="K154" s="7" t="s">
        <v>26</v>
      </c>
      <c r="L154" s="9">
        <f>(P153/P154)</f>
        <v>1.0033938437253354</v>
      </c>
      <c r="N154" s="39"/>
      <c r="O154" s="38" t="s">
        <v>23</v>
      </c>
      <c r="P154" s="31">
        <f>(M148*4)+(N148*9)</f>
        <v>1810</v>
      </c>
    </row>
    <row r="155" spans="2:16">
      <c r="C155" s="2"/>
      <c r="D155" s="41" t="s">
        <v>16</v>
      </c>
      <c r="E155" s="35">
        <f t="shared" si="13"/>
        <v>2810.4285714285716</v>
      </c>
      <c r="F155" s="35">
        <f>AVERAGE(F148:F154)</f>
        <v>146.42857142857142</v>
      </c>
      <c r="G155" s="31"/>
      <c r="H155" s="36">
        <f>AVERAGE(H148:H154)</f>
        <v>248.57142857142858</v>
      </c>
      <c r="I155" s="36">
        <f>AVERAGE(I148:I154)</f>
        <v>246.71428571428572</v>
      </c>
      <c r="J155" s="36">
        <f>AVERAGE(J148:J154)</f>
        <v>92.142857142857139</v>
      </c>
      <c r="K155" s="2"/>
      <c r="L155" s="2"/>
    </row>
    <row r="158" spans="2:16" s="31" customFormat="1">
      <c r="B158" s="29" t="s">
        <v>15</v>
      </c>
      <c r="C158" s="30" t="s">
        <v>0</v>
      </c>
      <c r="D158" s="30" t="s">
        <v>2</v>
      </c>
      <c r="E158" s="30" t="s">
        <v>13</v>
      </c>
      <c r="F158" s="30" t="s">
        <v>14</v>
      </c>
      <c r="H158" s="30" t="s">
        <v>17</v>
      </c>
      <c r="I158" s="30" t="s">
        <v>18</v>
      </c>
      <c r="J158" s="30" t="s">
        <v>19</v>
      </c>
      <c r="K158" s="32"/>
      <c r="L158" s="33" t="s">
        <v>17</v>
      </c>
      <c r="M158" s="33" t="s">
        <v>18</v>
      </c>
      <c r="N158" s="33" t="s">
        <v>19</v>
      </c>
    </row>
    <row r="159" spans="2:16">
      <c r="B159" s="26">
        <v>45077</v>
      </c>
      <c r="C159" s="2" t="s">
        <v>51</v>
      </c>
      <c r="D159" s="4" t="s">
        <v>79</v>
      </c>
      <c r="E159" s="2">
        <f t="shared" ref="E159:E166" si="14">(H159*4)+(I159*4)+(J159*9)</f>
        <v>2634</v>
      </c>
      <c r="F159" s="18">
        <v>136</v>
      </c>
      <c r="H159" s="18">
        <v>250</v>
      </c>
      <c r="I159" s="18">
        <v>350</v>
      </c>
      <c r="J159" s="18">
        <v>26</v>
      </c>
      <c r="K159" s="6" t="s">
        <v>78</v>
      </c>
      <c r="L159" s="20">
        <v>250</v>
      </c>
      <c r="M159" s="20">
        <v>300</v>
      </c>
      <c r="N159" s="20">
        <v>80</v>
      </c>
    </row>
    <row r="160" spans="2:16">
      <c r="B160" s="26">
        <v>45078</v>
      </c>
      <c r="C160" s="2" t="s">
        <v>51</v>
      </c>
      <c r="D160" s="4" t="s">
        <v>80</v>
      </c>
      <c r="E160" s="2">
        <f t="shared" si="14"/>
        <v>2710</v>
      </c>
      <c r="F160" s="18">
        <v>135</v>
      </c>
      <c r="H160" s="18">
        <v>225</v>
      </c>
      <c r="I160" s="18">
        <v>250</v>
      </c>
      <c r="J160" s="18">
        <v>90</v>
      </c>
      <c r="K160" s="6" t="s">
        <v>20</v>
      </c>
      <c r="L160" s="4">
        <f>(L159*4)+(M159*4)+(N159*9)</f>
        <v>2920</v>
      </c>
      <c r="M160" s="4"/>
      <c r="N160" s="4"/>
    </row>
    <row r="161" spans="2:16">
      <c r="B161" s="26">
        <v>45079</v>
      </c>
      <c r="C161" s="2" t="s">
        <v>51</v>
      </c>
      <c r="D161" s="4" t="s">
        <v>7</v>
      </c>
      <c r="E161" s="2">
        <f t="shared" si="14"/>
        <v>2795</v>
      </c>
      <c r="F161" s="18">
        <v>135</v>
      </c>
      <c r="H161" s="18">
        <v>265</v>
      </c>
      <c r="I161" s="18">
        <v>265</v>
      </c>
      <c r="J161" s="18">
        <v>75</v>
      </c>
      <c r="K161" s="4"/>
      <c r="L161" s="4"/>
      <c r="M161" s="5"/>
      <c r="N161" s="5"/>
    </row>
    <row r="162" spans="2:16">
      <c r="B162" s="26">
        <v>45080</v>
      </c>
      <c r="C162" s="2" t="s">
        <v>51</v>
      </c>
      <c r="D162" s="4" t="s">
        <v>8</v>
      </c>
      <c r="E162" s="2">
        <f t="shared" si="14"/>
        <v>2920</v>
      </c>
      <c r="F162" s="18">
        <v>134</v>
      </c>
      <c r="H162" s="18">
        <v>255</v>
      </c>
      <c r="I162" s="18">
        <v>295</v>
      </c>
      <c r="J162" s="18">
        <v>80</v>
      </c>
      <c r="K162" s="4"/>
      <c r="L162" s="4" t="s">
        <v>21</v>
      </c>
      <c r="N162" s="5"/>
    </row>
    <row r="163" spans="2:16">
      <c r="B163" s="26">
        <v>45081</v>
      </c>
      <c r="C163" s="2" t="s">
        <v>51</v>
      </c>
      <c r="D163" s="4" t="s">
        <v>9</v>
      </c>
      <c r="E163" s="2">
        <f t="shared" si="14"/>
        <v>2915</v>
      </c>
      <c r="F163" s="18">
        <v>133</v>
      </c>
      <c r="H163" s="18">
        <v>250</v>
      </c>
      <c r="I163" s="18">
        <v>265</v>
      </c>
      <c r="J163" s="18">
        <v>95</v>
      </c>
      <c r="K163" s="6" t="s">
        <v>24</v>
      </c>
      <c r="L163" s="8">
        <f>(E166/L160)</f>
        <v>0.97211350293542065</v>
      </c>
      <c r="M163" s="5"/>
      <c r="N163" s="5"/>
      <c r="P163" s="31"/>
    </row>
    <row r="164" spans="2:16">
      <c r="B164" s="26">
        <v>45082</v>
      </c>
      <c r="C164" s="2" t="s">
        <v>51</v>
      </c>
      <c r="D164" s="4" t="s">
        <v>3</v>
      </c>
      <c r="E164" s="2">
        <f t="shared" si="14"/>
        <v>2844</v>
      </c>
      <c r="F164" s="18">
        <v>132</v>
      </c>
      <c r="H164" s="18">
        <v>265</v>
      </c>
      <c r="I164" s="18">
        <v>266</v>
      </c>
      <c r="J164" s="18">
        <v>80</v>
      </c>
      <c r="K164" s="6" t="s">
        <v>25</v>
      </c>
      <c r="L164" s="8">
        <f>(H166/L159)</f>
        <v>0.996</v>
      </c>
      <c r="M164" s="5"/>
      <c r="N164" s="37"/>
      <c r="O164" s="38" t="s">
        <v>22</v>
      </c>
      <c r="P164" s="40">
        <f>(I166*4)+(J166*9)</f>
        <v>1842.5714285714284</v>
      </c>
    </row>
    <row r="165" spans="2:16">
      <c r="B165" s="26">
        <v>45083</v>
      </c>
      <c r="C165" s="2" t="s">
        <v>51</v>
      </c>
      <c r="D165" s="4" t="s">
        <v>81</v>
      </c>
      <c r="E165" s="2">
        <f t="shared" si="14"/>
        <v>3052</v>
      </c>
      <c r="F165" s="18">
        <v>130</v>
      </c>
      <c r="H165" s="18">
        <v>233</v>
      </c>
      <c r="I165" s="18">
        <v>350</v>
      </c>
      <c r="J165" s="18">
        <v>80</v>
      </c>
      <c r="K165" s="7" t="s">
        <v>26</v>
      </c>
      <c r="L165" s="9">
        <f>(P164/P165)</f>
        <v>0.95967261904761902</v>
      </c>
      <c r="N165" s="39"/>
      <c r="O165" s="38" t="s">
        <v>23</v>
      </c>
      <c r="P165" s="31">
        <f>(M159*4)+(N159*9)</f>
        <v>1920</v>
      </c>
    </row>
    <row r="166" spans="2:16">
      <c r="C166" s="2"/>
      <c r="D166" s="41" t="s">
        <v>16</v>
      </c>
      <c r="E166" s="35">
        <f t="shared" si="14"/>
        <v>2838.5714285714284</v>
      </c>
      <c r="F166" s="35">
        <f>AVERAGE(F159:F165)</f>
        <v>133.57142857142858</v>
      </c>
      <c r="G166" s="31"/>
      <c r="H166" s="36">
        <f>AVERAGE(H159:H165)</f>
        <v>249</v>
      </c>
      <c r="I166" s="36">
        <f>AVERAGE(I159:I165)</f>
        <v>291.57142857142856</v>
      </c>
      <c r="J166" s="36">
        <f>AVERAGE(J159:J165)</f>
        <v>75.142857142857139</v>
      </c>
      <c r="K166" s="2"/>
      <c r="L166" s="2"/>
    </row>
    <row r="169" spans="2:16" s="31" customFormat="1">
      <c r="B169" s="29" t="s">
        <v>15</v>
      </c>
      <c r="C169" s="30" t="s">
        <v>0</v>
      </c>
      <c r="D169" s="30" t="s">
        <v>2</v>
      </c>
      <c r="E169" s="30" t="s">
        <v>13</v>
      </c>
      <c r="F169" s="30" t="s">
        <v>14</v>
      </c>
      <c r="H169" s="30" t="s">
        <v>17</v>
      </c>
      <c r="I169" s="30" t="s">
        <v>18</v>
      </c>
      <c r="J169" s="30" t="s">
        <v>19</v>
      </c>
      <c r="K169" s="32"/>
      <c r="L169" s="33" t="s">
        <v>17</v>
      </c>
      <c r="M169" s="33" t="s">
        <v>18</v>
      </c>
      <c r="N169" s="33" t="s">
        <v>19</v>
      </c>
    </row>
    <row r="170" spans="2:16">
      <c r="C170" s="2" t="s">
        <v>52</v>
      </c>
      <c r="D170" s="1" t="s">
        <v>77</v>
      </c>
      <c r="E170" s="1">
        <v>0</v>
      </c>
      <c r="H170" s="18"/>
      <c r="I170" s="18"/>
      <c r="J170" s="18"/>
      <c r="K170" s="6" t="s">
        <v>78</v>
      </c>
      <c r="L170" s="20"/>
      <c r="M170" s="20"/>
      <c r="N170" s="20"/>
    </row>
    <row r="171" spans="2:16">
      <c r="B171" s="21"/>
      <c r="C171" s="2" t="s">
        <v>52</v>
      </c>
      <c r="D171" s="4" t="s">
        <v>3</v>
      </c>
      <c r="E171" s="2">
        <f t="shared" ref="E171:E177" si="15">(H171*4)+(I171*4)+(J171*9)</f>
        <v>0</v>
      </c>
      <c r="F171" s="18"/>
      <c r="H171" s="18"/>
      <c r="I171" s="18"/>
      <c r="J171" s="18"/>
      <c r="K171" s="6" t="s">
        <v>20</v>
      </c>
      <c r="L171" s="4">
        <f>(L170*4)+(M170*4)+(N170*9)</f>
        <v>0</v>
      </c>
      <c r="M171" s="4"/>
      <c r="N171" s="4"/>
    </row>
    <row r="172" spans="2:16">
      <c r="B172" s="21"/>
      <c r="C172" s="2" t="s">
        <v>52</v>
      </c>
      <c r="D172" s="4" t="s">
        <v>4</v>
      </c>
      <c r="E172" s="2">
        <f t="shared" si="15"/>
        <v>0</v>
      </c>
      <c r="F172" s="18"/>
      <c r="H172" s="18"/>
      <c r="I172" s="18"/>
      <c r="J172" s="18"/>
      <c r="K172" s="4"/>
      <c r="L172" s="4"/>
      <c r="M172" s="5"/>
      <c r="N172" s="5"/>
    </row>
    <row r="173" spans="2:16">
      <c r="B173" s="21"/>
      <c r="C173" s="2" t="s">
        <v>52</v>
      </c>
      <c r="D173" s="4" t="s">
        <v>5</v>
      </c>
      <c r="E173" s="2">
        <f t="shared" si="15"/>
        <v>0</v>
      </c>
      <c r="F173" s="18"/>
      <c r="H173" s="18"/>
      <c r="I173" s="18"/>
      <c r="J173" s="18"/>
      <c r="K173" s="4"/>
      <c r="L173" s="4" t="s">
        <v>21</v>
      </c>
      <c r="N173" s="5"/>
    </row>
    <row r="174" spans="2:16">
      <c r="B174" s="21"/>
      <c r="C174" s="2" t="s">
        <v>52</v>
      </c>
      <c r="D174" s="4" t="s">
        <v>6</v>
      </c>
      <c r="E174" s="2">
        <f t="shared" si="15"/>
        <v>0</v>
      </c>
      <c r="F174" s="18"/>
      <c r="H174" s="18"/>
      <c r="I174" s="18"/>
      <c r="J174" s="18"/>
      <c r="K174" s="6" t="s">
        <v>24</v>
      </c>
      <c r="L174" s="8" t="e">
        <f>(E177/L171)</f>
        <v>#DIV/0!</v>
      </c>
      <c r="M174" s="5"/>
      <c r="N174" s="5"/>
    </row>
    <row r="175" spans="2:16">
      <c r="B175" s="21"/>
      <c r="C175" s="2" t="s">
        <v>52</v>
      </c>
      <c r="D175" s="4" t="s">
        <v>7</v>
      </c>
      <c r="E175" s="2">
        <f t="shared" si="15"/>
        <v>0</v>
      </c>
      <c r="F175" s="18"/>
      <c r="H175" s="18"/>
      <c r="I175" s="18"/>
      <c r="J175" s="18"/>
      <c r="K175" s="6" t="s">
        <v>25</v>
      </c>
      <c r="L175" s="8" t="e">
        <f>(H177/L170)</f>
        <v>#DIV/0!</v>
      </c>
      <c r="M175" s="5"/>
      <c r="N175" s="37"/>
      <c r="O175" s="38" t="s">
        <v>22</v>
      </c>
      <c r="P175" s="40" t="e">
        <f>(I177*4)+(J177*9)</f>
        <v>#DIV/0!</v>
      </c>
    </row>
    <row r="176" spans="2:16">
      <c r="B176" s="21"/>
      <c r="C176" s="2" t="s">
        <v>52</v>
      </c>
      <c r="D176" s="4" t="s">
        <v>8</v>
      </c>
      <c r="E176" s="2">
        <f t="shared" si="15"/>
        <v>0</v>
      </c>
      <c r="F176" s="18"/>
      <c r="H176" s="18"/>
      <c r="I176" s="18"/>
      <c r="J176" s="18"/>
      <c r="K176" s="7" t="s">
        <v>26</v>
      </c>
      <c r="L176" s="9" t="e">
        <f>(P175/P176)</f>
        <v>#DIV/0!</v>
      </c>
      <c r="N176" s="39"/>
      <c r="O176" s="38" t="s">
        <v>23</v>
      </c>
      <c r="P176" s="31">
        <f>(M170*4)+(N170*9)</f>
        <v>0</v>
      </c>
    </row>
    <row r="177" spans="3:12">
      <c r="C177" s="2"/>
      <c r="D177" s="41" t="s">
        <v>16</v>
      </c>
      <c r="E177" s="35" t="e">
        <f t="shared" si="15"/>
        <v>#DIV/0!</v>
      </c>
      <c r="F177" s="35" t="e">
        <f>AVERAGE(F169:F176)</f>
        <v>#DIV/0!</v>
      </c>
      <c r="G177" s="31"/>
      <c r="H177" s="36" t="e">
        <f>AVERAGE(H170:H176)</f>
        <v>#DIV/0!</v>
      </c>
      <c r="I177" s="36" t="e">
        <f>AVERAGE(I170:I176)</f>
        <v>#DIV/0!</v>
      </c>
      <c r="J177" s="36" t="e">
        <f>AVERAGE(J170:J176)</f>
        <v>#DIV/0!</v>
      </c>
      <c r="K177" s="2"/>
      <c r="L177" s="2"/>
    </row>
  </sheetData>
  <sheetProtection selectLockedCells="1"/>
  <mergeCells count="1">
    <mergeCell ref="B1:P1"/>
  </mergeCells>
  <phoneticPr fontId="9" type="noConversion"/>
  <conditionalFormatting sqref="L8:L10">
    <cfRule type="cellIs" dxfId="79" priority="76" operator="between">
      <formula>97%</formula>
      <formula>103%</formula>
    </cfRule>
    <cfRule type="cellIs" dxfId="78" priority="77" operator="between">
      <formula>95%</formula>
      <formula>96.99%</formula>
    </cfRule>
    <cfRule type="cellIs" dxfId="77" priority="78" operator="between">
      <formula>103%</formula>
      <formula>104.99%</formula>
    </cfRule>
    <cfRule type="cellIs" dxfId="76" priority="79" operator="between">
      <formula>1%</formula>
      <formula>94.99%</formula>
    </cfRule>
    <cfRule type="cellIs" dxfId="75" priority="80" operator="between">
      <formula>105%</formula>
      <formula>200%</formula>
    </cfRule>
  </conditionalFormatting>
  <conditionalFormatting sqref="L19:L21">
    <cfRule type="cellIs" dxfId="74" priority="71" operator="between">
      <formula>97%</formula>
      <formula>103%</formula>
    </cfRule>
    <cfRule type="cellIs" dxfId="73" priority="72" operator="between">
      <formula>95%</formula>
      <formula>96.99%</formula>
    </cfRule>
    <cfRule type="cellIs" dxfId="72" priority="73" operator="between">
      <formula>103%</formula>
      <formula>104.99%</formula>
    </cfRule>
    <cfRule type="cellIs" dxfId="71" priority="74" operator="between">
      <formula>1%</formula>
      <formula>94.99%</formula>
    </cfRule>
    <cfRule type="cellIs" dxfId="70" priority="75" operator="between">
      <formula>105%</formula>
      <formula>200%</formula>
    </cfRule>
  </conditionalFormatting>
  <conditionalFormatting sqref="L30:L32">
    <cfRule type="cellIs" dxfId="69" priority="66" operator="between">
      <formula>97%</formula>
      <formula>103%</formula>
    </cfRule>
    <cfRule type="cellIs" dxfId="68" priority="67" operator="between">
      <formula>95%</formula>
      <formula>96.99%</formula>
    </cfRule>
    <cfRule type="cellIs" dxfId="67" priority="68" operator="between">
      <formula>103%</formula>
      <formula>104.99%</formula>
    </cfRule>
    <cfRule type="cellIs" dxfId="66" priority="69" operator="between">
      <formula>1%</formula>
      <formula>94.99%</formula>
    </cfRule>
    <cfRule type="cellIs" dxfId="65" priority="70" operator="between">
      <formula>105%</formula>
      <formula>200%</formula>
    </cfRule>
  </conditionalFormatting>
  <conditionalFormatting sqref="L41:L43">
    <cfRule type="cellIs" dxfId="64" priority="61" operator="between">
      <formula>97%</formula>
      <formula>103%</formula>
    </cfRule>
    <cfRule type="cellIs" dxfId="63" priority="62" operator="between">
      <formula>95%</formula>
      <formula>96.99%</formula>
    </cfRule>
    <cfRule type="cellIs" dxfId="62" priority="63" operator="between">
      <formula>103%</formula>
      <formula>104.99%</formula>
    </cfRule>
    <cfRule type="cellIs" dxfId="61" priority="64" operator="between">
      <formula>1%</formula>
      <formula>94.99%</formula>
    </cfRule>
    <cfRule type="cellIs" dxfId="60" priority="65" operator="between">
      <formula>105%</formula>
      <formula>200%</formula>
    </cfRule>
  </conditionalFormatting>
  <conditionalFormatting sqref="L52:L54">
    <cfRule type="cellIs" dxfId="59" priority="56" operator="between">
      <formula>97%</formula>
      <formula>103%</formula>
    </cfRule>
    <cfRule type="cellIs" dxfId="58" priority="57" operator="between">
      <formula>95%</formula>
      <formula>96.99%</formula>
    </cfRule>
    <cfRule type="cellIs" dxfId="57" priority="58" operator="between">
      <formula>103%</formula>
      <formula>104.99%</formula>
    </cfRule>
    <cfRule type="cellIs" dxfId="56" priority="59" operator="between">
      <formula>1%</formula>
      <formula>94.99%</formula>
    </cfRule>
    <cfRule type="cellIs" dxfId="55" priority="60" operator="between">
      <formula>105%</formula>
      <formula>200%</formula>
    </cfRule>
  </conditionalFormatting>
  <conditionalFormatting sqref="L63:L65">
    <cfRule type="cellIs" dxfId="54" priority="51" operator="between">
      <formula>97%</formula>
      <formula>103%</formula>
    </cfRule>
    <cfRule type="cellIs" dxfId="53" priority="52" operator="between">
      <formula>95%</formula>
      <formula>96.99%</formula>
    </cfRule>
    <cfRule type="cellIs" dxfId="52" priority="53" operator="between">
      <formula>103%</formula>
      <formula>104.99%</formula>
    </cfRule>
    <cfRule type="cellIs" dxfId="51" priority="54" operator="between">
      <formula>1%</formula>
      <formula>94.99%</formula>
    </cfRule>
    <cfRule type="cellIs" dxfId="50" priority="55" operator="between">
      <formula>105%</formula>
      <formula>200%</formula>
    </cfRule>
  </conditionalFormatting>
  <conditionalFormatting sqref="L74:L76">
    <cfRule type="cellIs" dxfId="49" priority="46" operator="between">
      <formula>97%</formula>
      <formula>103%</formula>
    </cfRule>
    <cfRule type="cellIs" dxfId="48" priority="47" operator="between">
      <formula>95%</formula>
      <formula>96.99%</formula>
    </cfRule>
    <cfRule type="cellIs" dxfId="47" priority="48" operator="between">
      <formula>103%</formula>
      <formula>104.99%</formula>
    </cfRule>
    <cfRule type="cellIs" dxfId="46" priority="49" operator="between">
      <formula>1%</formula>
      <formula>94.99%</formula>
    </cfRule>
    <cfRule type="cellIs" dxfId="45" priority="50" operator="between">
      <formula>105%</formula>
      <formula>200%</formula>
    </cfRule>
  </conditionalFormatting>
  <conditionalFormatting sqref="L85:L87">
    <cfRule type="cellIs" dxfId="44" priority="41" operator="between">
      <formula>97%</formula>
      <formula>103%</formula>
    </cfRule>
    <cfRule type="cellIs" dxfId="43" priority="42" operator="between">
      <formula>95%</formula>
      <formula>96.99%</formula>
    </cfRule>
    <cfRule type="cellIs" dxfId="42" priority="43" operator="between">
      <formula>103%</formula>
      <formula>104.99%</formula>
    </cfRule>
    <cfRule type="cellIs" dxfId="41" priority="44" operator="between">
      <formula>1%</formula>
      <formula>94.99%</formula>
    </cfRule>
    <cfRule type="cellIs" dxfId="40" priority="45" operator="between">
      <formula>105%</formula>
      <formula>200%</formula>
    </cfRule>
  </conditionalFormatting>
  <conditionalFormatting sqref="L96:L98">
    <cfRule type="cellIs" dxfId="39" priority="36" operator="between">
      <formula>97%</formula>
      <formula>103%</formula>
    </cfRule>
    <cfRule type="cellIs" dxfId="38" priority="37" operator="between">
      <formula>95%</formula>
      <formula>96.99%</formula>
    </cfRule>
    <cfRule type="cellIs" dxfId="37" priority="38" operator="between">
      <formula>103%</formula>
      <formula>104.99%</formula>
    </cfRule>
    <cfRule type="cellIs" dxfId="36" priority="39" operator="between">
      <formula>1%</formula>
      <formula>94.99%</formula>
    </cfRule>
    <cfRule type="cellIs" dxfId="35" priority="40" operator="between">
      <formula>105%</formula>
      <formula>200%</formula>
    </cfRule>
  </conditionalFormatting>
  <conditionalFormatting sqref="L107:L109">
    <cfRule type="cellIs" dxfId="34" priority="31" operator="between">
      <formula>97%</formula>
      <formula>103%</formula>
    </cfRule>
    <cfRule type="cellIs" dxfId="33" priority="32" operator="between">
      <formula>95%</formula>
      <formula>96.99%</formula>
    </cfRule>
    <cfRule type="cellIs" dxfId="32" priority="33" operator="between">
      <formula>103%</formula>
      <formula>104.99%</formula>
    </cfRule>
    <cfRule type="cellIs" dxfId="31" priority="34" operator="between">
      <formula>1%</formula>
      <formula>94.99%</formula>
    </cfRule>
    <cfRule type="cellIs" dxfId="30" priority="35" operator="between">
      <formula>105%</formula>
      <formula>200%</formula>
    </cfRule>
  </conditionalFormatting>
  <conditionalFormatting sqref="L119:L121">
    <cfRule type="cellIs" dxfId="29" priority="26" operator="between">
      <formula>97%</formula>
      <formula>103%</formula>
    </cfRule>
    <cfRule type="cellIs" dxfId="28" priority="27" operator="between">
      <formula>95%</formula>
      <formula>96.99%</formula>
    </cfRule>
    <cfRule type="cellIs" dxfId="27" priority="28" operator="between">
      <formula>103%</formula>
      <formula>104.99%</formula>
    </cfRule>
    <cfRule type="cellIs" dxfId="26" priority="29" operator="between">
      <formula>1%</formula>
      <formula>94.99%</formula>
    </cfRule>
    <cfRule type="cellIs" dxfId="25" priority="30" operator="between">
      <formula>105%</formula>
      <formula>200%</formula>
    </cfRule>
  </conditionalFormatting>
  <conditionalFormatting sqref="L130:L132">
    <cfRule type="cellIs" dxfId="24" priority="21" operator="between">
      <formula>97%</formula>
      <formula>103%</formula>
    </cfRule>
    <cfRule type="cellIs" dxfId="23" priority="22" operator="between">
      <formula>95%</formula>
      <formula>96.99%</formula>
    </cfRule>
    <cfRule type="cellIs" dxfId="22" priority="23" operator="between">
      <formula>103%</formula>
      <formula>104.99%</formula>
    </cfRule>
    <cfRule type="cellIs" dxfId="21" priority="24" operator="between">
      <formula>1%</formula>
      <formula>94.99%</formula>
    </cfRule>
    <cfRule type="cellIs" dxfId="20" priority="25" operator="between">
      <formula>105%</formula>
      <formula>200%</formula>
    </cfRule>
  </conditionalFormatting>
  <conditionalFormatting sqref="L141:L143">
    <cfRule type="cellIs" dxfId="19" priority="16" operator="between">
      <formula>97%</formula>
      <formula>103%</formula>
    </cfRule>
    <cfRule type="cellIs" dxfId="18" priority="17" operator="between">
      <formula>95%</formula>
      <formula>96.99%</formula>
    </cfRule>
    <cfRule type="cellIs" dxfId="17" priority="18" operator="between">
      <formula>103%</formula>
      <formula>104.99%</formula>
    </cfRule>
    <cfRule type="cellIs" dxfId="16" priority="19" operator="between">
      <formula>1%</formula>
      <formula>94.99%</formula>
    </cfRule>
    <cfRule type="cellIs" dxfId="15" priority="20" operator="between">
      <formula>105%</formula>
      <formula>200%</formula>
    </cfRule>
  </conditionalFormatting>
  <conditionalFormatting sqref="L152:L154">
    <cfRule type="cellIs" dxfId="14" priority="11" operator="between">
      <formula>97%</formula>
      <formula>103%</formula>
    </cfRule>
    <cfRule type="cellIs" dxfId="13" priority="12" operator="between">
      <formula>95%</formula>
      <formula>96.99%</formula>
    </cfRule>
    <cfRule type="cellIs" dxfId="12" priority="13" operator="between">
      <formula>103%</formula>
      <formula>104.99%</formula>
    </cfRule>
    <cfRule type="cellIs" dxfId="11" priority="14" operator="between">
      <formula>1%</formula>
      <formula>94.99%</formula>
    </cfRule>
    <cfRule type="cellIs" dxfId="10" priority="15" operator="between">
      <formula>105%</formula>
      <formula>200%</formula>
    </cfRule>
  </conditionalFormatting>
  <conditionalFormatting sqref="L163:L165">
    <cfRule type="cellIs" dxfId="9" priority="6" operator="between">
      <formula>97%</formula>
      <formula>103%</formula>
    </cfRule>
    <cfRule type="cellIs" dxfId="8" priority="7" operator="between">
      <formula>95%</formula>
      <formula>96.99%</formula>
    </cfRule>
    <cfRule type="cellIs" dxfId="7" priority="8" operator="between">
      <formula>103%</formula>
      <formula>104.99%</formula>
    </cfRule>
    <cfRule type="cellIs" dxfId="6" priority="9" operator="between">
      <formula>1%</formula>
      <formula>94.99%</formula>
    </cfRule>
    <cfRule type="cellIs" dxfId="5" priority="10" operator="between">
      <formula>105%</formula>
      <formula>200%</formula>
    </cfRule>
  </conditionalFormatting>
  <conditionalFormatting sqref="L174:L176">
    <cfRule type="cellIs" dxfId="4" priority="1" operator="between">
      <formula>97%</formula>
      <formula>103%</formula>
    </cfRule>
    <cfRule type="cellIs" dxfId="3" priority="2" operator="between">
      <formula>95%</formula>
      <formula>96.99%</formula>
    </cfRule>
    <cfRule type="cellIs" dxfId="2" priority="3" operator="between">
      <formula>103%</formula>
      <formula>104.99%</formula>
    </cfRule>
    <cfRule type="cellIs" dxfId="1" priority="4" operator="between">
      <formula>1%</formula>
      <formula>94.99%</formula>
    </cfRule>
    <cfRule type="cellIs" dxfId="0" priority="5" operator="between">
      <formula>105%</formula>
      <formula>200%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617F-4347-4C28-9A4B-54A5B45E36A8}">
  <sheetPr codeName="Sheet4">
    <tabColor theme="7" tint="0.39997558519241921"/>
  </sheetPr>
  <dimension ref="A2:AE6"/>
  <sheetViews>
    <sheetView showGridLines="0" topLeftCell="A11" zoomScale="79" zoomScaleNormal="68" workbookViewId="0">
      <selection activeCell="R42" sqref="R42"/>
    </sheetView>
  </sheetViews>
  <sheetFormatPr defaultRowHeight="15.6"/>
  <sheetData>
    <row r="2" spans="1:31" ht="22.2" customHeight="1"/>
    <row r="3" spans="1:31" s="42" customFormat="1" ht="107.4" customHeight="1">
      <c r="A3" s="61" t="s">
        <v>83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 spans="1:31" ht="19.8" customHeight="1"/>
    <row r="5" spans="1:31" ht="15" customHeight="1"/>
    <row r="6" spans="1:31" ht="15" customHeight="1"/>
  </sheetData>
  <mergeCells count="1">
    <mergeCell ref="A3:A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Fitness Chart</vt:lpstr>
      <vt:lpstr>DietChart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Rauwolf</dc:creator>
  <cp:lastModifiedBy>ravuala poojitha</cp:lastModifiedBy>
  <dcterms:created xsi:type="dcterms:W3CDTF">2019-02-03T17:32:33Z</dcterms:created>
  <dcterms:modified xsi:type="dcterms:W3CDTF">2023-03-03T20:25:06Z</dcterms:modified>
</cp:coreProperties>
</file>