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uala pruthvi raj\OneDrive\module1 projects\"/>
    </mc:Choice>
  </mc:AlternateContent>
  <xr:revisionPtr revIDLastSave="0" documentId="8_{A7185D10-BBC2-457D-8F8A-B2A0B1A5C4ED}" xr6:coauthVersionLast="47" xr6:coauthVersionMax="47" xr10:uidLastSave="{00000000-0000-0000-0000-000000000000}"/>
  <bookViews>
    <workbookView xWindow="-108" yWindow="-108" windowWidth="23256" windowHeight="12456" xr2:uid="{E6A71720-9642-4F64-8B7B-ED4BBE72D211}"/>
  </bookViews>
  <sheets>
    <sheet name="SUMMARY" sheetId="1" r:id="rId1"/>
    <sheet name="INCOME" sheetId="4" r:id="rId2"/>
    <sheet name="EXPENSES" sheetId="9" r:id="rId3"/>
    <sheet name="SAVING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4" l="1"/>
  <c r="L19" i="9"/>
  <c r="K15" i="1"/>
  <c r="K9" i="1"/>
  <c r="L10" i="6"/>
  <c r="K7" i="1"/>
  <c r="C23" i="1" l="1"/>
  <c r="J26" i="1" s="1"/>
  <c r="C22" i="1"/>
  <c r="J25" i="1" s="1"/>
  <c r="C21" i="1"/>
  <c r="J24" i="1" s="1"/>
  <c r="K25" i="1"/>
  <c r="K13" i="1"/>
  <c r="F36" i="1" s="1"/>
  <c r="F37" i="1" s="1"/>
  <c r="K24" i="1"/>
  <c r="K26" i="1"/>
  <c r="K17" i="1"/>
  <c r="J29" i="1" s="1"/>
</calcChain>
</file>

<file path=xl/sharedStrings.xml><?xml version="1.0" encoding="utf-8"?>
<sst xmlns="http://schemas.openxmlformats.org/spreadsheetml/2006/main" count="79" uniqueCount="51">
  <si>
    <t>MONTHLY BUDGET TRACKER</t>
  </si>
  <si>
    <t>TOTAL BUDGET</t>
  </si>
  <si>
    <t>Monthly Income:</t>
  </si>
  <si>
    <t>Monthly Needs:</t>
  </si>
  <si>
    <t>Wants:</t>
  </si>
  <si>
    <t>Monthly Needs&amp; Wants:</t>
  </si>
  <si>
    <t>Monthly Savings:</t>
  </si>
  <si>
    <t>Balance:</t>
  </si>
  <si>
    <t>Planned Budget</t>
  </si>
  <si>
    <t>(50-30-20)Rule</t>
  </si>
  <si>
    <t>SUMMARY</t>
  </si>
  <si>
    <t xml:space="preserve"> Needs - 50% Rule :</t>
  </si>
  <si>
    <t xml:space="preserve"> Wants - 30% Rule :</t>
  </si>
  <si>
    <t>Actual Budget</t>
  </si>
  <si>
    <t xml:space="preserve"> Savings - 20% Rule :</t>
  </si>
  <si>
    <t>Income</t>
  </si>
  <si>
    <t>Expenses in need</t>
  </si>
  <si>
    <t>Expenses wanted</t>
  </si>
  <si>
    <t>savings</t>
  </si>
  <si>
    <t>SAVING AMOUNT</t>
  </si>
  <si>
    <t>EXPENDITURE</t>
  </si>
  <si>
    <t>LEFT OVER AMOUNT%</t>
  </si>
  <si>
    <r>
      <rPr>
        <b/>
        <sz val="22"/>
        <color theme="0"/>
        <rFont val="Georgia"/>
        <family val="1"/>
      </rPr>
      <t xml:space="preserve">INCOME  </t>
    </r>
    <r>
      <rPr>
        <b/>
        <sz val="22"/>
        <color rgb="FFFF0000"/>
        <rFont val="Georgia"/>
        <family val="1"/>
      </rPr>
      <t xml:space="preserve">                                   </t>
    </r>
  </si>
  <si>
    <t>MONTHLY INCOME</t>
  </si>
  <si>
    <t>Rent</t>
  </si>
  <si>
    <t>S No:</t>
  </si>
  <si>
    <t>Income Source</t>
  </si>
  <si>
    <t>Date</t>
  </si>
  <si>
    <t>Amount</t>
  </si>
  <si>
    <t>Salary</t>
  </si>
  <si>
    <t>Income From stocks</t>
  </si>
  <si>
    <t>Income From Stocks</t>
  </si>
  <si>
    <t>Income From Interest</t>
  </si>
  <si>
    <t>Total</t>
  </si>
  <si>
    <t>EXPENSES</t>
  </si>
  <si>
    <t>Expenses</t>
  </si>
  <si>
    <t>Groceries / Food</t>
  </si>
  <si>
    <t>Tata Sky</t>
  </si>
  <si>
    <t>Jio Fiber(WIFI)</t>
  </si>
  <si>
    <t>Mobile Recharge</t>
  </si>
  <si>
    <t>Fuel</t>
  </si>
  <si>
    <t>Credit card bills</t>
  </si>
  <si>
    <t>Shopping</t>
  </si>
  <si>
    <t>Entertainment</t>
  </si>
  <si>
    <t>Others</t>
  </si>
  <si>
    <t>SAVINGS</t>
  </si>
  <si>
    <t>S No</t>
  </si>
  <si>
    <t>Savings</t>
  </si>
  <si>
    <t>Fixed Deposit</t>
  </si>
  <si>
    <t>Stocks</t>
  </si>
  <si>
    <t>Chit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</si>
</sst>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rgb="FFFF0000"/>
      <name val="Georgia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0"/>
      <name val="Georgia"/>
      <family val="1"/>
    </font>
    <font>
      <sz val="22"/>
      <color theme="0"/>
      <name val="Calibri"/>
      <family val="2"/>
      <scheme val="minor"/>
    </font>
    <font>
      <b/>
      <sz val="22"/>
      <color theme="0"/>
      <name val="Georgia"/>
      <family val="1"/>
    </font>
    <font>
      <b/>
      <sz val="12"/>
      <color theme="7" tint="-0.49998474074526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44" fontId="0" fillId="0" borderId="0" xfId="1" applyFont="1"/>
    <xf numFmtId="0" fontId="2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/>
    <xf numFmtId="164" fontId="10" fillId="0" borderId="0" xfId="0" applyNumberFormat="1" applyFont="1"/>
    <xf numFmtId="44" fontId="10" fillId="0" borderId="0" xfId="0" applyNumberFormat="1" applyFont="1"/>
    <xf numFmtId="164" fontId="10" fillId="0" borderId="1" xfId="0" applyNumberFormat="1" applyFont="1" applyBorder="1"/>
    <xf numFmtId="9" fontId="0" fillId="0" borderId="0" xfId="2" applyFont="1"/>
    <xf numFmtId="9" fontId="0" fillId="0" borderId="0" xfId="0" applyNumberFormat="1"/>
    <xf numFmtId="0" fontId="3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4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44" fontId="0" fillId="0" borderId="0" xfId="2" applyNumberFormat="1" applyFont="1"/>
    <xf numFmtId="0" fontId="15" fillId="0" borderId="0" xfId="0" applyFont="1"/>
    <xf numFmtId="0" fontId="14" fillId="0" borderId="0" xfId="0" applyFont="1"/>
    <xf numFmtId="0" fontId="16" fillId="0" borderId="0" xfId="0" applyFont="1"/>
    <xf numFmtId="0" fontId="10" fillId="5" borderId="0" xfId="0" applyFont="1" applyFill="1"/>
    <xf numFmtId="0" fontId="19" fillId="0" borderId="15" xfId="0" applyFont="1" applyBorder="1"/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/>
    <xf numFmtId="0" fontId="21" fillId="0" borderId="2" xfId="0" applyFont="1" applyBorder="1"/>
    <xf numFmtId="9" fontId="19" fillId="0" borderId="2" xfId="0" applyNumberFormat="1" applyFont="1" applyBorder="1"/>
    <xf numFmtId="9" fontId="19" fillId="0" borderId="2" xfId="2" applyFont="1" applyBorder="1"/>
    <xf numFmtId="9" fontId="18" fillId="0" borderId="2" xfId="2" applyFont="1" applyBorder="1"/>
    <xf numFmtId="0" fontId="0" fillId="6" borderId="6" xfId="0" applyFill="1" applyBorder="1"/>
    <xf numFmtId="0" fontId="0" fillId="6" borderId="17" xfId="0" applyFill="1" applyBorder="1"/>
    <xf numFmtId="0" fontId="0" fillId="6" borderId="7" xfId="0" applyFill="1" applyBorder="1"/>
    <xf numFmtId="0" fontId="17" fillId="0" borderId="13" xfId="0" applyFont="1" applyBorder="1" applyAlignment="1">
      <alignment horizontal="right"/>
    </xf>
    <xf numFmtId="164" fontId="17" fillId="0" borderId="12" xfId="0" applyNumberFormat="1" applyFont="1" applyBorder="1" applyAlignment="1">
      <alignment horizontal="right"/>
    </xf>
    <xf numFmtId="0" fontId="17" fillId="0" borderId="9" xfId="0" applyFont="1" applyBorder="1" applyAlignment="1">
      <alignment horizontal="right"/>
    </xf>
    <xf numFmtId="164" fontId="17" fillId="0" borderId="8" xfId="0" applyNumberFormat="1" applyFont="1" applyBorder="1" applyAlignment="1">
      <alignment horizontal="right"/>
    </xf>
    <xf numFmtId="0" fontId="22" fillId="7" borderId="11" xfId="0" applyFont="1" applyFill="1" applyBorder="1" applyAlignment="1">
      <alignment horizontal="right"/>
    </xf>
    <xf numFmtId="0" fontId="22" fillId="7" borderId="10" xfId="0" applyFont="1" applyFill="1" applyBorder="1" applyAlignment="1">
      <alignment horizontal="left"/>
    </xf>
    <xf numFmtId="0" fontId="3" fillId="0" borderId="0" xfId="0" applyFont="1"/>
    <xf numFmtId="0" fontId="23" fillId="2" borderId="18" xfId="0" applyFont="1" applyFill="1" applyBorder="1"/>
    <xf numFmtId="164" fontId="23" fillId="2" borderId="19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 &quot;₹&quot;\ * #,##0.00_ ;_ &quot;₹&quot;\ * \-#,##0.00_ ;_ &quot;₹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34" formatCode="_ &quot;₹&quot;\ * #,##0.00_ ;_ &quot;₹&quot;\ * \-#,##0.00_ ;_ &quot;₹&quot;\ 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BUDGET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3F15B0B-97A5-447B-9826-A4A651963A4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79A-49D8-A481-52F59550130D}"/>
                </c:ext>
              </c:extLst>
            </c:dLbl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val>
            <c:numRef>
              <c:f>SUMMARY!$K$7</c:f>
              <c:numCache>
                <c:formatCode>_ [$₹-4009]\ * #,##0.00_ ;_ [$₹-4009]\ * \-#,##0.00_ ;_ [$₹-4009]\ * "-"??_ ;_ @_ </c:formatCode>
                <c:ptCount val="1"/>
                <c:pt idx="0">
                  <c:v>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6-4AF7-AE08-4632D8A435D9}"/>
            </c:ext>
          </c:extLst>
        </c:ser>
        <c:ser>
          <c:idx val="3"/>
          <c:order val="3"/>
          <c:tx>
            <c:v>Needs &amp; Wansts</c:v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3F987341-F90F-46F4-BC7C-53C21212712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79A-49D8-A481-52F59550130D}"/>
                </c:ext>
              </c:extLst>
            </c:dLbl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val>
            <c:numRef>
              <c:f>SUMMARY!$K$13</c:f>
              <c:numCache>
                <c:formatCode>_("₹"* #,##0.00_);_("₹"* \(#,##0.00\);_("₹"* "-"??_);_(@_)</c:formatCode>
                <c:ptCount val="1"/>
                <c:pt idx="0">
                  <c:v>34745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A-49D8-A481-52F595501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69235664"/>
        <c:axId val="1769236496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EXPENSES</c:v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solidFill>
                          <a:schemeClr val="accent1">
                            <a:alpha val="30000"/>
                          </a:schemeClr>
                        </a:solidFill>
                        <a:ln>
                          <a:solidFill>
                            <a:schemeClr val="lt1">
                              <a:alpha val="50000"/>
                            </a:schemeClr>
                          </a:solidFill>
                          <a:round/>
                        </a:ln>
                      </c15:spPr>
                      <c15:showLeaderLines val="0"/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SUMMARY!$K$9</c15:sqref>
                        </c15:formulaRef>
                      </c:ext>
                    </c:extLst>
                    <c:numCache>
                      <c:formatCode>_("₹"* #,##0.00_);_("₹"* \(#,##0.00\);_("₹"* "-"??_);_(@_)</c:formatCode>
                      <c:ptCount val="1"/>
                      <c:pt idx="0">
                        <c:v>32745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8D6-4AF7-AE08-4632D8A435D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WANTS</c:v>
                </c:tx>
                <c:spPr>
                  <a:solidFill>
                    <a:schemeClr val="accent3">
                      <a:alpha val="88000"/>
                    </a:schemeClr>
                  </a:solidFill>
                  <a:ln>
                    <a:solidFill>
                      <a:schemeClr val="accent3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3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3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solidFill>
                          <a:schemeClr val="accent1">
                            <a:alpha val="30000"/>
                          </a:schemeClr>
                        </a:solidFill>
                        <a:ln>
                          <a:solidFill>
                            <a:schemeClr val="lt1">
                              <a:alpha val="50000"/>
                            </a:schemeClr>
                          </a:solidFill>
                          <a:round/>
                        </a:ln>
                      </c15:spPr>
                      <c15:showLeaderLines val="0"/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SUMMARY!$K$11</c15:sqref>
                        </c15:formulaRef>
                      </c:ext>
                    </c:extLst>
                    <c:numCache>
                      <c:formatCode>_("₹"* #,##0.00_);_("₹"* \(#,##0.00\);_("₹"* "-"??_);_(@_)</c:formatCode>
                      <c:ptCount val="1"/>
                      <c:pt idx="0">
                        <c:v>2000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9A-49D8-A481-52F59550130D}"/>
                  </c:ext>
                </c:extLst>
              </c15:ser>
            </c15:filteredBarSeries>
          </c:ext>
        </c:extLst>
      </c:bar3DChart>
      <c:catAx>
        <c:axId val="176923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36496"/>
        <c:crosses val="autoZero"/>
        <c:auto val="1"/>
        <c:lblAlgn val="ctr"/>
        <c:lblOffset val="100"/>
        <c:noMultiLvlLbl val="0"/>
      </c:catAx>
      <c:valAx>
        <c:axId val="1769236496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17692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240315414215114E-2"/>
          <c:y val="0.1815085028068516"/>
          <c:w val="0.89951936917156972"/>
          <c:h val="0.7599407785157616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8E9-42B1-8F28-04ECB88D75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8E9-42B1-8F28-04ECB88D75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B86-4355-9D91-75D11243D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SUMMARY!$F$35:$F$37</c:f>
              <c:numCache>
                <c:formatCode>0%</c:formatCode>
                <c:ptCount val="3"/>
                <c:pt idx="1">
                  <c:v>0.43981012658227847</c:v>
                </c:pt>
                <c:pt idx="2">
                  <c:v>0.56018987341772153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E9-42B1-8F28-04ECB88D75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Summary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SUMMARY!$J$20:$J$22</c:f>
              <c:strCache>
                <c:ptCount val="3"/>
                <c:pt idx="0">
                  <c:v>SUMMARY</c:v>
                </c:pt>
                <c:pt idx="2">
                  <c:v>Planned Budget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SUMMARY!$I$23:$I$26</c:f>
              <c:strCache>
                <c:ptCount val="4"/>
                <c:pt idx="0">
                  <c:v>Income</c:v>
                </c:pt>
                <c:pt idx="1">
                  <c:v>Expenses in need</c:v>
                </c:pt>
                <c:pt idx="2">
                  <c:v>Expenses wanted</c:v>
                </c:pt>
                <c:pt idx="3">
                  <c:v>savings</c:v>
                </c:pt>
              </c:strCache>
            </c:strRef>
          </c:cat>
          <c:val>
            <c:numRef>
              <c:f>SUMMARY!$J$23:$J$26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4-4441-8549-B6FAD1EB0ADF}"/>
            </c:ext>
          </c:extLst>
        </c:ser>
        <c:ser>
          <c:idx val="1"/>
          <c:order val="1"/>
          <c:tx>
            <c:strRef>
              <c:f>SUMMARY!$K$20:$K$22</c:f>
              <c:strCache>
                <c:ptCount val="3"/>
                <c:pt idx="0">
                  <c:v>SUMMARY</c:v>
                </c:pt>
                <c:pt idx="2">
                  <c:v>Actual Budget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SUMMARY!$I$23:$I$26</c:f>
              <c:strCache>
                <c:ptCount val="4"/>
                <c:pt idx="0">
                  <c:v>Income</c:v>
                </c:pt>
                <c:pt idx="1">
                  <c:v>Expenses in need</c:v>
                </c:pt>
                <c:pt idx="2">
                  <c:v>Expenses wanted</c:v>
                </c:pt>
                <c:pt idx="3">
                  <c:v>savings</c:v>
                </c:pt>
              </c:strCache>
            </c:strRef>
          </c:cat>
          <c:val>
            <c:numRef>
              <c:f>SUMMARY!$K$23:$K$26</c:f>
              <c:numCache>
                <c:formatCode>0%</c:formatCode>
                <c:ptCount val="4"/>
                <c:pt idx="0">
                  <c:v>1</c:v>
                </c:pt>
                <c:pt idx="1">
                  <c:v>0.41449367088607597</c:v>
                </c:pt>
                <c:pt idx="2">
                  <c:v>2.5316455696202531E-2</c:v>
                </c:pt>
                <c:pt idx="3">
                  <c:v>0.53797468354430378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4-4441-8549-B6FAD1EB0A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28315424"/>
        <c:axId val="528315840"/>
        <c:axId val="0"/>
      </c:bar3DChart>
      <c:catAx>
        <c:axId val="5283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15840"/>
        <c:crosses val="autoZero"/>
        <c:auto val="1"/>
        <c:lblAlgn val="ctr"/>
        <c:lblOffset val="100"/>
        <c:noMultiLvlLbl val="0"/>
      </c:catAx>
      <c:valAx>
        <c:axId val="52831584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5283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038124668499991"/>
          <c:y val="8.8785042265172517E-2"/>
          <c:w val="0.45923750663000018"/>
          <c:h val="0.53126686618719332"/>
        </c:manualLayout>
      </c:layout>
      <c:doughnutChart>
        <c:varyColors val="1"/>
        <c:ser>
          <c:idx val="0"/>
          <c:order val="0"/>
          <c:tx>
            <c:v>Amount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7-180C-4860-9A29-12FF3F29A06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8-180C-4860-9A29-12FF3F29A06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A-180C-4860-9A29-12FF3F29A06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B-180C-4860-9A29-12FF3F29A06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92-40C1-8715-4581C09EC0B4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9-180C-4860-9A29-12FF3F29A06C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3-180C-4860-9A29-12FF3F29A06C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2-180C-4860-9A29-12FF3F29A06C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1-180C-4860-9A29-12FF3F29A06C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203200" h="107950" prst="coolSlant"/>
              </a:sp3d>
            </c:spPr>
            <c:extLst>
              <c:ext xmlns:c16="http://schemas.microsoft.com/office/drawing/2014/chart" uri="{C3380CC4-5D6E-409C-BE32-E72D297353CC}">
                <c16:uniqueId val="{00000004-180C-4860-9A29-12FF3F29A06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5-180C-4860-9A29-12FF3F29A06C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6-180C-4860-9A29-12FF3F29A0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0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EXPENSES!$J$7:$J$18</c:f>
              <c:strCache>
                <c:ptCount val="12"/>
                <c:pt idx="0">
                  <c:v>Rent</c:v>
                </c:pt>
                <c:pt idx="1">
                  <c:v>Groceries / Food</c:v>
                </c:pt>
                <c:pt idx="2">
                  <c:v>Tata Sky</c:v>
                </c:pt>
                <c:pt idx="3">
                  <c:v>Jio Fiber(WIFI)</c:v>
                </c:pt>
                <c:pt idx="4">
                  <c:v>Mobile Recharge</c:v>
                </c:pt>
                <c:pt idx="5">
                  <c:v>Credit card bills</c:v>
                </c:pt>
                <c:pt idx="6">
                  <c:v>Fuel</c:v>
                </c:pt>
                <c:pt idx="7">
                  <c:v>Shopping</c:v>
                </c:pt>
                <c:pt idx="8">
                  <c:v>Entertainment</c:v>
                </c:pt>
                <c:pt idx="9">
                  <c:v>Others</c:v>
                </c:pt>
                <c:pt idx="10">
                  <c:v>Entertainment</c:v>
                </c:pt>
                <c:pt idx="11">
                  <c:v>Shopping</c:v>
                </c:pt>
              </c:strCache>
            </c:strRef>
          </c:cat>
          <c:val>
            <c:numRef>
              <c:f>EXPENSES!$L$7:$L$18</c:f>
              <c:numCache>
                <c:formatCode>_("₹"* #,##0.00_);_("₹"* \(#,##0.00\);_("₹"* "-"??_);_(@_)</c:formatCode>
                <c:ptCount val="12"/>
                <c:pt idx="0">
                  <c:v>12000</c:v>
                </c:pt>
                <c:pt idx="1">
                  <c:v>7000</c:v>
                </c:pt>
                <c:pt idx="2">
                  <c:v>410</c:v>
                </c:pt>
                <c:pt idx="3">
                  <c:v>470</c:v>
                </c:pt>
                <c:pt idx="4">
                  <c:v>265</c:v>
                </c:pt>
                <c:pt idx="5">
                  <c:v>3600</c:v>
                </c:pt>
                <c:pt idx="6">
                  <c:v>3000</c:v>
                </c:pt>
                <c:pt idx="7">
                  <c:v>2000</c:v>
                </c:pt>
                <c:pt idx="8">
                  <c:v>1000</c:v>
                </c:pt>
                <c:pt idx="9">
                  <c:v>500</c:v>
                </c:pt>
                <c:pt idx="10">
                  <c:v>1500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C-4860-9A29-12FF3F29A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SAVINGS!A1"/><Relationship Id="rId5" Type="http://schemas.openxmlformats.org/officeDocument/2006/relationships/hyperlink" Target="#EXPENSES!A1"/><Relationship Id="rId4" Type="http://schemas.openxmlformats.org/officeDocument/2006/relationships/hyperlink" Target="#INC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EXPENSES!A1"/><Relationship Id="rId2" Type="http://schemas.openxmlformats.org/officeDocument/2006/relationships/hyperlink" Target="#INCOME!A1"/><Relationship Id="rId1" Type="http://schemas.openxmlformats.org/officeDocument/2006/relationships/hyperlink" Target="#SUMMARY!A1"/><Relationship Id="rId4" Type="http://schemas.openxmlformats.org/officeDocument/2006/relationships/hyperlink" Target="#SAVING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EXPENSES!A1"/><Relationship Id="rId2" Type="http://schemas.openxmlformats.org/officeDocument/2006/relationships/hyperlink" Target="#INCOME!A1"/><Relationship Id="rId1" Type="http://schemas.openxmlformats.org/officeDocument/2006/relationships/hyperlink" Target="#SUMMARY!A1"/><Relationship Id="rId5" Type="http://schemas.openxmlformats.org/officeDocument/2006/relationships/chart" Target="../charts/chart4.xml"/><Relationship Id="rId4" Type="http://schemas.openxmlformats.org/officeDocument/2006/relationships/hyperlink" Target="#SAVING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EXPENSES!A1"/><Relationship Id="rId2" Type="http://schemas.openxmlformats.org/officeDocument/2006/relationships/hyperlink" Target="#INCOME!A1"/><Relationship Id="rId1" Type="http://schemas.openxmlformats.org/officeDocument/2006/relationships/hyperlink" Target="#SUMMARY!A1"/><Relationship Id="rId4" Type="http://schemas.openxmlformats.org/officeDocument/2006/relationships/hyperlink" Target="#SAVING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361795</xdr:colOff>
      <xdr:row>4</xdr:row>
      <xdr:rowOff>29106</xdr:rowOff>
    </xdr:from>
    <xdr:to>
      <xdr:col>17</xdr:col>
      <xdr:colOff>161082</xdr:colOff>
      <xdr:row>16</xdr:row>
      <xdr:rowOff>3186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666343-A32D-3F42-778D-D50C9CA2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128428</xdr:colOff>
      <xdr:row>4</xdr:row>
      <xdr:rowOff>25686</xdr:rowOff>
    </xdr:from>
    <xdr:to>
      <xdr:col>8</xdr:col>
      <xdr:colOff>633574</xdr:colOff>
      <xdr:row>15</xdr:row>
      <xdr:rowOff>94180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1BA793-CAF8-4D9C-9AD4-05A46AD17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59183</xdr:colOff>
      <xdr:row>2</xdr:row>
      <xdr:rowOff>170155</xdr:rowOff>
    </xdr:from>
    <xdr:to>
      <xdr:col>16</xdr:col>
      <xdr:colOff>318115</xdr:colOff>
      <xdr:row>2</xdr:row>
      <xdr:rowOff>436485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B4C57B-47E2-2A2F-8FA9-B73E99DA67A1}"/>
            </a:ext>
          </a:extLst>
        </xdr:cNvPr>
        <xdr:cNvSpPr/>
      </xdr:nvSpPr>
      <xdr:spPr>
        <a:xfrm>
          <a:off x="9462115" y="540058"/>
          <a:ext cx="865573" cy="266330"/>
        </a:xfrm>
        <a:prstGeom prst="roundRect">
          <a:avLst/>
        </a:prstGeom>
        <a:solidFill>
          <a:srgbClr val="7030A0"/>
        </a:solidFill>
        <a:ln>
          <a:solidFill>
            <a:schemeClr val="bg2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SUMMARY</a:t>
          </a:r>
        </a:p>
        <a:p>
          <a:pPr algn="l"/>
          <a:endParaRPr lang="en-IN" sz="1100"/>
        </a:p>
      </xdr:txBody>
    </xdr:sp>
    <xdr:clientData/>
  </xdr:twoCellAnchor>
  <xdr:twoCellAnchor>
    <xdr:from>
      <xdr:col>16</xdr:col>
      <xdr:colOff>429084</xdr:colOff>
      <xdr:row>2</xdr:row>
      <xdr:rowOff>162758</xdr:rowOff>
    </xdr:from>
    <xdr:to>
      <xdr:col>18</xdr:col>
      <xdr:colOff>81376</xdr:colOff>
      <xdr:row>2</xdr:row>
      <xdr:rowOff>429088</xdr:rowOff>
    </xdr:to>
    <xdr:sp macro="" textlink="">
      <xdr:nvSpPr>
        <xdr:cNvPr id="10" name="Rectangle: Rounded Corner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8D3F218-0883-F22C-2C02-656B78D60A14}"/>
            </a:ext>
          </a:extLst>
        </xdr:cNvPr>
        <xdr:cNvSpPr/>
      </xdr:nvSpPr>
      <xdr:spPr>
        <a:xfrm>
          <a:off x="10438657" y="532661"/>
          <a:ext cx="865573" cy="266330"/>
        </a:xfrm>
        <a:prstGeom prst="roundRect">
          <a:avLst/>
        </a:prstGeom>
        <a:solidFill>
          <a:srgbClr val="FF0000"/>
        </a:solidFill>
        <a:ln>
          <a:solidFill>
            <a:schemeClr val="bg2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INCOME</a:t>
          </a:r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18</xdr:col>
      <xdr:colOff>170153</xdr:colOff>
      <xdr:row>2</xdr:row>
      <xdr:rowOff>155359</xdr:rowOff>
    </xdr:from>
    <xdr:to>
      <xdr:col>19</xdr:col>
      <xdr:colOff>429085</xdr:colOff>
      <xdr:row>2</xdr:row>
      <xdr:rowOff>421689</xdr:rowOff>
    </xdr:to>
    <xdr:sp macro="" textlink="">
      <xdr:nvSpPr>
        <xdr:cNvPr id="11" name="Rectangle: Rounded Corner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98CF8DA-8679-2B01-74C2-7CD78E703993}"/>
            </a:ext>
          </a:extLst>
        </xdr:cNvPr>
        <xdr:cNvSpPr/>
      </xdr:nvSpPr>
      <xdr:spPr>
        <a:xfrm>
          <a:off x="11393007" y="525262"/>
          <a:ext cx="865573" cy="26633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EXPENSES</a:t>
          </a:r>
        </a:p>
        <a:p>
          <a:pPr algn="l"/>
          <a:endParaRPr lang="en-IN" sz="1100"/>
        </a:p>
      </xdr:txBody>
    </xdr:sp>
    <xdr:clientData/>
  </xdr:twoCellAnchor>
  <xdr:twoCellAnchor>
    <xdr:from>
      <xdr:col>19</xdr:col>
      <xdr:colOff>488269</xdr:colOff>
      <xdr:row>2</xdr:row>
      <xdr:rowOff>162757</xdr:rowOff>
    </xdr:from>
    <xdr:to>
      <xdr:col>21</xdr:col>
      <xdr:colOff>140560</xdr:colOff>
      <xdr:row>2</xdr:row>
      <xdr:rowOff>429087</xdr:rowOff>
    </xdr:to>
    <xdr:sp macro="" textlink="">
      <xdr:nvSpPr>
        <xdr:cNvPr id="12" name="Rectangle: Rounded Corners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CFD461A-D919-F88C-5BF8-24DC0294C814}"/>
            </a:ext>
          </a:extLst>
        </xdr:cNvPr>
        <xdr:cNvSpPr/>
      </xdr:nvSpPr>
      <xdr:spPr>
        <a:xfrm>
          <a:off x="12317764" y="532660"/>
          <a:ext cx="865573" cy="266330"/>
        </a:xfrm>
        <a:prstGeom prst="roundRect">
          <a:avLst/>
        </a:prstGeom>
        <a:solidFill>
          <a:srgbClr val="00B050"/>
        </a:solidFill>
        <a:ln>
          <a:solidFill>
            <a:schemeClr val="bg2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SAVINGS</a:t>
          </a: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466617</xdr:colOff>
      <xdr:row>17</xdr:row>
      <xdr:rowOff>105310</xdr:rowOff>
    </xdr:from>
    <xdr:to>
      <xdr:col>18</xdr:col>
      <xdr:colOff>586482</xdr:colOff>
      <xdr:row>30</xdr:row>
      <xdr:rowOff>151544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F5B89-AF30-D970-D641-B78F3FCAA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0.34772</cdr:x>
      <cdr:y>0.12641</cdr:y>
    </cdr:from>
    <cdr:to>
      <cdr:x>0.64586</cdr:x>
      <cdr:y>0.21084</cdr:y>
    </cdr:to>
    <cdr:sp macro="" textlink="SUMMARY!$F$36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984EFF61-E1A2-EE6B-139B-50113E1F8D01}"/>
            </a:ext>
          </a:extLst>
        </cdr:cNvPr>
        <cdr:cNvSpPr/>
      </cdr:nvSpPr>
      <cdr:spPr>
        <a:xfrm xmlns:a="http://schemas.openxmlformats.org/drawingml/2006/main">
          <a:off x="1086659" y="308446"/>
          <a:ext cx="931696" cy="206037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34E2A617-4B1A-444F-B36B-BBF18E4756C7}" type="TxLink">
            <a:rPr lang="en-US" sz="1100" b="1" i="1" u="none" strike="noStrike">
              <a:solidFill>
                <a:srgbClr val="C00000"/>
              </a:solidFill>
              <a:latin typeface="Calibri"/>
              <a:ea typeface="Calibri"/>
              <a:cs typeface="Calibri"/>
            </a:rPr>
            <a:pPr algn="ctr"/>
            <a:t>44%</a:t>
          </a:fld>
          <a:endParaRPr lang="en-US" b="1" i="1">
            <a:solidFill>
              <a:srgbClr val="C0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132826</xdr:colOff>
      <xdr:row>2</xdr:row>
      <xdr:rowOff>188752</xdr:rowOff>
    </xdr:from>
    <xdr:to>
      <xdr:col>13</xdr:col>
      <xdr:colOff>139817</xdr:colOff>
      <xdr:row>2</xdr:row>
      <xdr:rowOff>440422</xdr:rowOff>
    </xdr:to>
    <xdr:sp macro="" textlink="">
      <xdr:nvSpPr>
        <xdr:cNvPr id="5" name="Rectangle: Rounded Corner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8AE948-8468-2B39-6DBA-ACE8CDCC7DE6}"/>
            </a:ext>
          </a:extLst>
        </xdr:cNvPr>
        <xdr:cNvSpPr/>
      </xdr:nvSpPr>
      <xdr:spPr>
        <a:xfrm>
          <a:off x="7948569" y="552275"/>
          <a:ext cx="880844" cy="251670"/>
        </a:xfrm>
        <a:prstGeom prst="roundRect">
          <a:avLst/>
        </a:prstGeom>
        <a:solidFill>
          <a:srgbClr val="7030A0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SUMMARY</a:t>
          </a:r>
        </a:p>
      </xdr:txBody>
    </xdr:sp>
    <xdr:clientData/>
  </xdr:twoCellAnchor>
  <xdr:twoCellAnchor>
    <xdr:from>
      <xdr:col>13</xdr:col>
      <xdr:colOff>223707</xdr:colOff>
      <xdr:row>2</xdr:row>
      <xdr:rowOff>181761</xdr:rowOff>
    </xdr:from>
    <xdr:to>
      <xdr:col>14</xdr:col>
      <xdr:colOff>496349</xdr:colOff>
      <xdr:row>2</xdr:row>
      <xdr:rowOff>433431</xdr:rowOff>
    </xdr:to>
    <xdr:sp macro="" textlink="">
      <xdr:nvSpPr>
        <xdr:cNvPr id="6" name="Rectangle: Rounded Corner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FDFDF8-670B-3C78-9E2B-4614E75711C5}"/>
            </a:ext>
          </a:extLst>
        </xdr:cNvPr>
        <xdr:cNvSpPr/>
      </xdr:nvSpPr>
      <xdr:spPr>
        <a:xfrm>
          <a:off x="8913303" y="545284"/>
          <a:ext cx="880844" cy="251670"/>
        </a:xfrm>
        <a:prstGeom prst="roundRect">
          <a:avLst/>
        </a:prstGeom>
        <a:solidFill>
          <a:srgbClr val="FF0000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INCOME</a:t>
          </a:r>
        </a:p>
        <a:p>
          <a:pPr algn="ctr"/>
          <a:endParaRPr lang="en-IN" sz="1100" b="1"/>
        </a:p>
      </xdr:txBody>
    </xdr:sp>
    <xdr:clientData/>
  </xdr:twoCellAnchor>
  <xdr:twoCellAnchor>
    <xdr:from>
      <xdr:col>15</xdr:col>
      <xdr:colOff>6991</xdr:colOff>
      <xdr:row>2</xdr:row>
      <xdr:rowOff>174770</xdr:rowOff>
    </xdr:from>
    <xdr:to>
      <xdr:col>16</xdr:col>
      <xdr:colOff>279633</xdr:colOff>
      <xdr:row>2</xdr:row>
      <xdr:rowOff>426440</xdr:rowOff>
    </xdr:to>
    <xdr:sp macro="" textlink="">
      <xdr:nvSpPr>
        <xdr:cNvPr id="7" name="Rectangle: Rounded Corner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55A474-4D09-8BCD-7FAA-748C5442EC40}"/>
            </a:ext>
          </a:extLst>
        </xdr:cNvPr>
        <xdr:cNvSpPr/>
      </xdr:nvSpPr>
      <xdr:spPr>
        <a:xfrm>
          <a:off x="9912991" y="538293"/>
          <a:ext cx="880844" cy="25167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EXPENSES</a:t>
          </a:r>
        </a:p>
      </xdr:txBody>
    </xdr:sp>
    <xdr:clientData/>
  </xdr:twoCellAnchor>
  <xdr:twoCellAnchor>
    <xdr:from>
      <xdr:col>16</xdr:col>
      <xdr:colOff>370513</xdr:colOff>
      <xdr:row>2</xdr:row>
      <xdr:rowOff>153797</xdr:rowOff>
    </xdr:from>
    <xdr:to>
      <xdr:col>18</xdr:col>
      <xdr:colOff>34953</xdr:colOff>
      <xdr:row>2</xdr:row>
      <xdr:rowOff>405467</xdr:rowOff>
    </xdr:to>
    <xdr:sp macro="" textlink="">
      <xdr:nvSpPr>
        <xdr:cNvPr id="8" name="Rectangle: Rounded Corner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9EAC2B-E9CC-FBCB-EC2E-53216DBE4398}"/>
            </a:ext>
          </a:extLst>
        </xdr:cNvPr>
        <xdr:cNvSpPr/>
      </xdr:nvSpPr>
      <xdr:spPr>
        <a:xfrm>
          <a:off x="10884715" y="517320"/>
          <a:ext cx="880844" cy="251670"/>
        </a:xfrm>
        <a:prstGeom prst="roundRect">
          <a:avLst/>
        </a:prstGeom>
        <a:solidFill>
          <a:srgbClr val="00B050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SAVINGS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115660</xdr:colOff>
      <xdr:row>2</xdr:row>
      <xdr:rowOff>142875</xdr:rowOff>
    </xdr:from>
    <xdr:to>
      <xdr:col>11</xdr:col>
      <xdr:colOff>1088571</xdr:colOff>
      <xdr:row>2</xdr:row>
      <xdr:rowOff>421821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A3B424-67AA-A4B7-61FA-5D6AC8E3A03E}"/>
            </a:ext>
          </a:extLst>
        </xdr:cNvPr>
        <xdr:cNvSpPr/>
      </xdr:nvSpPr>
      <xdr:spPr>
        <a:xfrm>
          <a:off x="7375071" y="510268"/>
          <a:ext cx="972911" cy="278946"/>
        </a:xfrm>
        <a:prstGeom prst="roundRect">
          <a:avLst/>
        </a:prstGeom>
        <a:solidFill>
          <a:srgbClr val="7030A0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SUMMARY</a:t>
          </a:r>
        </a:p>
      </xdr:txBody>
    </xdr:sp>
    <xdr:clientData/>
  </xdr:twoCellAnchor>
  <xdr:twoCellAnchor>
    <xdr:from>
      <xdr:col>11</xdr:col>
      <xdr:colOff>1142999</xdr:colOff>
      <xdr:row>2</xdr:row>
      <xdr:rowOff>163286</xdr:rowOff>
    </xdr:from>
    <xdr:to>
      <xdr:col>13</xdr:col>
      <xdr:colOff>217714</xdr:colOff>
      <xdr:row>2</xdr:row>
      <xdr:rowOff>442232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BA22CF-86A4-ECEB-15C0-B5E8422884DD}"/>
            </a:ext>
          </a:extLst>
        </xdr:cNvPr>
        <xdr:cNvSpPr/>
      </xdr:nvSpPr>
      <xdr:spPr>
        <a:xfrm>
          <a:off x="8402410" y="530679"/>
          <a:ext cx="972911" cy="278946"/>
        </a:xfrm>
        <a:prstGeom prst="roundRect">
          <a:avLst/>
        </a:prstGeom>
        <a:solidFill>
          <a:srgbClr val="FF0000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INCOME</a:t>
          </a:r>
        </a:p>
      </xdr:txBody>
    </xdr:sp>
    <xdr:clientData/>
  </xdr:twoCellAnchor>
  <xdr:twoCellAnchor>
    <xdr:from>
      <xdr:col>13</xdr:col>
      <xdr:colOff>238124</xdr:colOff>
      <xdr:row>2</xdr:row>
      <xdr:rowOff>170090</xdr:rowOff>
    </xdr:from>
    <xdr:to>
      <xdr:col>14</xdr:col>
      <xdr:colOff>598713</xdr:colOff>
      <xdr:row>2</xdr:row>
      <xdr:rowOff>449036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D7F6DE5-3334-38BF-8BD8-C38FAAC33B52}"/>
            </a:ext>
          </a:extLst>
        </xdr:cNvPr>
        <xdr:cNvSpPr/>
      </xdr:nvSpPr>
      <xdr:spPr>
        <a:xfrm>
          <a:off x="9395731" y="537483"/>
          <a:ext cx="972911" cy="278946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EXPENSES</a:t>
          </a:r>
        </a:p>
      </xdr:txBody>
    </xdr:sp>
    <xdr:clientData/>
  </xdr:twoCellAnchor>
  <xdr:twoCellAnchor>
    <xdr:from>
      <xdr:col>15</xdr:col>
      <xdr:colOff>95249</xdr:colOff>
      <xdr:row>2</xdr:row>
      <xdr:rowOff>156483</xdr:rowOff>
    </xdr:from>
    <xdr:to>
      <xdr:col>16</xdr:col>
      <xdr:colOff>455839</xdr:colOff>
      <xdr:row>2</xdr:row>
      <xdr:rowOff>435429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8D12B7F-36C2-F2DE-FEF2-58E7ADD61FF3}"/>
            </a:ext>
          </a:extLst>
        </xdr:cNvPr>
        <xdr:cNvSpPr/>
      </xdr:nvSpPr>
      <xdr:spPr>
        <a:xfrm>
          <a:off x="10477499" y="523876"/>
          <a:ext cx="972911" cy="278946"/>
        </a:xfrm>
        <a:prstGeom prst="roundRect">
          <a:avLst/>
        </a:prstGeom>
        <a:solidFill>
          <a:srgbClr val="00B050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SAVINGS</a:t>
          </a:r>
        </a:p>
        <a:p>
          <a:pPr algn="ctr"/>
          <a:endParaRPr lang="en-IN" sz="1100" b="1"/>
        </a:p>
      </xdr:txBody>
    </xdr:sp>
    <xdr:clientData/>
  </xdr:twoCellAnchor>
  <xdr:twoCellAnchor>
    <xdr:from>
      <xdr:col>10</xdr:col>
      <xdr:colOff>1299482</xdr:colOff>
      <xdr:row>4</xdr:row>
      <xdr:rowOff>118379</xdr:rowOff>
    </xdr:from>
    <xdr:to>
      <xdr:col>21</xdr:col>
      <xdr:colOff>150424</xdr:colOff>
      <xdr:row>26</xdr:row>
      <xdr:rowOff>92936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D8B8DD-C0E8-302A-707A-81C35DDFA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74482</xdr:colOff>
      <xdr:row>2</xdr:row>
      <xdr:rowOff>200525</xdr:rowOff>
    </xdr:from>
    <xdr:to>
      <xdr:col>12</xdr:col>
      <xdr:colOff>51564</xdr:colOff>
      <xdr:row>2</xdr:row>
      <xdr:rowOff>446886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8F90D-FA13-2124-066D-4426F83AAC91}"/>
            </a:ext>
          </a:extLst>
        </xdr:cNvPr>
        <xdr:cNvSpPr/>
      </xdr:nvSpPr>
      <xdr:spPr>
        <a:xfrm>
          <a:off x="6371008" y="567202"/>
          <a:ext cx="882315" cy="246361"/>
        </a:xfrm>
        <a:prstGeom prst="roundRect">
          <a:avLst/>
        </a:prstGeom>
        <a:solidFill>
          <a:srgbClr val="7030A0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SUMMARY</a:t>
          </a:r>
        </a:p>
      </xdr:txBody>
    </xdr:sp>
    <xdr:clientData/>
  </xdr:twoCellAnchor>
  <xdr:twoCellAnchor>
    <xdr:from>
      <xdr:col>12</xdr:col>
      <xdr:colOff>85941</xdr:colOff>
      <xdr:row>2</xdr:row>
      <xdr:rowOff>206255</xdr:rowOff>
    </xdr:from>
    <xdr:to>
      <xdr:col>13</xdr:col>
      <xdr:colOff>360947</xdr:colOff>
      <xdr:row>2</xdr:row>
      <xdr:rowOff>452616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E917F8B-4894-D76E-1EE4-8A8BD447C9F1}"/>
            </a:ext>
          </a:extLst>
        </xdr:cNvPr>
        <xdr:cNvSpPr/>
      </xdr:nvSpPr>
      <xdr:spPr>
        <a:xfrm>
          <a:off x="7287700" y="572932"/>
          <a:ext cx="882315" cy="246361"/>
        </a:xfrm>
        <a:prstGeom prst="roundRect">
          <a:avLst/>
        </a:prstGeom>
        <a:solidFill>
          <a:srgbClr val="FF0000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INCOME</a:t>
          </a:r>
        </a:p>
      </xdr:txBody>
    </xdr:sp>
    <xdr:clientData/>
  </xdr:twoCellAnchor>
  <xdr:twoCellAnchor>
    <xdr:from>
      <xdr:col>13</xdr:col>
      <xdr:colOff>429700</xdr:colOff>
      <xdr:row>2</xdr:row>
      <xdr:rowOff>200526</xdr:rowOff>
    </xdr:from>
    <xdr:to>
      <xdr:col>15</xdr:col>
      <xdr:colOff>97399</xdr:colOff>
      <xdr:row>2</xdr:row>
      <xdr:rowOff>446887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520F81C-B958-9215-EE95-1FF56B436115}"/>
            </a:ext>
          </a:extLst>
        </xdr:cNvPr>
        <xdr:cNvSpPr/>
      </xdr:nvSpPr>
      <xdr:spPr>
        <a:xfrm>
          <a:off x="8238768" y="567203"/>
          <a:ext cx="882315" cy="246361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EXPENSES</a:t>
          </a:r>
        </a:p>
      </xdr:txBody>
    </xdr:sp>
    <xdr:clientData/>
  </xdr:twoCellAnchor>
  <xdr:twoCellAnchor>
    <xdr:from>
      <xdr:col>15</xdr:col>
      <xdr:colOff>171882</xdr:colOff>
      <xdr:row>2</xdr:row>
      <xdr:rowOff>194796</xdr:rowOff>
    </xdr:from>
    <xdr:to>
      <xdr:col>16</xdr:col>
      <xdr:colOff>446889</xdr:colOff>
      <xdr:row>2</xdr:row>
      <xdr:rowOff>441157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605BDD-A386-5C79-5669-9A878ADD506B}"/>
            </a:ext>
          </a:extLst>
        </xdr:cNvPr>
        <xdr:cNvSpPr/>
      </xdr:nvSpPr>
      <xdr:spPr>
        <a:xfrm>
          <a:off x="9195566" y="561473"/>
          <a:ext cx="882315" cy="246361"/>
        </a:xfrm>
        <a:prstGeom prst="roundRect">
          <a:avLst/>
        </a:prstGeom>
        <a:solidFill>
          <a:srgbClr val="00B050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SAVINGS</a:t>
          </a:r>
        </a:p>
        <a:p>
          <a:pPr algn="ctr"/>
          <a:endParaRPr lang="en-IN" sz="11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56DD0F-29BB-4A81-91D1-60B646999377}" name="Table4" displayName="Table4" ref="B20:C23" totalsRowShown="0" headerRowDxfId="34" dataDxfId="32" headerRowBorderDxfId="33" tableBorderDxfId="31" totalsRowBorderDxfId="30">
  <autoFilter ref="B20:C23" xr:uid="{5E56DD0F-29BB-4A81-91D1-60B646999377}">
    <filterColumn colId="0" hiddenButton="1"/>
    <filterColumn colId="1" hiddenButton="1"/>
  </autoFilter>
  <tableColumns count="2">
    <tableColumn id="1" xr3:uid="{8346CF03-6638-414E-A86D-1FBC4C961E5F}" name="Planned Budget" dataDxfId="29"/>
    <tableColumn id="2" xr3:uid="{4559C0C5-7B6F-44A3-B3A5-BBAA7080A622}" name="(50-30-20)Rule" dataDxfId="2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0168A-45A2-49DF-AFE2-9B06DD3B36D7}" name="Table1" displayName="Table1" ref="J7:M13" totalsRowCount="1" headerRowDxfId="27" dataDxfId="26">
  <autoFilter ref="J7:M12" xr:uid="{67A0168A-45A2-49DF-AFE2-9B06DD3B36D7}"/>
  <tableColumns count="4">
    <tableColumn id="2" xr3:uid="{68DA2BF9-E6C6-40FA-90F9-CF6E7DCA2BC0}" name="S No:" totalsRowLabel="Total" dataDxfId="25" totalsRowDxfId="24"/>
    <tableColumn id="3" xr3:uid="{6522FE5B-0112-4FE7-B819-6D4C72292A6D}" name="Income Source" dataDxfId="23" totalsRowDxfId="22"/>
    <tableColumn id="4" xr3:uid="{623D0653-6C2F-41FF-8A4C-B4FCF1C83DF4}" name="Date" dataDxfId="21" totalsRowDxfId="20"/>
    <tableColumn id="5" xr3:uid="{F55C9655-C818-469D-B1E2-1808F3F97980}" name="Amount" totalsRowFunction="sum" dataDxfId="19" totalsRowDxfId="18" dataCellStyle="Currency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49A822-A7EA-4BD0-BCE1-579A3BB0D3B0}" name="Table2" displayName="Table2" ref="I6:L19" totalsRowCount="1" headerRowDxfId="17" dataDxfId="16">
  <autoFilter ref="I6:L18" xr:uid="{BFCECD57-B868-4FE7-BC33-D8AF1570384C}"/>
  <tableColumns count="4">
    <tableColumn id="1" xr3:uid="{3335CF11-BC84-4ABC-B890-409A714442B7}" name="S No:" totalsRowLabel="Total" dataDxfId="15" totalsRowDxfId="14"/>
    <tableColumn id="2" xr3:uid="{3F939E2F-01DE-408A-A423-180C7FFB3FF2}" name="Expenses" dataDxfId="13" totalsRowDxfId="12"/>
    <tableColumn id="3" xr3:uid="{02F57579-D6DC-4C16-80EC-97FDBEF9ED7D}" name="Date" dataDxfId="11" totalsRowDxfId="10"/>
    <tableColumn id="4" xr3:uid="{DF38A1E6-BD49-4F7C-A955-696556401C2E}" name="Amount" totalsRowFunction="sum" dataDxfId="9" totalsRowDxfId="8" dataCellStyle="Currency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7C3F97-B323-4FAA-BB09-E8C1C283FB8D}" name="Table3" displayName="Table3" ref="I6:L10" totalsRowCount="1" headerRowDxfId="7">
  <autoFilter ref="I6:L9" xr:uid="{067C3F97-B323-4FAA-BB09-E8C1C283FB8D}"/>
  <tableColumns count="4">
    <tableColumn id="1" xr3:uid="{580EB18E-B4A5-45EA-B028-7E17BF4B9098}" name="S No" totalsRowLabel="Total" dataDxfId="6" totalsRowDxfId="5"/>
    <tableColumn id="2" xr3:uid="{34CE1055-7020-4251-A4AF-4E5FC7E2DB60}" name="Savings" dataDxfId="4" totalsRowDxfId="3"/>
    <tableColumn id="3" xr3:uid="{FAD7A31F-A8DE-47D4-B5D9-6CC49D11A112}" name="Date" dataDxfId="2" totalsRowDxfId="1" dataCellStyle="Currency"/>
    <tableColumn id="4" xr3:uid="{5BAB8D78-7C6D-4696-B068-7BCD9D0C7134}" name="Amount" totalsRowFunction="sum" totalsRowDxfId="0" dataCellStyle="Currency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CD62-1FB7-4F77-B65B-2C3CFF6982DF}">
  <sheetPr>
    <tabColor rgb="FF7030A0"/>
    <pageSetUpPr autoPageBreaks="0"/>
  </sheetPr>
  <dimension ref="A3:AP37"/>
  <sheetViews>
    <sheetView showGridLines="0" tabSelected="1" zoomScale="88" zoomScaleNormal="89" workbookViewId="0">
      <selection activeCell="F36" sqref="F36"/>
    </sheetView>
  </sheetViews>
  <sheetFormatPr defaultRowHeight="14.4" x14ac:dyDescent="0.3"/>
  <cols>
    <col min="1" max="1" width="3.109375" customWidth="1"/>
    <col min="2" max="2" width="24.109375" customWidth="1"/>
    <col min="3" max="3" width="17.6640625" customWidth="1"/>
    <col min="4" max="4" width="5.88671875" customWidth="1"/>
    <col min="5" max="5" width="4.21875" customWidth="1"/>
    <col min="6" max="6" width="7" customWidth="1"/>
    <col min="7" max="7" width="5.6640625" customWidth="1"/>
    <col min="8" max="8" width="0.44140625" customWidth="1"/>
    <col min="9" max="9" width="24.88671875" customWidth="1"/>
    <col min="10" max="10" width="23.6640625" customWidth="1"/>
    <col min="11" max="11" width="18.88671875" customWidth="1"/>
    <col min="13" max="13" width="11.6640625" bestFit="1" customWidth="1"/>
    <col min="19" max="19" width="11.88671875" customWidth="1"/>
  </cols>
  <sheetData>
    <row r="3" spans="1:42" ht="43.2" customHeight="1" x14ac:dyDescent="0.3">
      <c r="A3" s="59" t="s">
        <v>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25"/>
      <c r="W3" s="25"/>
      <c r="X3" s="25"/>
      <c r="Y3" s="25"/>
      <c r="Z3" s="25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5" spans="1:42" ht="18" x14ac:dyDescent="0.35">
      <c r="J5" s="33" t="s">
        <v>1</v>
      </c>
      <c r="K5" s="11"/>
    </row>
    <row r="6" spans="1:42" ht="15.6" x14ac:dyDescent="0.3">
      <c r="J6" s="11"/>
      <c r="K6" s="11"/>
      <c r="Z6" s="21"/>
    </row>
    <row r="7" spans="1:42" ht="18" x14ac:dyDescent="0.35">
      <c r="J7" s="12" t="s">
        <v>2</v>
      </c>
      <c r="K7" s="18">
        <f>Table1[[#Totals],[Amount]]</f>
        <v>79000</v>
      </c>
    </row>
    <row r="8" spans="1:42" ht="15.6" x14ac:dyDescent="0.3">
      <c r="J8" s="11"/>
      <c r="K8" s="11"/>
    </row>
    <row r="9" spans="1:42" ht="18" x14ac:dyDescent="0.35">
      <c r="J9" s="13" t="s">
        <v>3</v>
      </c>
      <c r="K9" s="19">
        <f>SUM(Table2[Amount])</f>
        <v>32745</v>
      </c>
    </row>
    <row r="10" spans="1:42" ht="15.6" customHeight="1" x14ac:dyDescent="0.35">
      <c r="H10" s="32"/>
      <c r="J10" s="13"/>
      <c r="K10" s="19"/>
    </row>
    <row r="11" spans="1:42" ht="18" x14ac:dyDescent="0.35">
      <c r="J11" s="30" t="s">
        <v>4</v>
      </c>
      <c r="K11" s="19">
        <v>2000</v>
      </c>
      <c r="M11" s="28"/>
    </row>
    <row r="12" spans="1:42" ht="15.6" customHeight="1" x14ac:dyDescent="0.35">
      <c r="J12" s="13"/>
      <c r="K12" s="19"/>
      <c r="M12" s="28"/>
    </row>
    <row r="13" spans="1:42" ht="18" x14ac:dyDescent="0.35">
      <c r="J13" s="31" t="s">
        <v>5</v>
      </c>
      <c r="K13" s="19">
        <f>SUM(K9,K11)</f>
        <v>34745</v>
      </c>
      <c r="M13" s="28"/>
    </row>
    <row r="14" spans="1:42" ht="15.6" customHeight="1" x14ac:dyDescent="0.3">
      <c r="J14" s="11"/>
      <c r="K14" s="11"/>
    </row>
    <row r="15" spans="1:42" ht="18" x14ac:dyDescent="0.35">
      <c r="J15" s="14" t="s">
        <v>6</v>
      </c>
      <c r="K15" s="19">
        <f>SUM(Table3[Amount])</f>
        <v>42500</v>
      </c>
    </row>
    <row r="16" spans="1:42" ht="15.6" x14ac:dyDescent="0.3">
      <c r="J16" s="11"/>
      <c r="K16" s="11"/>
    </row>
    <row r="17" spans="2:11" ht="18" x14ac:dyDescent="0.35">
      <c r="J17" s="17" t="s">
        <v>7</v>
      </c>
      <c r="K17" s="20">
        <f>K7-K9-K11-K15</f>
        <v>1755</v>
      </c>
    </row>
    <row r="18" spans="2:11" ht="15.6" x14ac:dyDescent="0.3">
      <c r="J18" s="11"/>
      <c r="K18" s="11"/>
    </row>
    <row r="19" spans="2:11" ht="15" thickBot="1" x14ac:dyDescent="0.35">
      <c r="K19" s="27"/>
    </row>
    <row r="20" spans="2:11" ht="18" customHeight="1" x14ac:dyDescent="0.35">
      <c r="B20" s="54" t="s">
        <v>8</v>
      </c>
      <c r="C20" s="55" t="s">
        <v>9</v>
      </c>
      <c r="I20" s="35"/>
      <c r="J20" s="40" t="s">
        <v>10</v>
      </c>
      <c r="K20" s="36"/>
    </row>
    <row r="21" spans="2:11" ht="15.6" x14ac:dyDescent="0.3">
      <c r="B21" s="50" t="s">
        <v>11</v>
      </c>
      <c r="C21" s="51">
        <f>50%*K7</f>
        <v>39500</v>
      </c>
      <c r="I21" s="37"/>
      <c r="J21" s="38"/>
      <c r="K21" s="39"/>
    </row>
    <row r="22" spans="2:11" ht="18" x14ac:dyDescent="0.35">
      <c r="B22" s="50" t="s">
        <v>12</v>
      </c>
      <c r="C22" s="51">
        <f>30%*K7</f>
        <v>23700</v>
      </c>
      <c r="I22" s="34"/>
      <c r="J22" s="41" t="s">
        <v>8</v>
      </c>
      <c r="K22" s="42" t="s">
        <v>13</v>
      </c>
    </row>
    <row r="23" spans="2:11" ht="18" x14ac:dyDescent="0.35">
      <c r="B23" s="52" t="s">
        <v>14</v>
      </c>
      <c r="C23" s="53">
        <f>20%*K7</f>
        <v>15800</v>
      </c>
      <c r="I23" s="43" t="s">
        <v>15</v>
      </c>
      <c r="J23" s="44">
        <v>1</v>
      </c>
      <c r="K23" s="44">
        <v>1</v>
      </c>
    </row>
    <row r="24" spans="2:11" ht="18" x14ac:dyDescent="0.35">
      <c r="I24" s="43" t="s">
        <v>16</v>
      </c>
      <c r="J24" s="45">
        <f>C21/K7</f>
        <v>0.5</v>
      </c>
      <c r="K24" s="46">
        <f>K9/K7</f>
        <v>0.41449367088607597</v>
      </c>
    </row>
    <row r="25" spans="2:11" ht="18" x14ac:dyDescent="0.35">
      <c r="I25" s="43" t="s">
        <v>17</v>
      </c>
      <c r="J25" s="45">
        <f>C22/K7</f>
        <v>0.3</v>
      </c>
      <c r="K25" s="46">
        <f>K11/K7</f>
        <v>2.5316455696202531E-2</v>
      </c>
    </row>
    <row r="26" spans="2:11" ht="18" x14ac:dyDescent="0.35">
      <c r="I26" s="43" t="s">
        <v>18</v>
      </c>
      <c r="J26" s="45">
        <f>C23/K7</f>
        <v>0.2</v>
      </c>
      <c r="K26" s="46">
        <f>K15/K7</f>
        <v>0.53797468354430378</v>
      </c>
    </row>
    <row r="27" spans="2:11" ht="15" thickBot="1" x14ac:dyDescent="0.35">
      <c r="I27" s="47"/>
      <c r="J27" s="48"/>
      <c r="K27" s="49"/>
    </row>
    <row r="28" spans="2:11" ht="15" thickBot="1" x14ac:dyDescent="0.35"/>
    <row r="29" spans="2:11" ht="24" thickBot="1" x14ac:dyDescent="0.5">
      <c r="I29" s="57" t="s">
        <v>19</v>
      </c>
      <c r="J29" s="58">
        <f>K17</f>
        <v>1755</v>
      </c>
    </row>
    <row r="30" spans="2:11" ht="28.8" x14ac:dyDescent="0.55000000000000004">
      <c r="I30" s="56"/>
    </row>
    <row r="32" spans="2:11" x14ac:dyDescent="0.3">
      <c r="J32" s="21"/>
      <c r="K32" s="22"/>
    </row>
    <row r="34" spans="3:7" x14ac:dyDescent="0.3">
      <c r="F34" s="22"/>
    </row>
    <row r="35" spans="3:7" x14ac:dyDescent="0.3">
      <c r="F35" s="29"/>
    </row>
    <row r="36" spans="3:7" x14ac:dyDescent="0.3">
      <c r="C36" t="s">
        <v>20</v>
      </c>
      <c r="F36" s="21">
        <f>K13/K7</f>
        <v>0.43981012658227847</v>
      </c>
      <c r="G36" s="21"/>
    </row>
    <row r="37" spans="3:7" x14ac:dyDescent="0.3">
      <c r="C37" t="s">
        <v>21</v>
      </c>
      <c r="F37" s="22">
        <f>1-F36</f>
        <v>0.56018987341772153</v>
      </c>
    </row>
  </sheetData>
  <mergeCells count="1">
    <mergeCell ref="A3:U3"/>
  </mergeCells>
  <conditionalFormatting sqref="K7:K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{317D43A9-380A-4F52-BB54-2E20CAE7546B}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C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7D43A9-380A-4F52-BB54-2E20CAE754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K7:K17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CA9B-BFD3-4DE7-9FBC-EB98602D1AD5}">
  <sheetPr>
    <tabColor rgb="FFFF0000"/>
  </sheetPr>
  <dimension ref="A3:AA15"/>
  <sheetViews>
    <sheetView showGridLines="0" zoomScale="109" workbookViewId="0"/>
  </sheetViews>
  <sheetFormatPr defaultRowHeight="14.4" x14ac:dyDescent="0.3"/>
  <cols>
    <col min="1" max="1" width="6.33203125" customWidth="1"/>
    <col min="2" max="2" width="4.6640625" customWidth="1"/>
    <col min="3" max="3" width="5" customWidth="1"/>
    <col min="4" max="4" width="6.6640625" customWidth="1"/>
    <col min="5" max="5" width="5.109375" customWidth="1"/>
    <col min="6" max="6" width="0.6640625" customWidth="1"/>
    <col min="7" max="7" width="15.6640625" customWidth="1"/>
    <col min="8" max="8" width="6.5546875" customWidth="1"/>
    <col min="9" max="9" width="12.33203125" hidden="1" customWidth="1"/>
    <col min="10" max="10" width="11.6640625" customWidth="1"/>
    <col min="11" max="11" width="37" customWidth="1"/>
    <col min="12" max="12" width="14.5546875" customWidth="1"/>
    <col min="13" max="13" width="12.6640625" customWidth="1"/>
    <col min="26" max="26" width="16.6640625" customWidth="1"/>
    <col min="27" max="27" width="21.6640625" customWidth="1"/>
  </cols>
  <sheetData>
    <row r="3" spans="1:27" ht="43.2" customHeight="1" x14ac:dyDescent="0.3">
      <c r="A3" s="61" t="s">
        <v>22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7" x14ac:dyDescent="0.3">
      <c r="A4" s="2"/>
    </row>
    <row r="5" spans="1:27" x14ac:dyDescent="0.3">
      <c r="K5" s="3"/>
    </row>
    <row r="6" spans="1:27" x14ac:dyDescent="0.3">
      <c r="J6" s="62" t="s">
        <v>23</v>
      </c>
      <c r="K6" s="63"/>
      <c r="L6" s="63"/>
      <c r="M6" s="63"/>
      <c r="AA6" t="s">
        <v>24</v>
      </c>
    </row>
    <row r="7" spans="1:27" x14ac:dyDescent="0.3">
      <c r="H7" s="1"/>
      <c r="J7" s="10" t="s">
        <v>25</v>
      </c>
      <c r="K7" s="10" t="s">
        <v>26</v>
      </c>
      <c r="L7" s="10" t="s">
        <v>27</v>
      </c>
      <c r="M7" s="10" t="s">
        <v>28</v>
      </c>
      <c r="AA7" t="s">
        <v>29</v>
      </c>
    </row>
    <row r="8" spans="1:27" x14ac:dyDescent="0.3">
      <c r="J8" s="2">
        <v>1</v>
      </c>
      <c r="K8" s="2" t="s">
        <v>29</v>
      </c>
      <c r="L8" s="4">
        <v>44958</v>
      </c>
      <c r="M8" s="6">
        <v>60000</v>
      </c>
      <c r="AA8" t="s">
        <v>30</v>
      </c>
    </row>
    <row r="9" spans="1:27" x14ac:dyDescent="0.3">
      <c r="J9" s="2">
        <v>2</v>
      </c>
      <c r="K9" s="2" t="s">
        <v>31</v>
      </c>
      <c r="L9" s="4">
        <v>44962</v>
      </c>
      <c r="M9" s="6">
        <v>3000</v>
      </c>
      <c r="AA9" t="s">
        <v>32</v>
      </c>
    </row>
    <row r="10" spans="1:27" x14ac:dyDescent="0.3">
      <c r="J10" s="2">
        <v>3</v>
      </c>
      <c r="K10" s="2" t="s">
        <v>24</v>
      </c>
      <c r="L10" s="4">
        <v>44964</v>
      </c>
      <c r="M10" s="6">
        <v>5000</v>
      </c>
    </row>
    <row r="11" spans="1:27" x14ac:dyDescent="0.3">
      <c r="J11" s="2">
        <v>4</v>
      </c>
      <c r="K11" s="2" t="s">
        <v>32</v>
      </c>
      <c r="L11" s="4">
        <v>44967</v>
      </c>
      <c r="M11" s="6">
        <v>10000</v>
      </c>
    </row>
    <row r="12" spans="1:27" x14ac:dyDescent="0.3">
      <c r="J12" s="2">
        <v>5</v>
      </c>
      <c r="K12" s="2" t="s">
        <v>31</v>
      </c>
      <c r="L12" s="4">
        <v>44972</v>
      </c>
      <c r="M12" s="6">
        <v>1000</v>
      </c>
    </row>
    <row r="13" spans="1:27" x14ac:dyDescent="0.3">
      <c r="J13" s="2" t="s">
        <v>33</v>
      </c>
      <c r="K13" s="2"/>
      <c r="L13" s="2"/>
      <c r="M13" s="5">
        <f>SUBTOTAL(109,Table1[Amount])</f>
        <v>79000</v>
      </c>
    </row>
    <row r="14" spans="1:27" x14ac:dyDescent="0.3">
      <c r="D14" s="1"/>
    </row>
    <row r="15" spans="1:27" x14ac:dyDescent="0.3">
      <c r="D15" s="1"/>
    </row>
  </sheetData>
  <mergeCells count="2">
    <mergeCell ref="A3:U3"/>
    <mergeCell ref="J6:M6"/>
  </mergeCells>
  <phoneticPr fontId="4" type="noConversion"/>
  <dataValidations count="2">
    <dataValidation type="list" allowBlank="1" showInputMessage="1" showErrorMessage="1" sqref="D14:D16" xr:uid="{447F9046-2C8D-4466-B5C1-6A260343DFD5}">
      <formula1>#REF!</formula1>
    </dataValidation>
    <dataValidation type="list" allowBlank="1" showInputMessage="1" showErrorMessage="1" sqref="K8:K12" xr:uid="{2B3A6982-BD41-46E5-BF87-46295F429595}">
      <formula1>$AA$6:$AA$9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0CE8-F862-4C43-8A9B-92CA6CA59793}">
  <sheetPr>
    <tabColor theme="4" tint="-0.249977111117893"/>
  </sheetPr>
  <dimension ref="A3:W24"/>
  <sheetViews>
    <sheetView showGridLines="0" topLeftCell="A3" zoomScale="112" workbookViewId="0">
      <selection activeCell="K21" sqref="K21"/>
    </sheetView>
  </sheetViews>
  <sheetFormatPr defaultRowHeight="14.4" x14ac:dyDescent="0.3"/>
  <cols>
    <col min="1" max="1" width="5.5546875" customWidth="1"/>
    <col min="4" max="4" width="5.33203125" customWidth="1"/>
    <col min="5" max="5" width="5.5546875" customWidth="1"/>
    <col min="6" max="6" width="3.88671875" customWidth="1"/>
    <col min="7" max="7" width="5.33203125" customWidth="1"/>
    <col min="8" max="8" width="3.88671875" customWidth="1"/>
    <col min="9" max="9" width="6" customWidth="1"/>
    <col min="10" max="10" width="33" customWidth="1"/>
    <col min="11" max="11" width="19.5546875" customWidth="1"/>
    <col min="12" max="12" width="18.6640625" customWidth="1"/>
    <col min="23" max="23" width="17.33203125" customWidth="1"/>
  </cols>
  <sheetData>
    <row r="3" spans="1:23" ht="43.2" customHeight="1" x14ac:dyDescent="0.3">
      <c r="A3" s="59" t="s">
        <v>34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23"/>
      <c r="S3" s="23"/>
      <c r="T3" s="7"/>
      <c r="U3" s="7"/>
    </row>
    <row r="4" spans="1:23" x14ac:dyDescent="0.3">
      <c r="A4" s="2"/>
    </row>
    <row r="6" spans="1:23" x14ac:dyDescent="0.3">
      <c r="I6" s="10" t="s">
        <v>25</v>
      </c>
      <c r="J6" s="10" t="s">
        <v>35</v>
      </c>
      <c r="K6" s="10" t="s">
        <v>27</v>
      </c>
      <c r="L6" s="10" t="s">
        <v>28</v>
      </c>
      <c r="W6" t="s">
        <v>24</v>
      </c>
    </row>
    <row r="7" spans="1:23" x14ac:dyDescent="0.3">
      <c r="I7" s="2">
        <v>1</v>
      </c>
      <c r="J7" s="2" t="s">
        <v>24</v>
      </c>
      <c r="K7" s="4">
        <v>44959</v>
      </c>
      <c r="L7" s="6">
        <v>12000</v>
      </c>
      <c r="W7" t="s">
        <v>36</v>
      </c>
    </row>
    <row r="8" spans="1:23" x14ac:dyDescent="0.3">
      <c r="I8" s="2">
        <v>2</v>
      </c>
      <c r="J8" s="2" t="s">
        <v>36</v>
      </c>
      <c r="K8" s="4">
        <v>44962</v>
      </c>
      <c r="L8" s="6">
        <v>7000</v>
      </c>
      <c r="W8" t="s">
        <v>37</v>
      </c>
    </row>
    <row r="9" spans="1:23" x14ac:dyDescent="0.3">
      <c r="I9" s="2">
        <v>3</v>
      </c>
      <c r="J9" s="2" t="s">
        <v>37</v>
      </c>
      <c r="K9" s="4">
        <v>44967</v>
      </c>
      <c r="L9" s="6">
        <v>410</v>
      </c>
      <c r="W9" t="s">
        <v>38</v>
      </c>
    </row>
    <row r="10" spans="1:23" x14ac:dyDescent="0.3">
      <c r="I10" s="2">
        <v>4</v>
      </c>
      <c r="J10" s="2" t="s">
        <v>38</v>
      </c>
      <c r="K10" s="4">
        <v>44968</v>
      </c>
      <c r="L10" s="6">
        <v>470</v>
      </c>
      <c r="W10" t="s">
        <v>39</v>
      </c>
    </row>
    <row r="11" spans="1:23" x14ac:dyDescent="0.3">
      <c r="I11" s="2">
        <v>5</v>
      </c>
      <c r="J11" s="2" t="s">
        <v>39</v>
      </c>
      <c r="K11" s="4">
        <v>44968</v>
      </c>
      <c r="L11" s="6">
        <v>265</v>
      </c>
      <c r="W11" t="s">
        <v>40</v>
      </c>
    </row>
    <row r="12" spans="1:23" x14ac:dyDescent="0.3">
      <c r="I12" s="2">
        <v>6</v>
      </c>
      <c r="J12" s="2" t="s">
        <v>41</v>
      </c>
      <c r="K12" s="4">
        <v>44969</v>
      </c>
      <c r="L12" s="6">
        <v>3600</v>
      </c>
      <c r="W12" t="s">
        <v>41</v>
      </c>
    </row>
    <row r="13" spans="1:23" x14ac:dyDescent="0.3">
      <c r="I13" s="2">
        <v>7</v>
      </c>
      <c r="J13" s="2" t="s">
        <v>40</v>
      </c>
      <c r="K13" s="4">
        <v>44971</v>
      </c>
      <c r="L13" s="6">
        <v>3000</v>
      </c>
      <c r="W13" t="s">
        <v>42</v>
      </c>
    </row>
    <row r="14" spans="1:23" x14ac:dyDescent="0.3">
      <c r="I14" s="2">
        <v>8</v>
      </c>
      <c r="J14" s="2" t="s">
        <v>42</v>
      </c>
      <c r="K14" s="4">
        <v>44972</v>
      </c>
      <c r="L14" s="6">
        <v>2000</v>
      </c>
      <c r="W14" t="s">
        <v>43</v>
      </c>
    </row>
    <row r="15" spans="1:23" x14ac:dyDescent="0.3">
      <c r="I15" s="2">
        <v>9</v>
      </c>
      <c r="J15" s="2" t="s">
        <v>43</v>
      </c>
      <c r="K15" s="4">
        <v>44972</v>
      </c>
      <c r="L15" s="6">
        <v>1000</v>
      </c>
      <c r="W15" t="s">
        <v>44</v>
      </c>
    </row>
    <row r="16" spans="1:23" x14ac:dyDescent="0.3">
      <c r="I16" s="2">
        <v>10</v>
      </c>
      <c r="J16" s="2" t="s">
        <v>44</v>
      </c>
      <c r="K16" s="4">
        <v>44977</v>
      </c>
      <c r="L16" s="6">
        <v>500</v>
      </c>
    </row>
    <row r="17" spans="3:12" x14ac:dyDescent="0.3">
      <c r="I17" s="2">
        <v>11</v>
      </c>
      <c r="J17" s="2" t="s">
        <v>43</v>
      </c>
      <c r="K17" s="4">
        <v>44982</v>
      </c>
      <c r="L17" s="6">
        <v>1500</v>
      </c>
    </row>
    <row r="18" spans="3:12" x14ac:dyDescent="0.3">
      <c r="I18" s="2">
        <v>12</v>
      </c>
      <c r="J18" s="2" t="s">
        <v>42</v>
      </c>
      <c r="K18" s="4">
        <v>44985</v>
      </c>
      <c r="L18" s="6">
        <v>1000</v>
      </c>
    </row>
    <row r="19" spans="3:12" x14ac:dyDescent="0.3">
      <c r="I19" s="2" t="s">
        <v>33</v>
      </c>
      <c r="J19" s="2"/>
      <c r="K19" s="2"/>
      <c r="L19" s="15">
        <f>SUBTOTAL(109,Table2[Amount])</f>
        <v>32745</v>
      </c>
    </row>
    <row r="21" spans="3:12" x14ac:dyDescent="0.3">
      <c r="C21" s="2"/>
      <c r="D21" s="2"/>
      <c r="E21" s="2"/>
      <c r="F21" s="2"/>
    </row>
    <row r="22" spans="3:12" x14ac:dyDescent="0.3">
      <c r="C22" s="2"/>
      <c r="D22" s="2"/>
      <c r="E22" s="2"/>
      <c r="F22" s="2"/>
    </row>
    <row r="23" spans="3:12" x14ac:dyDescent="0.3">
      <c r="C23" s="2"/>
      <c r="D23" s="2"/>
      <c r="E23" s="2"/>
      <c r="F23" s="2"/>
    </row>
    <row r="24" spans="3:12" x14ac:dyDescent="0.3">
      <c r="C24" s="2"/>
      <c r="D24" s="2"/>
      <c r="E24" s="2"/>
      <c r="F24" s="2"/>
    </row>
  </sheetData>
  <mergeCells count="1">
    <mergeCell ref="A3:Q3"/>
  </mergeCells>
  <dataValidations count="2">
    <dataValidation type="list" allowBlank="1" showInputMessage="1" showErrorMessage="1" sqref="D21:D23" xr:uid="{7DBCC9EB-EECB-4C46-92EA-3A93E01E3DC0}">
      <formula1>#REF!</formula1>
    </dataValidation>
    <dataValidation type="list" allowBlank="1" showInputMessage="1" showErrorMessage="1" sqref="J7:J18" xr:uid="{1B3C51CF-8F6F-40F1-A488-78B2D18B00A3}">
      <formula1>$W$6:$W$15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365F-C188-45FB-AE0E-E67D317B83BA}">
  <sheetPr>
    <tabColor rgb="FF00B050"/>
  </sheetPr>
  <dimension ref="A3:W24"/>
  <sheetViews>
    <sheetView showGridLines="0" zoomScale="118" workbookViewId="0">
      <selection activeCell="B23" sqref="B23"/>
    </sheetView>
  </sheetViews>
  <sheetFormatPr defaultRowHeight="14.4" x14ac:dyDescent="0.3"/>
  <cols>
    <col min="1" max="1" width="5.5546875" customWidth="1"/>
    <col min="4" max="4" width="5.33203125" customWidth="1"/>
    <col min="5" max="5" width="5.5546875" customWidth="1"/>
    <col min="6" max="6" width="3.88671875" customWidth="1"/>
    <col min="7" max="7" width="5.33203125" customWidth="1"/>
    <col min="8" max="8" width="6.6640625" customWidth="1"/>
    <col min="9" max="9" width="9.44140625" customWidth="1"/>
    <col min="10" max="10" width="17.109375" customWidth="1"/>
    <col min="11" max="11" width="15" customWidth="1"/>
    <col min="12" max="12" width="13.33203125" customWidth="1"/>
    <col min="23" max="23" width="16.33203125" customWidth="1"/>
  </cols>
  <sheetData>
    <row r="3" spans="1:23" ht="43.2" customHeight="1" x14ac:dyDescent="0.3">
      <c r="A3" s="59" t="s">
        <v>45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23"/>
      <c r="S3" s="23"/>
      <c r="T3" s="23"/>
      <c r="U3" s="7"/>
    </row>
    <row r="4" spans="1:23" x14ac:dyDescent="0.3">
      <c r="A4" s="2"/>
    </row>
    <row r="6" spans="1:23" x14ac:dyDescent="0.3">
      <c r="I6" s="10" t="s">
        <v>46</v>
      </c>
      <c r="J6" s="10" t="s">
        <v>47</v>
      </c>
      <c r="K6" s="10" t="s">
        <v>27</v>
      </c>
      <c r="L6" s="10" t="s">
        <v>28</v>
      </c>
      <c r="W6" t="s">
        <v>48</v>
      </c>
    </row>
    <row r="7" spans="1:23" x14ac:dyDescent="0.3">
      <c r="I7" s="2">
        <v>1</v>
      </c>
      <c r="J7" s="4" t="s">
        <v>48</v>
      </c>
      <c r="K7" s="8">
        <v>44959</v>
      </c>
      <c r="L7" s="9">
        <v>35000</v>
      </c>
      <c r="W7" t="s">
        <v>49</v>
      </c>
    </row>
    <row r="8" spans="1:23" x14ac:dyDescent="0.3">
      <c r="I8" s="2">
        <v>2</v>
      </c>
      <c r="J8" s="4" t="s">
        <v>49</v>
      </c>
      <c r="K8" s="8">
        <v>44967</v>
      </c>
      <c r="L8" s="9">
        <v>5000</v>
      </c>
      <c r="W8" t="s">
        <v>50</v>
      </c>
    </row>
    <row r="9" spans="1:23" x14ac:dyDescent="0.3">
      <c r="I9" s="2">
        <v>3</v>
      </c>
      <c r="J9" s="4" t="s">
        <v>50</v>
      </c>
      <c r="K9" s="8">
        <v>44972</v>
      </c>
      <c r="L9" s="9">
        <v>2500</v>
      </c>
    </row>
    <row r="10" spans="1:23" x14ac:dyDescent="0.3">
      <c r="I10" s="10" t="s">
        <v>33</v>
      </c>
      <c r="J10" s="2"/>
      <c r="K10" s="16"/>
      <c r="L10" s="26">
        <f>SUBTOTAL(109,Table3[Amount])</f>
        <v>42500</v>
      </c>
    </row>
    <row r="11" spans="1:23" x14ac:dyDescent="0.3">
      <c r="I11" s="2"/>
      <c r="J11" s="4"/>
      <c r="K11" s="6"/>
    </row>
    <row r="12" spans="1:23" x14ac:dyDescent="0.3">
      <c r="I12" s="2"/>
      <c r="J12" s="4"/>
      <c r="K12" s="6"/>
    </row>
    <row r="13" spans="1:23" x14ac:dyDescent="0.3">
      <c r="I13" s="2"/>
      <c r="J13" s="4"/>
      <c r="K13" s="6"/>
    </row>
    <row r="14" spans="1:23" x14ac:dyDescent="0.3">
      <c r="I14" s="2"/>
      <c r="J14" s="4"/>
      <c r="K14" s="6"/>
    </row>
    <row r="15" spans="1:23" x14ac:dyDescent="0.3">
      <c r="I15" s="2"/>
      <c r="J15" s="4"/>
      <c r="K15" s="6"/>
    </row>
    <row r="16" spans="1:23" x14ac:dyDescent="0.3">
      <c r="I16" s="2"/>
      <c r="J16" s="4"/>
      <c r="K16" s="6"/>
    </row>
    <row r="17" spans="3:11" x14ac:dyDescent="0.3">
      <c r="I17" s="2"/>
      <c r="J17" s="4"/>
      <c r="K17" s="6"/>
    </row>
    <row r="18" spans="3:11" x14ac:dyDescent="0.3">
      <c r="I18" s="2"/>
      <c r="J18" s="4"/>
      <c r="K18" s="6"/>
    </row>
    <row r="19" spans="3:11" x14ac:dyDescent="0.3">
      <c r="I19" s="2"/>
      <c r="J19" s="4"/>
      <c r="K19" s="6"/>
    </row>
    <row r="21" spans="3:11" x14ac:dyDescent="0.3">
      <c r="C21" s="2"/>
      <c r="D21" s="2"/>
      <c r="E21" s="2"/>
      <c r="F21" s="2"/>
    </row>
    <row r="22" spans="3:11" x14ac:dyDescent="0.3">
      <c r="C22" s="2"/>
      <c r="D22" s="2"/>
      <c r="E22" s="2"/>
      <c r="F22" s="2"/>
    </row>
    <row r="23" spans="3:11" x14ac:dyDescent="0.3">
      <c r="C23" s="2"/>
      <c r="D23" s="2"/>
      <c r="E23" s="2"/>
      <c r="F23" s="2"/>
    </row>
    <row r="24" spans="3:11" x14ac:dyDescent="0.3">
      <c r="C24" s="2"/>
      <c r="D24" s="2"/>
      <c r="E24" s="2"/>
      <c r="F24" s="2"/>
    </row>
  </sheetData>
  <mergeCells count="1">
    <mergeCell ref="A3:Q3"/>
  </mergeCells>
  <dataValidations count="2">
    <dataValidation type="list" allowBlank="1" showInputMessage="1" showErrorMessage="1" sqref="D21:D23" xr:uid="{D9B94BC7-8E77-4C7D-B479-D45FF55149C9}">
      <formula1>#REF!</formula1>
    </dataValidation>
    <dataValidation type="list" allowBlank="1" showInputMessage="1" showErrorMessage="1" sqref="J7:J9" xr:uid="{1B9E54DB-1FDB-4B32-AF27-CBD64B0AC57C}">
      <formula1>$W$6:$W$8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</vt:lpstr>
      <vt:lpstr>EXPENSES</vt:lpstr>
      <vt:lpstr>SAVINGS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ravuala poojitha</dc:creator>
  <cp:keywords/>
  <dc:description/>
  <cp:lastModifiedBy>ravuala poojitha</cp:lastModifiedBy>
  <cp:revision/>
  <dcterms:created xsi:type="dcterms:W3CDTF">2023-02-27T08:44:59Z</dcterms:created>
  <dcterms:modified xsi:type="dcterms:W3CDTF">2023-03-06T09:49:30Z</dcterms:modified>
  <cp:category/>
  <cp:contentStatus/>
</cp:coreProperties>
</file>