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oome\GitHub\CCF_Paybill\"/>
    </mc:Choice>
  </mc:AlternateContent>
  <xr:revisionPtr revIDLastSave="0" documentId="13_ncr:1_{86161A04-B59B-4DDE-9588-4CB17D8C9792}" xr6:coauthVersionLast="47" xr6:coauthVersionMax="47" xr10:uidLastSave="{00000000-0000-0000-0000-000000000000}"/>
  <bookViews>
    <workbookView xWindow="20370" yWindow="-120" windowWidth="29040" windowHeight="15720" activeTab="5" xr2:uid="{00000000-000D-0000-FFFF-FFFF00000000}"/>
  </bookViews>
  <sheets>
    <sheet name="Payment_type" sheetId="1" r:id="rId1"/>
    <sheet name="EmpLevel_manu" sheetId="2" r:id="rId2"/>
    <sheet name="Department" sheetId="7" r:id="rId3"/>
    <sheet name="EmpLevel_trans" sheetId="6" r:id="rId4"/>
    <sheet name="Salary_period" sheetId="3" r:id="rId5"/>
    <sheet name="Employee" sheetId="5" r:id="rId6"/>
  </sheets>
  <externalReferences>
    <externalReference r:id="rId7"/>
  </externalReferences>
  <definedNames>
    <definedName name="empcartb">#REF!</definedName>
    <definedName name="emppr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6" l="1"/>
  <c r="C18" i="6"/>
  <c r="C17" i="6"/>
  <c r="C16" i="6"/>
  <c r="C15" i="6"/>
  <c r="C14" i="6"/>
  <c r="B5" i="6"/>
  <c r="B6" i="6" s="1"/>
  <c r="C4" i="6"/>
  <c r="B4" i="6"/>
  <c r="C3" i="6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F13" i="3"/>
  <c r="G13" i="3" s="1"/>
  <c r="F12" i="3"/>
  <c r="G12" i="3" s="1"/>
  <c r="C12" i="3"/>
  <c r="F11" i="3"/>
  <c r="G11" i="3" s="1"/>
  <c r="C11" i="3"/>
  <c r="F10" i="3"/>
  <c r="C10" i="3" s="1"/>
  <c r="F9" i="3"/>
  <c r="G9" i="3" s="1"/>
  <c r="F8" i="3"/>
  <c r="G8" i="3" s="1"/>
  <c r="C8" i="3"/>
  <c r="F7" i="3"/>
  <c r="C7" i="3" s="1"/>
  <c r="F6" i="3"/>
  <c r="G6" i="3" s="1"/>
  <c r="F5" i="3"/>
  <c r="G5" i="3" s="1"/>
  <c r="F4" i="3"/>
  <c r="C4" i="3"/>
  <c r="F3" i="3"/>
  <c r="G3" i="3" s="1"/>
  <c r="F2" i="3"/>
  <c r="G2" i="3" s="1"/>
  <c r="B12" i="2"/>
  <c r="C7" i="2"/>
  <c r="C6" i="6" l="1"/>
  <c r="B7" i="6"/>
  <c r="C5" i="6"/>
  <c r="C12" i="2"/>
  <c r="C9" i="3"/>
  <c r="G7" i="3"/>
  <c r="G10" i="3"/>
  <c r="C5" i="2"/>
  <c r="C6" i="2"/>
  <c r="C3" i="2"/>
  <c r="C8" i="2"/>
  <c r="C9" i="2"/>
  <c r="C4" i="2"/>
  <c r="C10" i="2"/>
  <c r="C3" i="3"/>
  <c r="C6" i="3"/>
  <c r="C2" i="3"/>
  <c r="C5" i="3"/>
  <c r="C13" i="3"/>
  <c r="B13" i="2"/>
  <c r="C11" i="2"/>
  <c r="B8" i="6" l="1"/>
  <c r="C7" i="6"/>
  <c r="B14" i="2"/>
  <c r="C13" i="2"/>
  <c r="B9" i="6" l="1"/>
  <c r="C8" i="6"/>
  <c r="C14" i="2"/>
  <c r="B15" i="2"/>
  <c r="C9" i="6" l="1"/>
  <c r="B10" i="6"/>
  <c r="B16" i="2"/>
  <c r="C15" i="2"/>
  <c r="B11" i="6" l="1"/>
  <c r="C10" i="6"/>
  <c r="B17" i="2"/>
  <c r="C16" i="2"/>
  <c r="C11" i="6" l="1"/>
  <c r="B12" i="6"/>
  <c r="B18" i="2"/>
  <c r="C17" i="2"/>
  <c r="B13" i="6" l="1"/>
  <c r="C13" i="6" s="1"/>
  <c r="C12" i="6"/>
  <c r="B19" i="2"/>
  <c r="C19" i="2" s="1"/>
  <c r="C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tc={35E7D979-74C2-48D2-928F-EC3931B0561E}</author>
    <author>tc={BEC61237-2B35-49F8-8BE0-FF83F122F2C7}</author>
    <author>tc={0EEB824C-6891-40DE-86AE-CD4DDC0FAB1A}</author>
  </authors>
  <commentList>
    <comment ref="B2" authorId="0" shapeId="0" xr:uid="{35E7D979-74C2-48D2-928F-EC3931B0561E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from daily wage calculation</t>
      </text>
    </comment>
    <comment ref="B3" authorId="1" shapeId="0" xr:uid="{BEC61237-2B35-49F8-8BE0-FF83F122F2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to the wage level calculation in Emplevel_manu</t>
      </text>
    </comment>
    <comment ref="B4" authorId="2" shapeId="0" xr:uid="{0EEB824C-6891-40DE-86AE-CD4DDC0FAB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Refer to the wage level calculation in Emplevel_trans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Excelman</author>
  </authors>
  <commentList>
    <comment ref="G4" authorId="0" shapeId="0" xr:uid="{2CAD77C1-5967-48EF-A979-9859A27EB11C}">
      <text>
        <r>
          <rPr>
            <b/>
            <sz val="9"/>
            <color indexed="81"/>
            <rFont val="Tahoma"/>
            <family val="2"/>
          </rPr>
          <t>Excelman:</t>
        </r>
        <r>
          <rPr>
            <sz val="9"/>
            <color indexed="81"/>
            <rFont val="Tahoma"/>
            <family val="2"/>
          </rPr>
          <t xml:space="preserve">
ปีหน้า 2568 ให้ copy สูตรมาจากแถวข้างบนลงมาใช้นะครับ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 Ohm</author>
  </authors>
  <commentList>
    <comment ref="C19" authorId="0" shapeId="0" xr:uid="{60F5AE00-271D-496B-864C-B2214E078ACD}">
      <text>
        <r>
          <rPr>
            <b/>
            <sz val="9"/>
            <color indexed="81"/>
            <rFont val="Tahoma"/>
            <family val="2"/>
          </rPr>
          <t>CC Ohm:</t>
        </r>
        <r>
          <rPr>
            <sz val="9"/>
            <color indexed="81"/>
            <rFont val="Tahoma"/>
            <family val="2"/>
          </rPr>
          <t xml:space="preserve">
ชื่อเก่า
Mr.Khexa</t>
        </r>
      </text>
    </comment>
  </commentList>
</comments>
</file>

<file path=xl/sharedStrings.xml><?xml version="1.0" encoding="utf-8"?>
<sst xmlns="http://schemas.openxmlformats.org/spreadsheetml/2006/main" count="414" uniqueCount="252">
  <si>
    <t>Level</t>
  </si>
  <si>
    <t>ระดับ%</t>
  </si>
  <si>
    <t>ผลลัพธ์</t>
  </si>
  <si>
    <t>งวดเดือน</t>
  </si>
  <si>
    <t>รหัส</t>
  </si>
  <si>
    <t>ประจำงวดวันที่</t>
  </si>
  <si>
    <t>วันที่จ่ายเงินเดือน</t>
  </si>
  <si>
    <t>เริ่มงวด</t>
  </si>
  <si>
    <t>จบงวด</t>
  </si>
  <si>
    <t>จำนวนวัน</t>
  </si>
  <si>
    <t>กำหนดวันทำงานเบี้ยขยัน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</si>
  <si>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</si>
  <si>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</si>
  <si>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</si>
  <si>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</si>
  <si>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</si>
  <si>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</si>
  <si>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</si>
  <si>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</si>
  <si>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</si>
  <si>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</si>
  <si>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</si>
  <si>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</si>
  <si>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ประเภทการจ่าย</t>
  </si>
  <si>
    <t>ธนาคาร</t>
  </si>
  <si>
    <t>เงินสด</t>
  </si>
  <si>
    <t>ค้างจ่าย</t>
  </si>
  <si>
    <t>ระงับ</t>
  </si>
  <si>
    <t>ลำดับ</t>
  </si>
  <si>
    <t>รหัสพนักงาน</t>
  </si>
  <si>
    <t>ชื่อพนักงาน</t>
  </si>
  <si>
    <t>ชื่อพนักงาน ID</t>
  </si>
  <si>
    <t>สังกัดฝ่าย</t>
  </si>
  <si>
    <t>ระดับขั้นพนักงาน (Level)</t>
  </si>
  <si>
    <t>ฐานค่าแรง</t>
  </si>
  <si>
    <t>ช่องทางจ่ายเงินเดือน</t>
  </si>
  <si>
    <t>วิธีการจ่ายเงินเดือน</t>
  </si>
  <si>
    <t>ประเภทพนักนักงาน</t>
  </si>
  <si>
    <t>ช่องทางการจ่ายเงินเดือน2</t>
  </si>
  <si>
    <t>% หักปกส.</t>
  </si>
  <si>
    <t>นายนิพัฒน์  ภาเภา</t>
  </si>
  <si>
    <t>Niphat</t>
  </si>
  <si>
    <t>SCB/2692554140</t>
  </si>
  <si>
    <t>รายเดือน</t>
  </si>
  <si>
    <t>นางสุภาพรรณ์  ภาเภา</t>
  </si>
  <si>
    <t>Suphaphan</t>
  </si>
  <si>
    <t>SCB/2692554158</t>
  </si>
  <si>
    <t xml:space="preserve">Mr.NOUNA </t>
  </si>
  <si>
    <t xml:space="preserve">NOUNA </t>
  </si>
  <si>
    <t>SCB/2692554996</t>
  </si>
  <si>
    <t>รายวัน</t>
  </si>
  <si>
    <t xml:space="preserve">Mr.AUNG AUNG </t>
  </si>
  <si>
    <t xml:space="preserve">AUNG AUNG </t>
  </si>
  <si>
    <t>SCB/2692556354</t>
  </si>
  <si>
    <t xml:space="preserve">Mr.MAYPHAXAY </t>
  </si>
  <si>
    <t xml:space="preserve">MAYPHAXAY </t>
  </si>
  <si>
    <t>SCB/2692554190</t>
  </si>
  <si>
    <t>นางนิตยา  นิลพลอย</t>
  </si>
  <si>
    <t>Nitaya</t>
  </si>
  <si>
    <t>ประกันคุณภาพ</t>
  </si>
  <si>
    <t>SCB/2692554043</t>
  </si>
  <si>
    <t>นายกัมปนาท  จรูญชนม์</t>
  </si>
  <si>
    <t>Kampanat</t>
  </si>
  <si>
    <t>บุคคล</t>
  </si>
  <si>
    <t>SCB/2692554035</t>
  </si>
  <si>
    <t>นางสาวชนกนาถ ทิพประมวล</t>
  </si>
  <si>
    <t>Chanoknart</t>
  </si>
  <si>
    <t>พัฒนาและวางแผนการผลิต</t>
  </si>
  <si>
    <t>SCB/1114689077</t>
  </si>
  <si>
    <t>นายสมยศ เหมือดขุดทน</t>
  </si>
  <si>
    <t>Somyod</t>
  </si>
  <si>
    <t>ขนส่ง</t>
  </si>
  <si>
    <t>SCB/2692575528</t>
  </si>
  <si>
    <t>Miss.Nang Hla</t>
  </si>
  <si>
    <t>Nang Hla</t>
  </si>
  <si>
    <t>Mr.Sai Tun Sein</t>
  </si>
  <si>
    <t>Sai Tun Sein</t>
  </si>
  <si>
    <t>SCB/4141446977</t>
  </si>
  <si>
    <t>Miss.Nan Han</t>
  </si>
  <si>
    <t>Nan Han</t>
  </si>
  <si>
    <t>SCB/4311373603</t>
  </si>
  <si>
    <t>Mr.Soi Aung</t>
  </si>
  <si>
    <t>Soi Aung</t>
  </si>
  <si>
    <t>SCB/4251731440</t>
  </si>
  <si>
    <t>Mr.Kong</t>
  </si>
  <si>
    <t>Kong</t>
  </si>
  <si>
    <t>SCB/4251734626</t>
  </si>
  <si>
    <t>Miss.Sing Yun</t>
  </si>
  <si>
    <t>Sing Yun</t>
  </si>
  <si>
    <t>SCB/4251732682</t>
  </si>
  <si>
    <t>Mr.Mong</t>
  </si>
  <si>
    <t>Mong</t>
  </si>
  <si>
    <t>SCB/4251738777</t>
  </si>
  <si>
    <t>Miss.Toy</t>
  </si>
  <si>
    <t>Toy</t>
  </si>
  <si>
    <t>SCB/4251736424</t>
  </si>
  <si>
    <t>Mr.Sai Tom Kay</t>
  </si>
  <si>
    <t>Khexa</t>
  </si>
  <si>
    <t>SCB/4161880533</t>
  </si>
  <si>
    <t>Mr.Kerr</t>
  </si>
  <si>
    <t>Kerr</t>
  </si>
  <si>
    <t>นายชาตรี เดชจินดา</t>
  </si>
  <si>
    <t>Chatri</t>
  </si>
  <si>
    <t>SCB/4381141785</t>
  </si>
  <si>
    <t>Miss.Khongkham</t>
  </si>
  <si>
    <t>Khongkham</t>
  </si>
  <si>
    <t>Mr.Tee</t>
  </si>
  <si>
    <t>Tee</t>
  </si>
  <si>
    <t xml:space="preserve">Miss.Ying </t>
  </si>
  <si>
    <t>Ying</t>
  </si>
  <si>
    <t>Mr.Sueong</t>
  </si>
  <si>
    <t>Sueong</t>
  </si>
  <si>
    <t xml:space="preserve">Mr.Jor </t>
  </si>
  <si>
    <t>Jor</t>
  </si>
  <si>
    <t>Miss.Muay</t>
  </si>
  <si>
    <t>Muay</t>
  </si>
  <si>
    <t xml:space="preserve">Mrs.Mi Pyo </t>
  </si>
  <si>
    <t>Mi Pyo</t>
  </si>
  <si>
    <t xml:space="preserve">Miss.Meii </t>
  </si>
  <si>
    <t>Meii</t>
  </si>
  <si>
    <t xml:space="preserve">Miss.Kheng </t>
  </si>
  <si>
    <t>Kheng</t>
  </si>
  <si>
    <t xml:space="preserve">Mr.Pada </t>
  </si>
  <si>
    <t>Pada</t>
  </si>
  <si>
    <t>Miss.Kerr nhum</t>
  </si>
  <si>
    <t>Kerrnhum</t>
  </si>
  <si>
    <t>Mr.Sumew</t>
  </si>
  <si>
    <t>Sumew</t>
  </si>
  <si>
    <t>Miss.Saw</t>
  </si>
  <si>
    <t>Saw</t>
  </si>
  <si>
    <t>Miss.Muay jin</t>
  </si>
  <si>
    <t>Muay jin</t>
  </si>
  <si>
    <t>Mr.PHOUM PHOMMASOULIN</t>
  </si>
  <si>
    <t>Phoum</t>
  </si>
  <si>
    <t>SCB/2692554182</t>
  </si>
  <si>
    <t>Mr.Mann Hla Myint Than</t>
  </si>
  <si>
    <t>Mann Hla Myint Than</t>
  </si>
  <si>
    <t>Mr.Goh</t>
  </si>
  <si>
    <t>Goh</t>
  </si>
  <si>
    <t>Mr.Chid</t>
  </si>
  <si>
    <t>Chid</t>
  </si>
  <si>
    <t>Mrs.Nouny Srihalat</t>
  </si>
  <si>
    <t>Nouny</t>
  </si>
  <si>
    <t>นายพิพนธ์ ไชยเพ็ชร</t>
  </si>
  <si>
    <t>Nipon</t>
  </si>
  <si>
    <t>SCB/4210661014</t>
  </si>
  <si>
    <t>Mr.Bormi</t>
  </si>
  <si>
    <t>Bormi</t>
  </si>
  <si>
    <t>Miss.Atong</t>
  </si>
  <si>
    <t>Atong</t>
  </si>
  <si>
    <t>Miss.Daaung</t>
  </si>
  <si>
    <t>Daaung</t>
  </si>
  <si>
    <t>Mr.Sar</t>
  </si>
  <si>
    <t>Sar</t>
  </si>
  <si>
    <t>Miss.Ma Sein Sein Myime</t>
  </si>
  <si>
    <t>Ma Sein Sein Myime</t>
  </si>
  <si>
    <t>Mr.Than Su Aung</t>
  </si>
  <si>
    <t>Than Su Aung</t>
  </si>
  <si>
    <t>Mr.Saw Mi Mi</t>
  </si>
  <si>
    <t>Saw Mi Mi</t>
  </si>
  <si>
    <t>Miss.Khay</t>
  </si>
  <si>
    <t>Khay</t>
  </si>
  <si>
    <t>Mr.Ging Win</t>
  </si>
  <si>
    <t>GingWin</t>
  </si>
  <si>
    <t>Miss.Xey</t>
  </si>
  <si>
    <t>Xay</t>
  </si>
  <si>
    <t>Ou</t>
  </si>
  <si>
    <t>Mr.Jengmong</t>
  </si>
  <si>
    <t>Jengmong</t>
  </si>
  <si>
    <t>Mr.Aung</t>
  </si>
  <si>
    <t>Aung</t>
  </si>
  <si>
    <t>Miss.Hlu</t>
  </si>
  <si>
    <t>Hlu</t>
  </si>
  <si>
    <t>นายทศพล คำลัวะ</t>
  </si>
  <si>
    <t>Thotsaphon</t>
  </si>
  <si>
    <t>SCB/4261787960</t>
  </si>
  <si>
    <t>นางสาวเย็นฤดี มีธรรม</t>
  </si>
  <si>
    <t>Yenruedee</t>
  </si>
  <si>
    <t>K-bank/5732298314</t>
  </si>
  <si>
    <t>นายฐานันดร ศรีอินทร์สุทธิ์</t>
  </si>
  <si>
    <t>Thanandon</t>
  </si>
  <si>
    <t>SCB/4161555900</t>
  </si>
  <si>
    <t>Mr.KyawLintun</t>
  </si>
  <si>
    <t>KyawLinTun</t>
  </si>
  <si>
    <t>Mr.Chaymeung</t>
  </si>
  <si>
    <t>Chaymeung</t>
  </si>
  <si>
    <t>Mr.MongAex</t>
  </si>
  <si>
    <t>MongAex</t>
  </si>
  <si>
    <t>Mr.Sangmeung</t>
  </si>
  <si>
    <t>Sangmeung</t>
  </si>
  <si>
    <t>Miss.Khin</t>
  </si>
  <si>
    <t>Khin</t>
  </si>
  <si>
    <t>นายณัฐวุฒิ อดิศักดิ์สกุล</t>
  </si>
  <si>
    <t>Nattawut</t>
  </si>
  <si>
    <t>SCB/4291800495</t>
  </si>
  <si>
    <t>Miss.Kemsam</t>
  </si>
  <si>
    <t>Kemsam</t>
  </si>
  <si>
    <t>นายมนตรี วงศ์นุราษฎร์</t>
  </si>
  <si>
    <t>Montree</t>
  </si>
  <si>
    <t>Mr.Saibee</t>
  </si>
  <si>
    <t>Saibee</t>
  </si>
  <si>
    <t>นายธนพัฒน์ เรืองหิรัญ</t>
  </si>
  <si>
    <t>Thanaphat</t>
  </si>
  <si>
    <t>Mr.Sing hlu</t>
  </si>
  <si>
    <t>Sing hlu</t>
  </si>
  <si>
    <t>Miss.Pedasi</t>
  </si>
  <si>
    <t>Pedasi</t>
  </si>
  <si>
    <t>นายศรายุทธ วัชรพงค์วณิช</t>
  </si>
  <si>
    <t>Sarayut</t>
  </si>
  <si>
    <t>นายภาคภูมิ จรูญชนม์</t>
  </si>
  <si>
    <t>Phakphum</t>
  </si>
  <si>
    <t>นายภานุวัฒน์ รอดทองคำ</t>
  </si>
  <si>
    <t>Panuwat</t>
  </si>
  <si>
    <t>SCB/3502919444</t>
  </si>
  <si>
    <t xml:space="preserve">นายศุภโชค สมทรัพย์ </t>
  </si>
  <si>
    <t>Supachok</t>
  </si>
  <si>
    <t>Miss.Win Win Shooe</t>
  </si>
  <si>
    <t>WinWinShooe</t>
  </si>
  <si>
    <t>Miss.Aye Mya Wai</t>
  </si>
  <si>
    <t>AyeMyaWai</t>
  </si>
  <si>
    <t>Mr.Sai Aung Kham</t>
  </si>
  <si>
    <t>SaiAungKham</t>
  </si>
  <si>
    <t>Miss.Nan Saing Aung</t>
  </si>
  <si>
    <t>NanSaingAung</t>
  </si>
  <si>
    <t>Mr.NhoyKhex</t>
  </si>
  <si>
    <t>NhoyKhex</t>
  </si>
  <si>
    <t>Miss.Moemoeliow</t>
  </si>
  <si>
    <t>Moemoeliow</t>
  </si>
  <si>
    <t>Mr.Tun Lin</t>
  </si>
  <si>
    <t>Tun Lin</t>
  </si>
  <si>
    <t>Mr.Moung San Thu</t>
  </si>
  <si>
    <t>Moung San Thu</t>
  </si>
  <si>
    <t>Mr.Kong Sai Koung</t>
  </si>
  <si>
    <t xml:space="preserve">KongSaiKoung </t>
  </si>
  <si>
    <t>Mr.Num Lungmat</t>
  </si>
  <si>
    <t>Num</t>
  </si>
  <si>
    <t>นายวิรัตน์ สุขเพิ่ม</t>
  </si>
  <si>
    <t>Wirat</t>
  </si>
  <si>
    <t>SCB/3024305074</t>
  </si>
  <si>
    <t>นางสาวณัฐพร บุญเรือง</t>
  </si>
  <si>
    <t>Natthaphon</t>
  </si>
  <si>
    <t>Mr.Mei Yong Toei</t>
  </si>
  <si>
    <t>Mei Yong Toei</t>
  </si>
  <si>
    <t>Mr.Sau Sang Da</t>
  </si>
  <si>
    <t>Sau Sang Da</t>
  </si>
  <si>
    <t>Miss.Nang Sa Meiy</t>
  </si>
  <si>
    <t>Nang Sa Meiy</t>
  </si>
  <si>
    <t>Department_code</t>
  </si>
  <si>
    <t>Dept_name</t>
  </si>
  <si>
    <t>ฝ่ายผลิตและอื่นๆ</t>
  </si>
  <si>
    <t>Department</t>
  </si>
  <si>
    <t>ฝ่ายจัดการ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</si>
</sst>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1"/>
      <color rgb="FFC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4" fontId="1" fillId="3" borderId="5" xfId="0" applyNumberFormat="1" applyFont="1" applyFill="1" applyBorder="1"/>
    <xf numFmtId="165" fontId="1" fillId="3" borderId="6" xfId="0" applyNumberFormat="1" applyFont="1" applyFill="1" applyBorder="1"/>
    <xf numFmtId="0" fontId="1" fillId="0" borderId="7" xfId="0" applyFont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164" fontId="1" fillId="3" borderId="8" xfId="0" applyNumberFormat="1" applyFont="1" applyFill="1" applyBorder="1"/>
    <xf numFmtId="165" fontId="1" fillId="3" borderId="9" xfId="0" applyNumberFormat="1" applyFont="1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0" borderId="0" xfId="0" applyNumberFormat="1"/>
    <xf numFmtId="0" fontId="0" fillId="4" borderId="0" xfId="0" applyFill="1"/>
    <xf numFmtId="0" fontId="3" fillId="0" borderId="0" xfId="0" applyFont="1" applyAlignment="1">
      <alignment horizontal="center"/>
    </xf>
    <xf numFmtId="14" fontId="3" fillId="4" borderId="0" xfId="0" applyNumberFormat="1" applyFont="1" applyFill="1" applyAlignment="1">
      <alignment horizontal="center"/>
    </xf>
    <xf numFmtId="0" fontId="0" fillId="3" borderId="0" xfId="0" applyFill="1"/>
    <xf numFmtId="0" fontId="6" fillId="0" borderId="0" xfId="1"/>
    <xf numFmtId="0" fontId="7" fillId="0" borderId="0" xfId="1" applyFont="1" applyAlignment="1">
      <alignment horizontal="center" vertical="center" wrapText="1"/>
    </xf>
    <xf numFmtId="9" fontId="7" fillId="0" borderId="0" xfId="2" applyFont="1" applyAlignment="1">
      <alignment horizontal="center" vertical="center" wrapText="1"/>
    </xf>
    <xf numFmtId="0" fontId="6" fillId="0" borderId="0" xfId="1" applyAlignment="1">
      <alignment horizontal="center"/>
    </xf>
    <xf numFmtId="0" fontId="6" fillId="0" borderId="0" xfId="1" applyAlignment="1">
      <alignment horizontal="center" shrinkToFit="1"/>
    </xf>
    <xf numFmtId="0" fontId="6" fillId="0" borderId="0" xfId="1" applyAlignment="1">
      <alignment horizontal="right"/>
    </xf>
    <xf numFmtId="9" fontId="0" fillId="0" borderId="0" xfId="2" applyFont="1"/>
    <xf numFmtId="0" fontId="8" fillId="0" borderId="0" xfId="1" applyFont="1"/>
    <xf numFmtId="0" fontId="8" fillId="0" borderId="0" xfId="1" applyFont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0" fillId="0" borderId="0" xfId="0" applyFill="1" applyBorder="1"/>
  </cellXfs>
  <cellStyles count="3">
    <cellStyle name="Normal" xfId="0" builtinId="0"/>
    <cellStyle name="Normal 2" xfId="1" xr:uid="{8E1EA9F4-52B3-4B50-96E5-7A66A5F7EED3}"/>
    <cellStyle name="Percent 2" xfId="2" xr:uid="{DAB7729D-FB7E-42E1-9C15-1DCFDDFA7A45}"/>
  </cellStyles>
  <dxfs count="19"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alignment horizontal="center"/>
    </dxf>
    <dxf>
      <alignment horizontal="right"/>
    </dxf>
    <dxf>
      <alignment horizontal="right"/>
    </dxf>
    <dxf>
      <alignment horizontal="center" vertical="bottom" textRotation="0" wrapText="0" indent="0" justifyLastLine="0" shrinkToFit="1" readingOrder="0"/>
    </dxf>
    <dxf>
      <alignment horizontal="center" shrinkToFit="1"/>
    </dxf>
    <dxf>
      <alignment horizontal="center"/>
    </dxf>
    <dxf>
      <numFmt numFmtId="0" formatCode="General"/>
      <fill>
        <patternFill patternType="solid">
          <bgColor theme="0" tint="-0.14996795556505021"/>
        </patternFill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solid">
          <bgColor theme="0" tint="-0.14996795556505021"/>
        </patternFill>
      </fill>
    </dxf>
    <dxf>
      <font>
        <b val="0"/>
        <i val="0"/>
        <strike val="0"/>
        <u val="none"/>
        <sz val="11"/>
        <color rgb="FFC00000"/>
        <name val="Tahoma"/>
        <family val="2"/>
        <scheme val="none"/>
      </font>
      <numFmt numFmtId="0" formatCode="General"/>
      <fill>
        <patternFill patternType="solid">
          <bgColor theme="0" tint="-0.14996795556505021"/>
        </patternFill>
      </fill>
      <alignment horizontal="center"/>
    </dxf>
    <dxf>
      <font>
        <b val="0"/>
        <i val="0"/>
        <strike val="0"/>
        <u val="none"/>
        <sz val="11"/>
        <color rgb="FFC00000"/>
        <name val="Tahoma"/>
        <family val="2"/>
        <scheme val="none"/>
      </font>
      <numFmt numFmtId="0" formatCode="General"/>
      <fill>
        <patternFill patternType="none"/>
      </fill>
      <alignment horizontal="center"/>
    </dxf>
    <dxf>
      <font>
        <b val="0"/>
        <i val="0"/>
        <strike val="0"/>
        <u val="none"/>
        <sz val="11"/>
        <color rgb="FFC00000"/>
        <name val="Tahoma"/>
        <family val="2"/>
        <scheme val="none"/>
      </font>
      <numFmt numFmtId="0" formatCode="General"/>
      <fill>
        <patternFill patternType="none"/>
      </fill>
      <alignment horizontal="center"/>
    </dxf>
    <dxf>
      <font>
        <b val="0"/>
        <i val="0"/>
        <strike val="0"/>
        <u val="none"/>
        <sz val="11"/>
        <color rgb="FFC00000"/>
        <name val="Tahoma"/>
        <family val="2"/>
        <scheme val="none"/>
      </font>
      <numFmt numFmtId="0" formatCode="General"/>
      <fill>
        <patternFill patternType="none"/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rgb="FF000000"/>
        <name val="Tahoma"/>
        <family val="2"/>
        <scheme val="none"/>
      </font>
    </dxf>
    <dxf>
      <font>
        <b val="0"/>
        <i val="0"/>
        <strike val="0"/>
        <u val="none"/>
        <sz val="11"/>
        <color rgb="FF000000"/>
        <name val="Tahom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ome\OneDrive\Desktop\PayRoll%20Jan-Dec2024%20(V.10)_Final%20ohme.xlsm" TargetMode="External"/><Relationship Id="rId1" Type="http://schemas.openxmlformats.org/officeDocument/2006/relationships/externalLinkPath" Target="/Users/poome/OneDrive/Desktop/PayRoll%20Jan-Dec2024%20(V.10)_Final%20ohm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เงื่อนไข"/>
      <sheetName val="ฐานข้อมูลหลักพนักงาน"/>
      <sheetName val="ข้อมูลเครื่องสแกนนิ้ว"/>
      <sheetName val="ข้อมูลลาครึ่งวัน"/>
      <sheetName val="ลงข้อมูลอัฟเดทของพนักงาน"/>
      <sheetName val="ข้อมูลค่าแรงปัจุบัน"/>
      <sheetName val="0.ข้อมูลเงินยืมบริษัท"/>
      <sheetName val="1.ข้อมูลพนักงาน "/>
      <sheetName val="2.ตารางวันทำงาน"/>
      <sheetName val="3.ค่าตอบแทน"/>
      <sheetName val="4.หักค่าใช้จ่าย"/>
      <sheetName val="5.สรุปผลข้อมูล"/>
      <sheetName val="6.สลิป"/>
      <sheetName val="5.สรุปผลข้อมูล(บัญชี)(แก้-Dแยก)"/>
      <sheetName val="5.สรุปผลข้อมูล (คุณพี-D)"/>
      <sheetName val="5.สรุปผลข้อมูล (บัญชี-M)"/>
      <sheetName val="5.สรุปผลข้อมูล (คุณพี-M)"/>
      <sheetName val="ตารางตัดวิก"/>
      <sheetName val="กรุณาอ่านวิธีการใช้งาน"/>
      <sheetName val="ส่งบัญช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oom Poomer" id="{B3BF4782-8CE7-421C-AA24-98E4E78A27D3}" userId="8ef592ce0cb8209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93A9C5-B06F-4966-82C7-3BC1DFDADF78}" name="Table2" displayName="Table2" ref="A1:B5" totalsRowShown="0">
  <autoFilter ref="A1:B5" xr:uid="{4093A9C5-B06F-4966-82C7-3BC1DFDADF78}"/>
  <tableColumns count="2">
    <tableColumn id="1" xr3:uid="{002D0D7D-2632-45DA-8897-E03350DBDFAD}" name="รหัส" dataDxfId="18"/>
    <tableColumn id="2" xr3:uid="{3DD8E6F5-E361-4744-8F9D-8893654180AF}" name="ประเภทการจ่าย" dataDxfId="17"/>
  </tableColumns>
  <tableStyleInfo name="TableStyleMedium1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38BFD9-64AD-4BF8-AC28-F6AFBAEEBA37}" name="Table7" displayName="Table7" ref="A1:H13" totalsRowShown="0">
  <autoFilter ref="A1:H13" xr:uid="{CC38BFD9-64AD-4BF8-AC28-F6AFBAEEBA37}"/>
  <tableColumns count="8">
    <tableColumn id="1" xr3:uid="{D796B34F-DB88-4876-A39D-AB16EE498D63}" name="รหัส" dataDxfId="16"/>
    <tableColumn id="2" xr3:uid="{6EC6A6D2-CAC3-4C08-AC8A-1F96A9C232F3}" name="งวดเดือน" dataDxfId="15"/>
    <tableColumn id="3" xr3:uid="{30ED3D52-DB2A-4C2A-8417-BBF3664C0F20}" name="ประจำงวดวันที่" dataDxfId="14">
      <calculatedColumnFormula>TEXT(Table7[[#This Row],[เริ่มงวด]],"dd/mm")&amp;" - "&amp;TEXT(Table7[[#This Row],[จบงวด]],"dd/mm/yy")&amp;" ("&amp;A2&amp;")"</calculatedColumnFormula>
    </tableColumn>
    <tableColumn id="4" xr3:uid="{83361EEF-5901-4637-8C3A-20CF00002B6F}" name="วันที่จ่ายเงินเดือน" dataDxfId="13"/>
    <tableColumn id="5" xr3:uid="{EE7AFBD0-20E0-4E3C-9E8F-7DA31056FEE0}" name="เริ่มงวด" dataDxfId="12"/>
    <tableColumn id="7" xr3:uid="{D2EC60E8-6F2E-411D-B05C-5C35C3830E1B}" name="จบงวด" dataDxfId="11">
      <calculatedColumnFormula>DATE(YEAR(E2),MONTH(E2)+1,25)</calculatedColumnFormula>
    </tableColumn>
    <tableColumn id="8" xr3:uid="{C3B0A67D-94C5-4351-A5E5-FB9B3CF22851}" name="จำนวนวัน" dataDxfId="10">
      <calculatedColumnFormula>Table7[[#This Row],[จบงวด]]-Table7[[#This Row],[เริ่มงวด]]</calculatedColumnFormula>
    </tableColumn>
    <tableColumn id="6" xr3:uid="{26AB2C1F-B148-419E-A936-9886B3EBAE42}" name="กำหนดวันทำงานเบี้ยขยัน" dataDxfId="9"/>
  </tableColumns>
  <tableStyleInfo name="TableStyleLight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7A3A6A-27B9-4271-AA32-70CC4C757584}" name="Table4" displayName="Table4" ref="A1:M95" totalsRowShown="0">
  <autoFilter ref="A1:M9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9917D4C7-225C-47C0-A1D4-9DE0CB9FEA0F}" name="ลำดับ" dataDxfId="8"/>
    <tableColumn id="2" xr3:uid="{B5648327-2131-49D2-AF74-1D00B508E7D6}" name="รหัสพนักงาน"/>
    <tableColumn id="3" xr3:uid="{87B4C719-52BD-4A74-8C10-D714692DEA82}" name="ชื่อพนักงาน"/>
    <tableColumn id="4" xr3:uid="{75B585FC-C32B-4FE2-B430-FFC4FE5D9487}" name="ชื่อพนักงาน ID"/>
    <tableColumn id="5" xr3:uid="{29A8B304-D0E7-4F55-8834-0BA7E6CFA908}" name="สังกัดฝ่าย" dataDxfId="7"/>
    <tableColumn id="13" xr3:uid="{55654F1D-DC7E-43B0-A34C-97A397655842}" name="Department" dataDxfId="6" dataCellStyle="Normal 2"/>
    <tableColumn id="6" xr3:uid="{23C6A94E-3EF0-4AC5-BC20-6213EBB7557C}" name="ระดับขั้นพนักงาน (Level)" dataDxfId="5"/>
    <tableColumn id="9" xr3:uid="{F793CA5E-0452-4586-A0C0-3F58670D221F}" name="ฐานค่าแรง" dataDxfId="4"/>
    <tableColumn id="7" xr3:uid="{9AFD31E3-A194-4CCF-A3A8-F5A33E2DBA16}" name="ช่องทางจ่ายเงินเดือน" dataDxfId="3"/>
    <tableColumn id="8" xr3:uid="{D0199BE2-EE61-4F36-9A66-FDBCB9764868}" name="วิธีการจ่ายเงินเดือน"/>
    <tableColumn id="10" xr3:uid="{9F725C4E-8BC1-4396-B3CD-34E30054C215}" name="ประเภทพนักนักงาน"/>
    <tableColumn id="11" xr3:uid="{78272A7F-EADA-4C5C-8C53-27625766BF45}" name="ช่องทางการจ่ายเงินเดือน2" dataDxfId="2">
      <calculatedColumnFormula>VLOOKUP(Table4[[#This Row],[ช่องทางจ่ายเงินเดือน]],[1]!Table2[#Data],2,0)</calculatedColumnFormula>
    </tableColumn>
    <tableColumn id="12" xr3:uid="{70A6F726-7666-40C9-BFB4-7DAAE955984C}" name="% หักปกส.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9-28T06:39:09.69" personId="{B3BF4782-8CE7-421C-AA24-98E4E78A27D3}" id="{35E7D979-74C2-48D2-928F-EC3931B0561E}">
    <text>Exclude from daily wage calculation</text>
  </threadedComment>
  <threadedComment ref="B3" dT="2024-09-28T06:39:40.09" personId="{B3BF4782-8CE7-421C-AA24-98E4E78A27D3}" id="{BEC61237-2B35-49F8-8BE0-FF83F122F2C7}">
    <text>Refer to the wage level calculation in Emplevel_manu</text>
  </threadedComment>
  <threadedComment ref="B4" dT="2024-09-28T06:39:53.84" personId="{B3BF4782-8CE7-421C-AA24-98E4E78A27D3}" id="{0EEB824C-6891-40DE-86AE-CD4DDC0FAB1A}">
    <text xml:space="preserve">Refer to the wage level calculation in Emplevel_trans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1" sqref="C1"/>
    </sheetView>
  </sheetViews>
  <sheetFormatPr defaultRowHeight="15" x14ac:dyDescent="0.25"/>
  <cols>
    <col min="1" max="1" width="11.85546875" customWidth="1"/>
    <col min="2" max="2" width="22.42578125" customWidth="1"/>
    <col min="3" max="3" width="15.28515625" customWidth="1"/>
  </cols>
  <sheetData>
    <row r="1" spans="1:2" x14ac:dyDescent="0.25">
      <c r="A1" t="s">
        <v>4</v>
      </c>
      <c r="B1" t="s">
        <v>23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26</v>
      </c>
    </row>
    <row r="5" spans="1:2" x14ac:dyDescent="0.25">
      <c r="A5">
        <v>4</v>
      </c>
      <c r="B5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CBE1-0E70-4BB5-98DF-C8E085F2F3EA}">
  <dimension ref="A1:M19"/>
  <sheetViews>
    <sheetView workbookViewId="0">
      <selection activeCell="H10" sqref="H10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1" t="s">
        <v>0</v>
      </c>
      <c r="B2" s="2" t="s">
        <v>1</v>
      </c>
      <c r="C2" s="3" t="s">
        <v>2</v>
      </c>
      <c r="J2" s="39"/>
      <c r="K2" s="40"/>
      <c r="L2" s="40"/>
      <c r="M2" s="39"/>
    </row>
    <row r="3" spans="1:13" x14ac:dyDescent="0.25">
      <c r="A3" s="4">
        <v>0</v>
      </c>
      <c r="B3" s="5">
        <v>0</v>
      </c>
      <c r="C3" s="6">
        <f t="shared" ref="C3:C19" si="0">B3*$K$4</f>
        <v>0</v>
      </c>
      <c r="J3" s="39"/>
      <c r="K3" s="41"/>
      <c r="L3" s="42"/>
      <c r="M3" s="39"/>
    </row>
    <row r="4" spans="1:13" x14ac:dyDescent="0.25">
      <c r="A4" s="9">
        <v>1</v>
      </c>
      <c r="B4" s="10">
        <v>0.01</v>
      </c>
      <c r="C4" s="11">
        <f t="shared" si="0"/>
        <v>0</v>
      </c>
      <c r="J4" s="39"/>
      <c r="K4" s="41"/>
      <c r="L4" s="42"/>
      <c r="M4" s="39"/>
    </row>
    <row r="5" spans="1:13" x14ac:dyDescent="0.25">
      <c r="A5" s="9">
        <v>2</v>
      </c>
      <c r="B5" s="10">
        <v>0.02</v>
      </c>
      <c r="C5" s="11">
        <f t="shared" si="0"/>
        <v>0</v>
      </c>
      <c r="J5" s="39"/>
      <c r="K5" s="41"/>
      <c r="L5" s="42"/>
      <c r="M5" s="39"/>
    </row>
    <row r="6" spans="1:13" x14ac:dyDescent="0.25">
      <c r="A6" s="9">
        <v>3</v>
      </c>
      <c r="B6" s="10">
        <v>0.03</v>
      </c>
      <c r="C6" s="11">
        <f t="shared" si="0"/>
        <v>0</v>
      </c>
      <c r="J6" s="39"/>
      <c r="K6" s="41"/>
      <c r="L6" s="42"/>
      <c r="M6" s="39"/>
    </row>
    <row r="7" spans="1:13" x14ac:dyDescent="0.25">
      <c r="A7" s="9">
        <v>4</v>
      </c>
      <c r="B7" s="10">
        <v>0.04</v>
      </c>
      <c r="C7" s="11">
        <f t="shared" si="0"/>
        <v>0</v>
      </c>
      <c r="J7" s="39"/>
      <c r="K7" s="41"/>
      <c r="L7" s="42"/>
      <c r="M7" s="39"/>
    </row>
    <row r="8" spans="1:13" x14ac:dyDescent="0.25">
      <c r="A8" s="9">
        <v>5</v>
      </c>
      <c r="B8" s="10">
        <v>0.05</v>
      </c>
      <c r="C8" s="11">
        <f t="shared" si="0"/>
        <v>0</v>
      </c>
      <c r="J8" s="39"/>
      <c r="K8" s="41"/>
      <c r="L8" s="42"/>
      <c r="M8" s="39"/>
    </row>
    <row r="9" spans="1:13" x14ac:dyDescent="0.25">
      <c r="A9" s="9">
        <v>6</v>
      </c>
      <c r="B9" s="10">
        <v>6.5000000000000002E-2</v>
      </c>
      <c r="C9" s="11">
        <f t="shared" si="0"/>
        <v>0</v>
      </c>
      <c r="J9" s="39"/>
      <c r="K9" s="41"/>
      <c r="L9" s="42"/>
      <c r="M9" s="39"/>
    </row>
    <row r="10" spans="1:13" x14ac:dyDescent="0.25">
      <c r="A10" s="9">
        <v>7</v>
      </c>
      <c r="B10" s="10">
        <v>0.08</v>
      </c>
      <c r="C10" s="11">
        <f t="shared" si="0"/>
        <v>0</v>
      </c>
      <c r="J10" s="39"/>
      <c r="K10" s="41"/>
      <c r="L10" s="42"/>
      <c r="M10" s="39"/>
    </row>
    <row r="11" spans="1:13" x14ac:dyDescent="0.25">
      <c r="A11" s="9">
        <v>8</v>
      </c>
      <c r="B11" s="10">
        <v>9.5000000000000001E-2</v>
      </c>
      <c r="C11" s="11">
        <f t="shared" si="0"/>
        <v>0</v>
      </c>
      <c r="J11" s="39"/>
      <c r="K11" s="41"/>
      <c r="L11" s="42"/>
      <c r="M11" s="39"/>
    </row>
    <row r="12" spans="1:13" x14ac:dyDescent="0.25">
      <c r="A12" s="9">
        <v>9</v>
      </c>
      <c r="B12" s="10">
        <f>B11+0.015</f>
        <v>0.11</v>
      </c>
      <c r="C12" s="11">
        <f t="shared" si="0"/>
        <v>0</v>
      </c>
      <c r="J12" s="39"/>
      <c r="K12" s="41"/>
      <c r="L12" s="42"/>
      <c r="M12" s="39"/>
    </row>
    <row r="13" spans="1:13" x14ac:dyDescent="0.25">
      <c r="A13" s="9">
        <v>10</v>
      </c>
      <c r="B13" s="10">
        <f>B12+0.015</f>
        <v>0.125</v>
      </c>
      <c r="C13" s="11">
        <f t="shared" si="0"/>
        <v>0</v>
      </c>
      <c r="J13" s="39"/>
      <c r="K13" s="41"/>
      <c r="L13" s="42"/>
      <c r="M13" s="39"/>
    </row>
    <row r="14" spans="1:13" x14ac:dyDescent="0.25">
      <c r="A14" s="9">
        <v>11</v>
      </c>
      <c r="B14" s="10">
        <f>B13+0.02</f>
        <v>0.14499999999999999</v>
      </c>
      <c r="C14" s="11">
        <f t="shared" si="0"/>
        <v>0</v>
      </c>
      <c r="J14" s="39"/>
      <c r="K14" s="43"/>
      <c r="L14" s="43"/>
      <c r="M14" s="39"/>
    </row>
    <row r="15" spans="1:13" x14ac:dyDescent="0.25">
      <c r="A15" s="9">
        <v>12</v>
      </c>
      <c r="B15" s="10">
        <f t="shared" ref="B15:B19" si="1">B14+0.02</f>
        <v>0.16499999999999998</v>
      </c>
      <c r="C15" s="11">
        <f t="shared" si="0"/>
        <v>0</v>
      </c>
      <c r="J15" s="39"/>
      <c r="K15" s="43"/>
      <c r="L15" s="43"/>
      <c r="M15" s="39"/>
    </row>
    <row r="16" spans="1:13" x14ac:dyDescent="0.25">
      <c r="A16" s="9">
        <v>13</v>
      </c>
      <c r="B16" s="10">
        <f t="shared" si="1"/>
        <v>0.18499999999999997</v>
      </c>
      <c r="C16" s="11">
        <f t="shared" si="0"/>
        <v>0</v>
      </c>
      <c r="J16" s="39"/>
      <c r="K16" s="43"/>
      <c r="L16" s="43"/>
      <c r="M16" s="39"/>
    </row>
    <row r="17" spans="1:13" x14ac:dyDescent="0.25">
      <c r="A17" s="9">
        <v>14</v>
      </c>
      <c r="B17" s="10">
        <f t="shared" si="1"/>
        <v>0.20499999999999996</v>
      </c>
      <c r="C17" s="11">
        <f t="shared" si="0"/>
        <v>0</v>
      </c>
      <c r="J17" s="39"/>
      <c r="K17" s="43"/>
      <c r="L17" s="43"/>
      <c r="M17" s="39"/>
    </row>
    <row r="18" spans="1:13" ht="15.75" thickBot="1" x14ac:dyDescent="0.3">
      <c r="A18" s="16">
        <v>15</v>
      </c>
      <c r="B18" s="17">
        <f t="shared" si="1"/>
        <v>0.22499999999999995</v>
      </c>
      <c r="C18" s="18">
        <f t="shared" si="0"/>
        <v>0</v>
      </c>
      <c r="J18" s="39"/>
      <c r="K18" s="43"/>
      <c r="L18" s="43"/>
      <c r="M18" s="39"/>
    </row>
    <row r="19" spans="1:13" ht="15.75" thickBot="1" x14ac:dyDescent="0.3">
      <c r="A19" s="16">
        <v>16</v>
      </c>
      <c r="B19" s="17">
        <f t="shared" si="1"/>
        <v>0.24499999999999994</v>
      </c>
      <c r="C19" s="18">
        <f t="shared" si="0"/>
        <v>0</v>
      </c>
      <c r="J19" s="39"/>
      <c r="K19" s="43"/>
      <c r="L19" s="43"/>
      <c r="M19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7AB0-7CEE-4802-83FD-583E9A214A43}">
  <dimension ref="A1:B4"/>
  <sheetViews>
    <sheetView workbookViewId="0">
      <selection activeCell="F16" sqref="F16"/>
    </sheetView>
  </sheetViews>
  <sheetFormatPr defaultRowHeight="15" x14ac:dyDescent="0.25"/>
  <cols>
    <col min="1" max="1" width="19.28515625" customWidth="1"/>
    <col min="2" max="2" width="23.28515625" customWidth="1"/>
  </cols>
  <sheetData>
    <row r="1" spans="1:2" x14ac:dyDescent="0.25">
      <c r="A1" t="s">
        <v>247</v>
      </c>
      <c r="B1" t="s">
        <v>248</v>
      </c>
    </row>
    <row r="2" spans="1:2" x14ac:dyDescent="0.25">
      <c r="A2">
        <v>0</v>
      </c>
      <c r="B2" t="s">
        <v>251</v>
      </c>
    </row>
    <row r="3" spans="1:2" x14ac:dyDescent="0.25">
      <c r="A3">
        <v>1</v>
      </c>
      <c r="B3" t="s">
        <v>249</v>
      </c>
    </row>
    <row r="4" spans="1:2" x14ac:dyDescent="0.25">
      <c r="A4">
        <v>2</v>
      </c>
      <c r="B4" t="s">
        <v>71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8141-84EE-4AE5-983B-B8EEDD88B1E4}">
  <dimension ref="A1:C19"/>
  <sheetViews>
    <sheetView workbookViewId="0">
      <selection activeCell="H34" sqref="H34"/>
    </sheetView>
  </sheetViews>
  <sheetFormatPr defaultRowHeight="15" x14ac:dyDescent="0.25"/>
  <sheetData>
    <row r="1" spans="1:3" ht="15.75" thickBot="1" x14ac:dyDescent="0.3"/>
    <row r="2" spans="1:3" ht="15.75" thickBot="1" x14ac:dyDescent="0.3">
      <c r="A2" s="1" t="s">
        <v>0</v>
      </c>
      <c r="B2" s="2" t="s">
        <v>1</v>
      </c>
      <c r="C2" s="3" t="s">
        <v>2</v>
      </c>
    </row>
    <row r="3" spans="1:3" x14ac:dyDescent="0.25">
      <c r="A3" s="4">
        <v>0</v>
      </c>
      <c r="B3" s="7">
        <v>0</v>
      </c>
      <c r="C3" s="8">
        <f>B3*$F$3</f>
        <v>0</v>
      </c>
    </row>
    <row r="4" spans="1:3" x14ac:dyDescent="0.25">
      <c r="A4" s="9">
        <v>1</v>
      </c>
      <c r="B4" s="12">
        <f>B3+0.025</f>
        <v>2.5000000000000001E-2</v>
      </c>
      <c r="C4" s="13">
        <f>B4*$F$3</f>
        <v>0</v>
      </c>
    </row>
    <row r="5" spans="1:3" x14ac:dyDescent="0.25">
      <c r="A5" s="9">
        <v>2</v>
      </c>
      <c r="B5" s="12">
        <f t="shared" ref="B5:B13" si="0">B4+0.025</f>
        <v>0.05</v>
      </c>
      <c r="C5" s="13">
        <f t="shared" ref="C5:C19" si="1">B5*$F$3</f>
        <v>0</v>
      </c>
    </row>
    <row r="6" spans="1:3" x14ac:dyDescent="0.25">
      <c r="A6" s="9">
        <v>3</v>
      </c>
      <c r="B6" s="12">
        <f t="shared" si="0"/>
        <v>7.5000000000000011E-2</v>
      </c>
      <c r="C6" s="13">
        <f t="shared" si="1"/>
        <v>0</v>
      </c>
    </row>
    <row r="7" spans="1:3" x14ac:dyDescent="0.25">
      <c r="A7" s="9">
        <v>4</v>
      </c>
      <c r="B7" s="12">
        <f t="shared" si="0"/>
        <v>0.1</v>
      </c>
      <c r="C7" s="13">
        <f t="shared" si="1"/>
        <v>0</v>
      </c>
    </row>
    <row r="8" spans="1:3" x14ac:dyDescent="0.25">
      <c r="A8" s="9">
        <v>5</v>
      </c>
      <c r="B8" s="12">
        <f t="shared" si="0"/>
        <v>0.125</v>
      </c>
      <c r="C8" s="13">
        <f t="shared" si="1"/>
        <v>0</v>
      </c>
    </row>
    <row r="9" spans="1:3" x14ac:dyDescent="0.25">
      <c r="A9" s="9">
        <v>6</v>
      </c>
      <c r="B9" s="12">
        <f t="shared" si="0"/>
        <v>0.15</v>
      </c>
      <c r="C9" s="13">
        <f t="shared" si="1"/>
        <v>0</v>
      </c>
    </row>
    <row r="10" spans="1:3" x14ac:dyDescent="0.25">
      <c r="A10" s="9">
        <v>7</v>
      </c>
      <c r="B10" s="12">
        <f t="shared" si="0"/>
        <v>0.17499999999999999</v>
      </c>
      <c r="C10" s="13">
        <f t="shared" si="1"/>
        <v>0</v>
      </c>
    </row>
    <row r="11" spans="1:3" x14ac:dyDescent="0.25">
      <c r="A11" s="9">
        <v>8</v>
      </c>
      <c r="B11" s="12">
        <f t="shared" si="0"/>
        <v>0.19999999999999998</v>
      </c>
      <c r="C11" s="13">
        <f t="shared" si="1"/>
        <v>0</v>
      </c>
    </row>
    <row r="12" spans="1:3" x14ac:dyDescent="0.25">
      <c r="A12" s="9">
        <v>9</v>
      </c>
      <c r="B12" s="12">
        <f t="shared" si="0"/>
        <v>0.22499999999999998</v>
      </c>
      <c r="C12" s="13">
        <f t="shared" si="1"/>
        <v>0</v>
      </c>
    </row>
    <row r="13" spans="1:3" x14ac:dyDescent="0.25">
      <c r="A13" s="9">
        <v>10</v>
      </c>
      <c r="B13" s="12">
        <f t="shared" si="0"/>
        <v>0.24999999999999997</v>
      </c>
      <c r="C13" s="13">
        <f t="shared" si="1"/>
        <v>0</v>
      </c>
    </row>
    <row r="14" spans="1:3" x14ac:dyDescent="0.25">
      <c r="A14" s="9">
        <v>11</v>
      </c>
      <c r="B14" s="14"/>
      <c r="C14" s="15">
        <f t="shared" si="1"/>
        <v>0</v>
      </c>
    </row>
    <row r="15" spans="1:3" x14ac:dyDescent="0.25">
      <c r="A15" s="9">
        <v>12</v>
      </c>
      <c r="B15" s="14"/>
      <c r="C15" s="15">
        <f t="shared" si="1"/>
        <v>0</v>
      </c>
    </row>
    <row r="16" spans="1:3" x14ac:dyDescent="0.25">
      <c r="A16" s="9">
        <v>13</v>
      </c>
      <c r="B16" s="14"/>
      <c r="C16" s="15">
        <f t="shared" si="1"/>
        <v>0</v>
      </c>
    </row>
    <row r="17" spans="1:3" x14ac:dyDescent="0.25">
      <c r="A17" s="9">
        <v>14</v>
      </c>
      <c r="B17" s="14"/>
      <c r="C17" s="15">
        <f t="shared" si="1"/>
        <v>0</v>
      </c>
    </row>
    <row r="18" spans="1:3" ht="15.75" thickBot="1" x14ac:dyDescent="0.3">
      <c r="A18" s="16">
        <v>15</v>
      </c>
      <c r="B18" s="19"/>
      <c r="C18" s="20">
        <f t="shared" si="1"/>
        <v>0</v>
      </c>
    </row>
    <row r="19" spans="1:3" ht="15.75" thickBot="1" x14ac:dyDescent="0.3">
      <c r="A19" s="16">
        <v>16</v>
      </c>
      <c r="B19" s="19"/>
      <c r="C19" s="20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A8BC-DA2A-49F2-9F36-9769F53DECC9}">
  <dimension ref="A1:H13"/>
  <sheetViews>
    <sheetView workbookViewId="0">
      <selection activeCell="G5" sqref="G5"/>
    </sheetView>
  </sheetViews>
  <sheetFormatPr defaultRowHeight="15" x14ac:dyDescent="0.25"/>
  <cols>
    <col min="1" max="2" width="17.7109375" customWidth="1"/>
    <col min="3" max="3" width="37.7109375" customWidth="1"/>
    <col min="4" max="8" width="17.7109375" customWidth="1"/>
  </cols>
  <sheetData>
    <row r="1" spans="1:8" x14ac:dyDescent="0.25">
      <c r="A1" s="21" t="s">
        <v>4</v>
      </c>
      <c r="B1" s="21" t="s">
        <v>3</v>
      </c>
      <c r="C1" s="21" t="s">
        <v>5</v>
      </c>
      <c r="D1" s="21" t="s">
        <v>6</v>
      </c>
      <c r="E1" s="21" t="s">
        <v>7</v>
      </c>
      <c r="F1" s="21" t="s">
        <v>8</v>
      </c>
      <c r="G1" s="22" t="s">
        <v>9</v>
      </c>
      <c r="H1" s="22" t="s">
        <v>10</v>
      </c>
    </row>
    <row r="2" spans="1:8" x14ac:dyDescent="0.25">
      <c r="A2" s="23">
        <v>1</v>
      </c>
      <c r="B2" t="s">
        <v>11</v>
      </c>
      <c r="C2" s="23" t="str">
        <f>TEXT(Table7[[#This Row],[เริ่มงวด]],"dd/mm/yy")&amp;" - "&amp;TEXT(Table7[[#This Row],[จบงวด]],"dd/mm/yy")&amp;" ("&amp;A2&amp;")"</f>
        <v>26/12/66 - 25/01/67 (1)</v>
      </c>
      <c r="D2" s="24">
        <v>243649</v>
      </c>
      <c r="E2" s="24">
        <v>243613</v>
      </c>
      <c r="F2" s="25">
        <f>DATE(YEAR(E2),MONTH(E2)+1,25)</f>
        <v>243643</v>
      </c>
      <c r="G2">
        <f>Table7[[#This Row],[จบงวด]]-Table7[[#This Row],[เริ่มงวด]]</f>
        <v>30</v>
      </c>
      <c r="H2" s="26">
        <v>21</v>
      </c>
    </row>
    <row r="3" spans="1:8" x14ac:dyDescent="0.25">
      <c r="A3" s="27">
        <v>2</v>
      </c>
      <c r="B3" t="s">
        <v>12</v>
      </c>
      <c r="C3" s="27" t="str">
        <f>TEXT(Table7[[#This Row],[เริ่มงวด]],"dd/mm")&amp;" - "&amp;TEXT(Table7[[#This Row],[จบงวด]],"dd/mm/yy")&amp;" ("&amp;A3&amp;")"</f>
        <v>26/01 - 25/02/67 (2)</v>
      </c>
      <c r="D3" s="28">
        <v>243677</v>
      </c>
      <c r="E3" s="28">
        <v>243644</v>
      </c>
      <c r="F3" s="25">
        <f t="shared" ref="F3:F13" si="0">DATE(YEAR(E3),MONTH(E3)+1,25)</f>
        <v>243674</v>
      </c>
      <c r="G3">
        <f>Table7[[#This Row],[จบงวด]]-Table7[[#This Row],[เริ่มงวด]]</f>
        <v>30</v>
      </c>
      <c r="H3" s="26">
        <v>26</v>
      </c>
    </row>
    <row r="4" spans="1:8" x14ac:dyDescent="0.25">
      <c r="A4" s="23">
        <v>3</v>
      </c>
      <c r="B4" t="s">
        <v>13</v>
      </c>
      <c r="C4" s="23" t="str">
        <f>TEXT(Table7[[#This Row],[เริ่มงวด]],"dd/mm")&amp;" - "&amp;TEXT(Table7[[#This Row],[จบงวด]],"dd/mm/yy")&amp;" ("&amp;A4&amp;")"</f>
        <v>26/02 - 25/03/67 (3)</v>
      </c>
      <c r="D4" s="24">
        <v>243708</v>
      </c>
      <c r="E4" s="24">
        <v>243675</v>
      </c>
      <c r="F4" s="25">
        <f t="shared" si="0"/>
        <v>243702</v>
      </c>
      <c r="G4" s="29">
        <v>28</v>
      </c>
      <c r="H4" s="26">
        <v>22</v>
      </c>
    </row>
    <row r="5" spans="1:8" x14ac:dyDescent="0.25">
      <c r="A5" s="27">
        <v>4</v>
      </c>
      <c r="B5" t="s">
        <v>14</v>
      </c>
      <c r="C5" s="27" t="str">
        <f>TEXT(Table7[[#This Row],[เริ่มงวด]],"dd/mm")&amp;" - "&amp;TEXT(Table7[[#This Row],[จบงวด]],"dd/mm/yy")&amp;" ("&amp;A5&amp;")"</f>
        <v>26/03 - 25/04/67 (4)</v>
      </c>
      <c r="D5" s="28">
        <v>243737</v>
      </c>
      <c r="E5" s="28">
        <v>243703</v>
      </c>
      <c r="F5" s="25">
        <f t="shared" si="0"/>
        <v>243733</v>
      </c>
      <c r="G5">
        <f>Table7[[#This Row],[จบงวด]]-Table7[[#This Row],[เริ่มงวด]]</f>
        <v>30</v>
      </c>
      <c r="H5" s="26">
        <v>21</v>
      </c>
    </row>
    <row r="6" spans="1:8" x14ac:dyDescent="0.25">
      <c r="A6" s="23">
        <v>5</v>
      </c>
      <c r="B6" t="s">
        <v>15</v>
      </c>
      <c r="C6" s="23" t="str">
        <f>TEXT(Table7[[#This Row],[เริ่มงวด]],"dd/mm")&amp;" - "&amp;TEXT(Table7[[#This Row],[จบงวด]],"dd/mm/yy")&amp;" ("&amp;A6&amp;")"</f>
        <v>26/04 - 25/05/67 (5)</v>
      </c>
      <c r="D6" s="24">
        <v>243769</v>
      </c>
      <c r="E6" s="24">
        <v>243734</v>
      </c>
      <c r="F6" s="25">
        <f t="shared" si="0"/>
        <v>243763</v>
      </c>
      <c r="G6">
        <f>Table7[[#This Row],[จบงวด]]-Table7[[#This Row],[เริ่มงวด]]</f>
        <v>29</v>
      </c>
      <c r="H6" s="26">
        <v>22</v>
      </c>
    </row>
    <row r="7" spans="1:8" x14ac:dyDescent="0.25">
      <c r="A7" s="27">
        <v>6</v>
      </c>
      <c r="B7" t="s">
        <v>16</v>
      </c>
      <c r="C7" s="27" t="str">
        <f>TEXT(Table7[[#This Row],[เริ่มงวด]],"dd/mm")&amp;" - "&amp;TEXT(Table7[[#This Row],[จบงวด]],"dd/mm/yy")&amp;" ("&amp;A7&amp;")"</f>
        <v>26/05 - 25/06/67 (6)</v>
      </c>
      <c r="D7" s="28">
        <v>243799</v>
      </c>
      <c r="E7" s="28">
        <v>243764</v>
      </c>
      <c r="F7" s="25">
        <f t="shared" si="0"/>
        <v>243794</v>
      </c>
      <c r="G7">
        <f>Table7[[#This Row],[จบงวด]]-Table7[[#This Row],[เริ่มงวด]]</f>
        <v>30</v>
      </c>
      <c r="H7" s="26">
        <v>26</v>
      </c>
    </row>
    <row r="8" spans="1:8" x14ac:dyDescent="0.25">
      <c r="A8" s="23">
        <v>7</v>
      </c>
      <c r="B8" t="s">
        <v>17</v>
      </c>
      <c r="C8" s="23" t="str">
        <f>TEXT(Table7[[#This Row],[เริ่มงวด]],"dd/mm")&amp;" - "&amp;TEXT(Table7[[#This Row],[จบงวด]],"dd/mm/yy")&amp;" ("&amp;A8&amp;")"</f>
        <v>26/06 - 25/07/67 (7)</v>
      </c>
      <c r="D8" s="24">
        <v>243830</v>
      </c>
      <c r="E8" s="24">
        <v>243795</v>
      </c>
      <c r="F8" s="25">
        <f t="shared" si="0"/>
        <v>243824</v>
      </c>
      <c r="G8">
        <f>Table7[[#This Row],[จบงวด]]-Table7[[#This Row],[เริ่มงวด]]</f>
        <v>29</v>
      </c>
      <c r="H8" s="26">
        <v>25</v>
      </c>
    </row>
    <row r="9" spans="1:8" x14ac:dyDescent="0.25">
      <c r="A9" s="27">
        <v>8</v>
      </c>
      <c r="B9" t="s">
        <v>18</v>
      </c>
      <c r="C9" s="27" t="str">
        <f>TEXT(Table7[[#This Row],[เริ่มงวด]],"dd/mm")&amp;" - "&amp;TEXT(Table7[[#This Row],[จบงวด]],"dd/mm/yy")&amp;" ("&amp;A9&amp;")"</f>
        <v>26/07 - 25/08/67 (8)</v>
      </c>
      <c r="D9" s="28">
        <v>243861</v>
      </c>
      <c r="E9" s="28">
        <v>243825</v>
      </c>
      <c r="F9" s="25">
        <f t="shared" si="0"/>
        <v>243855</v>
      </c>
      <c r="G9">
        <f>Table7[[#This Row],[จบงวด]]-Table7[[#This Row],[เริ่มงวด]]</f>
        <v>30</v>
      </c>
      <c r="H9" s="26">
        <v>25</v>
      </c>
    </row>
    <row r="10" spans="1:8" x14ac:dyDescent="0.25">
      <c r="A10" s="23">
        <v>9</v>
      </c>
      <c r="B10" t="s">
        <v>19</v>
      </c>
      <c r="C10" s="23" t="str">
        <f>TEXT(Table7[[#This Row],[เริ่มงวด]],"dd/mm")&amp;" - "&amp;TEXT(Table7[[#This Row],[จบงวด]],"dd/mm/yy")&amp;" ("&amp;A10&amp;")"</f>
        <v>26/08 - 25/09/67 (9)</v>
      </c>
      <c r="D10" s="24">
        <v>243891</v>
      </c>
      <c r="E10" s="24">
        <v>243856</v>
      </c>
      <c r="F10" s="25">
        <f t="shared" si="0"/>
        <v>243886</v>
      </c>
      <c r="G10">
        <f>Table7[[#This Row],[จบงวด]]-Table7[[#This Row],[เริ่มงวด]]</f>
        <v>30</v>
      </c>
      <c r="H10" s="26">
        <v>25</v>
      </c>
    </row>
    <row r="11" spans="1:8" x14ac:dyDescent="0.25">
      <c r="A11" s="27">
        <v>10</v>
      </c>
      <c r="B11" t="s">
        <v>20</v>
      </c>
      <c r="C11" s="27" t="str">
        <f>TEXT(Table7[[#This Row],[เริ่มงวด]],"dd/mm")&amp;" - "&amp;TEXT(Table7[[#This Row],[จบงวด]],"dd/mm/yy")&amp;" ("&amp;A11&amp;")"</f>
        <v>26/09 - 25/10/67 (10)</v>
      </c>
      <c r="D11" s="28">
        <v>243922</v>
      </c>
      <c r="E11" s="28">
        <v>243887</v>
      </c>
      <c r="F11" s="25">
        <f t="shared" si="0"/>
        <v>243916</v>
      </c>
      <c r="G11">
        <f>Table7[[#This Row],[จบงวด]]-Table7[[#This Row],[เริ่มงวด]]</f>
        <v>29</v>
      </c>
      <c r="H11" s="26">
        <v>25</v>
      </c>
    </row>
    <row r="12" spans="1:8" x14ac:dyDescent="0.25">
      <c r="A12" s="23">
        <v>11</v>
      </c>
      <c r="B12" t="s">
        <v>21</v>
      </c>
      <c r="C12" s="23" t="str">
        <f>TEXT(Table7[[#This Row],[เริ่มงวด]],"dd/mm")&amp;" - "&amp;TEXT(Table7[[#This Row],[จบงวด]],"dd/mm/yy")&amp;" ("&amp;A12&amp;")"</f>
        <v>26/10 - 25/11/67 (11)</v>
      </c>
      <c r="D12" s="24">
        <v>243952</v>
      </c>
      <c r="E12" s="24">
        <v>243917</v>
      </c>
      <c r="F12" s="25">
        <f t="shared" si="0"/>
        <v>243947</v>
      </c>
      <c r="G12">
        <f>Table7[[#This Row],[จบงวด]]-Table7[[#This Row],[เริ่มงวด]]</f>
        <v>30</v>
      </c>
      <c r="H12" s="26">
        <v>25</v>
      </c>
    </row>
    <row r="13" spans="1:8" x14ac:dyDescent="0.25">
      <c r="A13" s="27">
        <v>12</v>
      </c>
      <c r="B13" t="s">
        <v>22</v>
      </c>
      <c r="C13" s="27" t="str">
        <f>TEXT(Table7[[#This Row],[เริ่มงวด]],"dd/mm")&amp;" - "&amp;TEXT(Table7[[#This Row],[จบงวด]],"dd/mm/yy")&amp;" ("&amp;A13&amp;")"</f>
        <v>26/11 - 25/12/67 (12)</v>
      </c>
      <c r="D13" s="28">
        <v>243983</v>
      </c>
      <c r="E13" s="28">
        <v>243948</v>
      </c>
      <c r="F13" s="25">
        <f t="shared" si="0"/>
        <v>243977</v>
      </c>
      <c r="G13">
        <f>Table7[[#This Row],[จบงวด]]-Table7[[#This Row],[เริ่มงวด]]</f>
        <v>29</v>
      </c>
      <c r="H13" s="26">
        <v>25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2F23-0EE9-4A3F-BB67-EAFD6F13B04F}">
  <sheetPr>
    <tabColor theme="9" tint="0.79995117038483843"/>
  </sheetPr>
  <dimension ref="A1:N95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E3" sqref="E3"/>
    </sheetView>
  </sheetViews>
  <sheetFormatPr defaultColWidth="10.28515625" defaultRowHeight="15" x14ac:dyDescent="0.25"/>
  <cols>
    <col min="1" max="1" width="6.7109375" style="30" customWidth="1"/>
    <col min="2" max="2" width="10.28515625" style="30" customWidth="1"/>
    <col min="3" max="3" width="15.140625" style="30" customWidth="1"/>
    <col min="4" max="4" width="30" style="30" customWidth="1"/>
    <col min="5" max="6" width="22.85546875" style="30" customWidth="1"/>
    <col min="7" max="7" width="13.42578125" style="33" customWidth="1"/>
    <col min="8" max="8" width="9.140625" style="30" customWidth="1"/>
    <col min="9" max="9" width="12.85546875" style="30" customWidth="1"/>
    <col min="10" max="10" width="20.28515625" style="33" customWidth="1"/>
    <col min="11" max="11" width="23" style="30" customWidth="1"/>
    <col min="12" max="12" width="12.5703125" style="30" customWidth="1"/>
    <col min="13" max="13" width="10.28515625" style="30"/>
    <col min="14" max="14" width="10.28515625" style="36"/>
    <col min="15" max="16384" width="10.28515625" style="30"/>
  </cols>
  <sheetData>
    <row r="1" spans="1:13" ht="21" x14ac:dyDescent="0.25">
      <c r="A1" s="30" t="s">
        <v>28</v>
      </c>
      <c r="B1" s="30" t="s">
        <v>29</v>
      </c>
      <c r="C1" s="31" t="s">
        <v>30</v>
      </c>
      <c r="D1" s="31" t="s">
        <v>31</v>
      </c>
      <c r="E1" s="31" t="s">
        <v>32</v>
      </c>
      <c r="F1" s="31" t="s">
        <v>250</v>
      </c>
      <c r="G1" s="31" t="s">
        <v>33</v>
      </c>
      <c r="H1" s="31" t="s">
        <v>34</v>
      </c>
      <c r="I1" s="31" t="s">
        <v>35</v>
      </c>
      <c r="J1" s="31" t="s">
        <v>36</v>
      </c>
      <c r="K1" s="31" t="s">
        <v>37</v>
      </c>
      <c r="L1" s="31" t="s">
        <v>38</v>
      </c>
      <c r="M1" s="32" t="s">
        <v>39</v>
      </c>
    </row>
    <row r="2" spans="1:13" x14ac:dyDescent="0.25">
      <c r="A2" s="33">
        <v>1</v>
      </c>
      <c r="B2" s="30">
        <v>320001</v>
      </c>
      <c r="C2" s="30" t="s">
        <v>40</v>
      </c>
      <c r="D2" s="30" t="s">
        <v>41</v>
      </c>
      <c r="E2" s="34"/>
      <c r="F2" s="34">
        <v>1</v>
      </c>
      <c r="G2" s="35">
        <v>0</v>
      </c>
      <c r="H2" s="35"/>
      <c r="I2" s="33">
        <v>1</v>
      </c>
      <c r="J2" s="30" t="s">
        <v>42</v>
      </c>
      <c r="K2" s="30" t="s">
        <v>43</v>
      </c>
      <c r="L2" s="30" t="str">
        <f>VLOOKUP(Table4[[#This Row],[ช่องทางจ่ายเงินเดือน]],[1]!Table2[#Data],2,0)</f>
        <v>ธนาคาร</v>
      </c>
      <c r="M2" s="36">
        <v>0.05</v>
      </c>
    </row>
    <row r="3" spans="1:13" ht="42.6" customHeight="1" x14ac:dyDescent="0.25">
      <c r="A3" s="33">
        <v>2</v>
      </c>
      <c r="B3" s="30">
        <v>340002</v>
      </c>
      <c r="C3" s="30" t="s">
        <v>44</v>
      </c>
      <c r="D3" s="30" t="s">
        <v>45</v>
      </c>
      <c r="E3" s="34"/>
      <c r="F3" s="34">
        <v>1</v>
      </c>
      <c r="G3" s="35">
        <v>0</v>
      </c>
      <c r="H3" s="35"/>
      <c r="I3" s="33">
        <v>1</v>
      </c>
      <c r="J3" s="30" t="s">
        <v>46</v>
      </c>
      <c r="K3" s="30" t="s">
        <v>43</v>
      </c>
      <c r="L3" s="30" t="str">
        <f>VLOOKUP(Table4[[#This Row],[ช่องทางจ่ายเงินเดือน]],[1]!Table2[#Data],2,0)</f>
        <v>ธนาคาร</v>
      </c>
      <c r="M3" s="36">
        <v>0.05</v>
      </c>
    </row>
    <row r="4" spans="1:13" x14ac:dyDescent="0.25">
      <c r="A4" s="33">
        <v>3</v>
      </c>
      <c r="B4" s="30">
        <v>570013</v>
      </c>
      <c r="C4" s="30" t="s">
        <v>47</v>
      </c>
      <c r="D4" s="30" t="s">
        <v>48</v>
      </c>
      <c r="E4" s="34"/>
      <c r="F4" s="34">
        <v>1</v>
      </c>
      <c r="G4" s="35">
        <v>10</v>
      </c>
      <c r="H4" s="35">
        <v>363</v>
      </c>
      <c r="I4" s="33">
        <v>1</v>
      </c>
      <c r="J4" s="30" t="s">
        <v>49</v>
      </c>
      <c r="K4" s="30" t="s">
        <v>50</v>
      </c>
      <c r="L4" s="30" t="str">
        <f>VLOOKUP(Table4[[#This Row],[ช่องทางจ่ายเงินเดือน]],[1]!Table2[#Data],2,0)</f>
        <v>ธนาคาร</v>
      </c>
      <c r="M4" s="36"/>
    </row>
    <row r="5" spans="1:13" x14ac:dyDescent="0.25">
      <c r="A5" s="33">
        <v>4</v>
      </c>
      <c r="B5" s="30">
        <v>580014</v>
      </c>
      <c r="C5" s="30" t="s">
        <v>51</v>
      </c>
      <c r="D5" s="30" t="s">
        <v>52</v>
      </c>
      <c r="E5" s="34"/>
      <c r="F5" s="34">
        <v>1</v>
      </c>
      <c r="G5" s="35">
        <v>16</v>
      </c>
      <c r="H5" s="35">
        <v>363</v>
      </c>
      <c r="I5" s="33">
        <v>1</v>
      </c>
      <c r="J5" s="30" t="s">
        <v>53</v>
      </c>
      <c r="K5" s="30" t="s">
        <v>50</v>
      </c>
      <c r="L5" s="30" t="str">
        <f>VLOOKUP(Table4[[#This Row],[ช่องทางจ่ายเงินเดือน]],[1]!Table2[#Data],2,0)</f>
        <v>ธนาคาร</v>
      </c>
      <c r="M5" s="36"/>
    </row>
    <row r="6" spans="1:13" x14ac:dyDescent="0.25">
      <c r="A6" s="33">
        <v>5</v>
      </c>
      <c r="B6" s="30">
        <v>580016</v>
      </c>
      <c r="C6" s="30" t="s">
        <v>54</v>
      </c>
      <c r="D6" s="30" t="s">
        <v>55</v>
      </c>
      <c r="E6" s="34"/>
      <c r="F6" s="34">
        <v>1</v>
      </c>
      <c r="G6" s="35">
        <v>4</v>
      </c>
      <c r="H6" s="35">
        <v>363</v>
      </c>
      <c r="I6" s="33">
        <v>1</v>
      </c>
      <c r="J6" s="30" t="s">
        <v>56</v>
      </c>
      <c r="K6" s="30" t="s">
        <v>50</v>
      </c>
      <c r="L6" s="30" t="str">
        <f>VLOOKUP(Table4[[#This Row],[ช่องทางจ่ายเงินเดือน]],[1]!Table2[#Data],2,0)</f>
        <v>ธนาคาร</v>
      </c>
      <c r="M6" s="36"/>
    </row>
    <row r="7" spans="1:13" x14ac:dyDescent="0.25">
      <c r="A7" s="33">
        <v>6</v>
      </c>
      <c r="B7" s="30">
        <v>610003</v>
      </c>
      <c r="C7" s="30" t="s">
        <v>57</v>
      </c>
      <c r="D7" s="30" t="s">
        <v>58</v>
      </c>
      <c r="E7" s="34" t="s">
        <v>59</v>
      </c>
      <c r="F7" s="34">
        <v>1</v>
      </c>
      <c r="G7" s="35">
        <v>0</v>
      </c>
      <c r="H7" s="35"/>
      <c r="I7" s="33">
        <v>1</v>
      </c>
      <c r="J7" s="30" t="s">
        <v>60</v>
      </c>
      <c r="K7" s="30" t="s">
        <v>43</v>
      </c>
      <c r="L7" s="30" t="str">
        <f>VLOOKUP(Table4[[#This Row],[ช่องทางจ่ายเงินเดือน]],[1]!Table2[#Data],2,0)</f>
        <v>ธนาคาร</v>
      </c>
      <c r="M7" s="36">
        <v>0.05</v>
      </c>
    </row>
    <row r="8" spans="1:13" x14ac:dyDescent="0.25">
      <c r="A8" s="33">
        <v>7</v>
      </c>
      <c r="B8" s="30">
        <v>610004</v>
      </c>
      <c r="C8" s="30" t="s">
        <v>61</v>
      </c>
      <c r="D8" s="30" t="s">
        <v>62</v>
      </c>
      <c r="E8" s="34" t="s">
        <v>63</v>
      </c>
      <c r="F8" s="34">
        <v>1</v>
      </c>
      <c r="G8" s="35">
        <v>0</v>
      </c>
      <c r="H8" s="35">
        <v>17500</v>
      </c>
      <c r="I8" s="33">
        <v>1</v>
      </c>
      <c r="J8" s="30" t="s">
        <v>64</v>
      </c>
      <c r="K8" s="30" t="s">
        <v>43</v>
      </c>
      <c r="L8" s="30" t="str">
        <f>VLOOKUP(Table4[[#This Row],[ช่องทางจ่ายเงินเดือน]],[1]!Table2[#Data],2,0)</f>
        <v>ธนาคาร</v>
      </c>
      <c r="M8" s="36">
        <v>0.05</v>
      </c>
    </row>
    <row r="9" spans="1:13" x14ac:dyDescent="0.25">
      <c r="A9" s="33">
        <v>8</v>
      </c>
      <c r="B9" s="30">
        <v>630077</v>
      </c>
      <c r="C9" s="30" t="s">
        <v>65</v>
      </c>
      <c r="D9" s="30" t="s">
        <v>66</v>
      </c>
      <c r="E9" s="34" t="s">
        <v>67</v>
      </c>
      <c r="F9" s="34">
        <v>1</v>
      </c>
      <c r="G9" s="35">
        <v>0</v>
      </c>
      <c r="H9" s="35"/>
      <c r="I9" s="33">
        <v>1</v>
      </c>
      <c r="J9" s="30" t="s">
        <v>68</v>
      </c>
      <c r="K9" s="30" t="s">
        <v>43</v>
      </c>
      <c r="L9" s="30" t="str">
        <f>VLOOKUP(Table4[[#This Row],[ช่องทางจ่ายเงินเดือน]],[1]!Table2[#Data],2,0)</f>
        <v>ธนาคาร</v>
      </c>
      <c r="M9" s="36">
        <v>0.05</v>
      </c>
    </row>
    <row r="10" spans="1:13" x14ac:dyDescent="0.25">
      <c r="A10" s="33">
        <v>9</v>
      </c>
      <c r="B10" s="30">
        <v>640111</v>
      </c>
      <c r="C10" s="30" t="s">
        <v>69</v>
      </c>
      <c r="D10" s="30" t="s">
        <v>70</v>
      </c>
      <c r="E10" s="34" t="s">
        <v>71</v>
      </c>
      <c r="F10" s="34">
        <v>1</v>
      </c>
      <c r="G10" s="35">
        <v>0</v>
      </c>
      <c r="H10" s="35"/>
      <c r="I10" s="33">
        <v>1</v>
      </c>
      <c r="J10" s="30" t="s">
        <v>72</v>
      </c>
      <c r="K10" s="30" t="s">
        <v>43</v>
      </c>
      <c r="L10" s="30" t="str">
        <f>VLOOKUP(Table4[[#This Row],[ช่องทางจ่ายเงินเดือน]],[1]!Table2[#Data],2,0)</f>
        <v>ธนาคาร</v>
      </c>
      <c r="M10" s="36">
        <v>0.05</v>
      </c>
    </row>
    <row r="11" spans="1:13" x14ac:dyDescent="0.25">
      <c r="A11" s="33">
        <v>10</v>
      </c>
      <c r="B11" s="30">
        <v>640139</v>
      </c>
      <c r="C11" s="30" t="s">
        <v>73</v>
      </c>
      <c r="D11" s="30" t="s">
        <v>74</v>
      </c>
      <c r="E11" s="34"/>
      <c r="F11" s="34">
        <v>1</v>
      </c>
      <c r="G11" s="35">
        <v>5</v>
      </c>
      <c r="H11" s="35">
        <v>363</v>
      </c>
      <c r="I11" s="33">
        <v>2</v>
      </c>
      <c r="J11" s="30" t="s">
        <v>25</v>
      </c>
      <c r="K11" s="30" t="s">
        <v>50</v>
      </c>
      <c r="L11" s="30" t="str">
        <f>VLOOKUP(Table4[[#This Row],[ช่องทางจ่ายเงินเดือน]],[1]!Table2[#Data],2,0)</f>
        <v>เงินสด</v>
      </c>
      <c r="M11" s="36"/>
    </row>
    <row r="12" spans="1:13" x14ac:dyDescent="0.25">
      <c r="A12" s="33">
        <v>11</v>
      </c>
      <c r="B12" s="30">
        <v>650136</v>
      </c>
      <c r="C12" s="30" t="s">
        <v>75</v>
      </c>
      <c r="D12" s="30" t="s">
        <v>76</v>
      </c>
      <c r="E12" s="34"/>
      <c r="F12" s="34"/>
      <c r="G12" s="35">
        <v>5</v>
      </c>
      <c r="H12" s="35">
        <v>363</v>
      </c>
      <c r="I12" s="33">
        <v>1</v>
      </c>
      <c r="J12" s="30" t="s">
        <v>77</v>
      </c>
      <c r="K12" s="30" t="s">
        <v>50</v>
      </c>
      <c r="L12" s="30" t="str">
        <f>VLOOKUP(Table4[[#This Row],[ช่องทางจ่ายเงินเดือน]],[1]!Table2[#Data],2,0)</f>
        <v>ธนาคาร</v>
      </c>
      <c r="M12" s="36">
        <v>0.05</v>
      </c>
    </row>
    <row r="13" spans="1:13" x14ac:dyDescent="0.25">
      <c r="A13" s="33">
        <v>12</v>
      </c>
      <c r="B13" s="30">
        <v>650137</v>
      </c>
      <c r="C13" s="30" t="s">
        <v>78</v>
      </c>
      <c r="D13" s="30" t="s">
        <v>79</v>
      </c>
      <c r="E13" s="34"/>
      <c r="F13" s="34"/>
      <c r="G13" s="35">
        <v>3</v>
      </c>
      <c r="H13" s="35">
        <v>363</v>
      </c>
      <c r="I13" s="33">
        <v>1</v>
      </c>
      <c r="J13" s="30" t="s">
        <v>80</v>
      </c>
      <c r="K13" s="30" t="s">
        <v>50</v>
      </c>
      <c r="L13" s="30" t="str">
        <f>VLOOKUP(Table4[[#This Row],[ช่องทางจ่ายเงินเดือน]],[1]!Table2[#Data],2,0)</f>
        <v>ธนาคาร</v>
      </c>
      <c r="M13" s="36">
        <v>0.05</v>
      </c>
    </row>
    <row r="14" spans="1:13" x14ac:dyDescent="0.25">
      <c r="A14" s="33">
        <v>13</v>
      </c>
      <c r="B14" s="30">
        <v>650151</v>
      </c>
      <c r="C14" s="30" t="s">
        <v>81</v>
      </c>
      <c r="D14" s="30" t="s">
        <v>82</v>
      </c>
      <c r="E14" s="34"/>
      <c r="F14" s="34"/>
      <c r="G14" s="35">
        <v>4</v>
      </c>
      <c r="H14" s="35">
        <v>363</v>
      </c>
      <c r="I14" s="33">
        <v>1</v>
      </c>
      <c r="J14" s="30" t="s">
        <v>83</v>
      </c>
      <c r="K14" s="30" t="s">
        <v>50</v>
      </c>
      <c r="L14" s="30" t="str">
        <f>VLOOKUP(Table4[[#This Row],[ช่องทางจ่ายเงินเดือน]],[1]!Table2[#Data],2,0)</f>
        <v>ธนาคาร</v>
      </c>
      <c r="M14" s="36">
        <v>0.05</v>
      </c>
    </row>
    <row r="15" spans="1:13" x14ac:dyDescent="0.25">
      <c r="A15" s="33">
        <v>14</v>
      </c>
      <c r="B15" s="30">
        <v>650152</v>
      </c>
      <c r="C15" s="30" t="s">
        <v>84</v>
      </c>
      <c r="D15" s="30" t="s">
        <v>85</v>
      </c>
      <c r="E15" s="34"/>
      <c r="F15" s="34"/>
      <c r="G15" s="35">
        <v>2</v>
      </c>
      <c r="H15" s="35">
        <v>363</v>
      </c>
      <c r="I15" s="33">
        <v>1</v>
      </c>
      <c r="J15" s="30" t="s">
        <v>86</v>
      </c>
      <c r="K15" s="30" t="s">
        <v>50</v>
      </c>
      <c r="L15" s="30" t="str">
        <f>VLOOKUP(Table4[[#This Row],[ช่องทางจ่ายเงินเดือน]],[1]!Table2[#Data],2,0)</f>
        <v>ธนาคาร</v>
      </c>
      <c r="M15" s="36">
        <v>0.05</v>
      </c>
    </row>
    <row r="16" spans="1:13" x14ac:dyDescent="0.25">
      <c r="A16" s="33">
        <v>15</v>
      </c>
      <c r="B16" s="30">
        <v>650153</v>
      </c>
      <c r="C16" s="30" t="s">
        <v>87</v>
      </c>
      <c r="D16" s="30" t="s">
        <v>88</v>
      </c>
      <c r="E16" s="34"/>
      <c r="F16" s="34"/>
      <c r="G16" s="35">
        <v>3</v>
      </c>
      <c r="H16" s="35">
        <v>363</v>
      </c>
      <c r="I16" s="33">
        <v>1</v>
      </c>
      <c r="J16" s="30" t="s">
        <v>89</v>
      </c>
      <c r="K16" s="30" t="s">
        <v>50</v>
      </c>
      <c r="L16" s="30" t="str">
        <f>VLOOKUP(Table4[[#This Row],[ช่องทางจ่ายเงินเดือน]],[1]!Table2[#Data],2,0)</f>
        <v>ธนาคาร</v>
      </c>
      <c r="M16" s="36">
        <v>0.05</v>
      </c>
    </row>
    <row r="17" spans="1:13" x14ac:dyDescent="0.25">
      <c r="A17" s="33">
        <v>16</v>
      </c>
      <c r="B17" s="30">
        <v>650157</v>
      </c>
      <c r="C17" s="30" t="s">
        <v>90</v>
      </c>
      <c r="D17" s="30" t="s">
        <v>91</v>
      </c>
      <c r="E17" s="34"/>
      <c r="F17" s="34"/>
      <c r="G17" s="35">
        <v>4</v>
      </c>
      <c r="H17" s="35">
        <v>363</v>
      </c>
      <c r="I17" s="33">
        <v>1</v>
      </c>
      <c r="J17" s="30" t="s">
        <v>92</v>
      </c>
      <c r="K17" s="30" t="s">
        <v>50</v>
      </c>
      <c r="L17" s="30" t="str">
        <f>VLOOKUP(Table4[[#This Row],[ช่องทางจ่ายเงินเดือน]],[1]!Table2[#Data],2,0)</f>
        <v>ธนาคาร</v>
      </c>
      <c r="M17" s="36">
        <v>0.05</v>
      </c>
    </row>
    <row r="18" spans="1:13" x14ac:dyDescent="0.25">
      <c r="A18" s="33">
        <v>17</v>
      </c>
      <c r="B18" s="30">
        <v>650158</v>
      </c>
      <c r="C18" s="30" t="s">
        <v>93</v>
      </c>
      <c r="D18" s="30" t="s">
        <v>94</v>
      </c>
      <c r="E18" s="34"/>
      <c r="F18" s="34"/>
      <c r="G18" s="35">
        <v>3</v>
      </c>
      <c r="H18" s="35">
        <v>363</v>
      </c>
      <c r="I18" s="33">
        <v>1</v>
      </c>
      <c r="J18" s="30" t="s">
        <v>95</v>
      </c>
      <c r="K18" s="30" t="s">
        <v>50</v>
      </c>
      <c r="L18" s="30" t="str">
        <f>VLOOKUP(Table4[[#This Row],[ช่องทางจ่ายเงินเดือน]],[1]!Table2[#Data],2,0)</f>
        <v>ธนาคาร</v>
      </c>
      <c r="M18" s="36">
        <v>0.05</v>
      </c>
    </row>
    <row r="19" spans="1:13" x14ac:dyDescent="0.25">
      <c r="A19" s="33">
        <v>18</v>
      </c>
      <c r="B19" s="30">
        <v>650180</v>
      </c>
      <c r="C19" s="37" t="s">
        <v>96</v>
      </c>
      <c r="D19" s="30" t="s">
        <v>97</v>
      </c>
      <c r="E19" s="34"/>
      <c r="F19" s="34"/>
      <c r="G19" s="35">
        <v>5</v>
      </c>
      <c r="H19" s="35">
        <v>363</v>
      </c>
      <c r="I19" s="33">
        <v>2</v>
      </c>
      <c r="J19" s="37" t="s">
        <v>98</v>
      </c>
      <c r="K19" s="30" t="s">
        <v>50</v>
      </c>
      <c r="L19" s="30" t="str">
        <f>VLOOKUP(Table4[[#This Row],[ช่องทางจ่ายเงินเดือน]],[1]!Table2[#Data],2,0)</f>
        <v>เงินสด</v>
      </c>
      <c r="M19" s="36"/>
    </row>
    <row r="20" spans="1:13" x14ac:dyDescent="0.25">
      <c r="A20" s="33">
        <v>19</v>
      </c>
      <c r="B20" s="30">
        <v>650185</v>
      </c>
      <c r="C20" s="30" t="s">
        <v>99</v>
      </c>
      <c r="D20" s="30" t="s">
        <v>100</v>
      </c>
      <c r="E20" s="34"/>
      <c r="F20" s="34"/>
      <c r="G20" s="35">
        <v>2</v>
      </c>
      <c r="H20" s="35">
        <v>363</v>
      </c>
      <c r="I20" s="33">
        <v>2</v>
      </c>
      <c r="J20" s="30" t="s">
        <v>25</v>
      </c>
      <c r="K20" s="30" t="s">
        <v>50</v>
      </c>
      <c r="L20" s="30" t="str">
        <f>VLOOKUP(Table4[[#This Row],[ช่องทางจ่ายเงินเดือน]],[1]!Table2[#Data],2,0)</f>
        <v>เงินสด</v>
      </c>
      <c r="M20" s="36"/>
    </row>
    <row r="21" spans="1:13" x14ac:dyDescent="0.25">
      <c r="A21" s="33">
        <v>20</v>
      </c>
      <c r="B21" s="30">
        <v>650193</v>
      </c>
      <c r="C21" s="30" t="s">
        <v>101</v>
      </c>
      <c r="D21" s="30" t="s">
        <v>102</v>
      </c>
      <c r="E21" s="34"/>
      <c r="F21" s="34"/>
      <c r="G21" s="35">
        <v>0</v>
      </c>
      <c r="H21" s="35">
        <v>400</v>
      </c>
      <c r="I21" s="33">
        <v>1</v>
      </c>
      <c r="J21" s="30" t="s">
        <v>103</v>
      </c>
      <c r="K21" s="30" t="s">
        <v>50</v>
      </c>
      <c r="L21" s="30" t="str">
        <f>VLOOKUP(Table4[[#This Row],[ช่องทางจ่ายเงินเดือน]],[1]!Table2[#Data],2,0)</f>
        <v>ธนาคาร</v>
      </c>
      <c r="M21" s="36">
        <v>0.05</v>
      </c>
    </row>
    <row r="22" spans="1:13" x14ac:dyDescent="0.25">
      <c r="A22" s="33">
        <v>21</v>
      </c>
      <c r="B22" s="30">
        <v>650195</v>
      </c>
      <c r="C22" s="30" t="s">
        <v>104</v>
      </c>
      <c r="D22" s="30" t="s">
        <v>105</v>
      </c>
      <c r="E22" s="34"/>
      <c r="F22" s="34"/>
      <c r="G22" s="35">
        <v>1</v>
      </c>
      <c r="H22" s="35">
        <v>363</v>
      </c>
      <c r="I22" s="33">
        <v>2</v>
      </c>
      <c r="J22" s="30" t="s">
        <v>25</v>
      </c>
      <c r="K22" s="30" t="s">
        <v>50</v>
      </c>
      <c r="L22" s="30" t="str">
        <f>VLOOKUP(Table4[[#This Row],[ช่องทางจ่ายเงินเดือน]],[1]!Table2[#Data],2,0)</f>
        <v>เงินสด</v>
      </c>
      <c r="M22" s="36"/>
    </row>
    <row r="23" spans="1:13" x14ac:dyDescent="0.25">
      <c r="A23" s="33">
        <v>22</v>
      </c>
      <c r="B23" s="30">
        <v>660199</v>
      </c>
      <c r="C23" s="30" t="s">
        <v>106</v>
      </c>
      <c r="D23" s="30" t="s">
        <v>107</v>
      </c>
      <c r="E23" s="34"/>
      <c r="F23" s="34"/>
      <c r="G23" s="35">
        <v>2</v>
      </c>
      <c r="H23" s="35">
        <v>363</v>
      </c>
      <c r="I23" s="33">
        <v>2</v>
      </c>
      <c r="J23" s="30" t="s">
        <v>25</v>
      </c>
      <c r="K23" s="30" t="s">
        <v>50</v>
      </c>
      <c r="L23" s="30" t="str">
        <f>VLOOKUP(Table4[[#This Row],[ช่องทางจ่ายเงินเดือน]],[1]!Table2[#Data],2,0)</f>
        <v>เงินสด</v>
      </c>
      <c r="M23" s="36"/>
    </row>
    <row r="24" spans="1:13" x14ac:dyDescent="0.25">
      <c r="A24" s="33">
        <v>23</v>
      </c>
      <c r="B24" s="30">
        <v>660200</v>
      </c>
      <c r="C24" s="30" t="s">
        <v>108</v>
      </c>
      <c r="D24" s="30" t="s">
        <v>109</v>
      </c>
      <c r="E24" s="34"/>
      <c r="F24" s="34"/>
      <c r="G24" s="35">
        <v>1</v>
      </c>
      <c r="H24" s="35">
        <v>363</v>
      </c>
      <c r="I24" s="33">
        <v>2</v>
      </c>
      <c r="J24" s="30" t="s">
        <v>25</v>
      </c>
      <c r="K24" s="30" t="s">
        <v>50</v>
      </c>
      <c r="L24" s="30" t="str">
        <f>VLOOKUP(Table4[[#This Row],[ช่องทางจ่ายเงินเดือน]],[1]!Table2[#Data],2,0)</f>
        <v>เงินสด</v>
      </c>
      <c r="M24" s="36"/>
    </row>
    <row r="25" spans="1:13" x14ac:dyDescent="0.25">
      <c r="A25" s="33">
        <v>24</v>
      </c>
      <c r="B25" s="30">
        <v>660201</v>
      </c>
      <c r="C25" s="30" t="s">
        <v>110</v>
      </c>
      <c r="D25" s="30" t="s">
        <v>111</v>
      </c>
      <c r="E25" s="34"/>
      <c r="F25" s="34"/>
      <c r="G25" s="35">
        <v>3</v>
      </c>
      <c r="H25" s="35">
        <v>363</v>
      </c>
      <c r="I25" s="33">
        <v>2</v>
      </c>
      <c r="J25" s="30" t="s">
        <v>25</v>
      </c>
      <c r="K25" s="30" t="s">
        <v>50</v>
      </c>
      <c r="L25" s="30" t="str">
        <f>VLOOKUP(Table4[[#This Row],[ช่องทางจ่ายเงินเดือน]],[1]!Table2[#Data],2,0)</f>
        <v>เงินสด</v>
      </c>
      <c r="M25" s="36"/>
    </row>
    <row r="26" spans="1:13" x14ac:dyDescent="0.25">
      <c r="A26" s="33">
        <v>25</v>
      </c>
      <c r="B26" s="30">
        <v>660205</v>
      </c>
      <c r="C26" s="30" t="s">
        <v>112</v>
      </c>
      <c r="D26" s="30" t="s">
        <v>113</v>
      </c>
      <c r="E26" s="34"/>
      <c r="F26" s="34"/>
      <c r="G26" s="35">
        <v>0</v>
      </c>
      <c r="H26" s="35">
        <v>363</v>
      </c>
      <c r="I26" s="33">
        <v>2</v>
      </c>
      <c r="J26" s="30" t="s">
        <v>25</v>
      </c>
      <c r="K26" s="30" t="s">
        <v>50</v>
      </c>
      <c r="L26" s="30" t="str">
        <f>VLOOKUP(Table4[[#This Row],[ช่องทางจ่ายเงินเดือน]],[1]!Table2[#Data],2,0)</f>
        <v>เงินสด</v>
      </c>
      <c r="M26" s="36"/>
    </row>
    <row r="27" spans="1:13" x14ac:dyDescent="0.25">
      <c r="A27" s="33">
        <v>26</v>
      </c>
      <c r="B27" s="30">
        <v>660206</v>
      </c>
      <c r="C27" s="30" t="s">
        <v>114</v>
      </c>
      <c r="D27" s="30" t="s">
        <v>115</v>
      </c>
      <c r="E27" s="34"/>
      <c r="F27" s="34"/>
      <c r="G27" s="35">
        <v>0</v>
      </c>
      <c r="H27" s="35">
        <v>363</v>
      </c>
      <c r="I27" s="33">
        <v>2</v>
      </c>
      <c r="J27" s="30" t="s">
        <v>25</v>
      </c>
      <c r="K27" s="30" t="s">
        <v>50</v>
      </c>
      <c r="L27" s="30" t="str">
        <f>VLOOKUP(Table4[[#This Row],[ช่องทางจ่ายเงินเดือน]],[1]!Table2[#Data],2,0)</f>
        <v>เงินสด</v>
      </c>
      <c r="M27" s="36"/>
    </row>
    <row r="28" spans="1:13" x14ac:dyDescent="0.25">
      <c r="A28" s="33">
        <v>27</v>
      </c>
      <c r="B28" s="30">
        <v>660208</v>
      </c>
      <c r="C28" s="30" t="s">
        <v>116</v>
      </c>
      <c r="D28" s="30" t="s">
        <v>117</v>
      </c>
      <c r="E28" s="34"/>
      <c r="F28" s="34"/>
      <c r="G28" s="35">
        <v>0</v>
      </c>
      <c r="H28" s="35">
        <v>363</v>
      </c>
      <c r="I28" s="33">
        <v>2</v>
      </c>
      <c r="J28" s="30" t="s">
        <v>25</v>
      </c>
      <c r="K28" s="30" t="s">
        <v>50</v>
      </c>
      <c r="L28" s="30" t="str">
        <f>VLOOKUP(Table4[[#This Row],[ช่องทางจ่ายเงินเดือน]],[1]!Table2[#Data],2,0)</f>
        <v>เงินสด</v>
      </c>
      <c r="M28" s="36"/>
    </row>
    <row r="29" spans="1:13" x14ac:dyDescent="0.25">
      <c r="A29" s="33">
        <v>28</v>
      </c>
      <c r="B29" s="30">
        <v>660209</v>
      </c>
      <c r="C29" s="30" t="s">
        <v>118</v>
      </c>
      <c r="D29" s="30" t="s">
        <v>119</v>
      </c>
      <c r="E29" s="34"/>
      <c r="F29" s="34"/>
      <c r="G29" s="35">
        <v>0</v>
      </c>
      <c r="H29" s="35">
        <v>363</v>
      </c>
      <c r="I29" s="33">
        <v>2</v>
      </c>
      <c r="J29" s="30" t="s">
        <v>25</v>
      </c>
      <c r="K29" s="30" t="s">
        <v>50</v>
      </c>
      <c r="L29" s="30" t="str">
        <f>VLOOKUP(Table4[[#This Row],[ช่องทางจ่ายเงินเดือน]],[1]!Table2[#Data],2,0)</f>
        <v>เงินสด</v>
      </c>
      <c r="M29" s="36"/>
    </row>
    <row r="30" spans="1:13" x14ac:dyDescent="0.25">
      <c r="A30" s="33">
        <v>29</v>
      </c>
      <c r="B30" s="30">
        <v>660210</v>
      </c>
      <c r="C30" s="30" t="s">
        <v>120</v>
      </c>
      <c r="D30" s="30" t="s">
        <v>121</v>
      </c>
      <c r="E30" s="34"/>
      <c r="F30" s="34"/>
      <c r="G30" s="35">
        <v>0</v>
      </c>
      <c r="H30" s="35">
        <v>363</v>
      </c>
      <c r="I30" s="33">
        <v>2</v>
      </c>
      <c r="J30" s="30" t="s">
        <v>25</v>
      </c>
      <c r="K30" s="30" t="s">
        <v>50</v>
      </c>
      <c r="L30" s="30" t="str">
        <f>VLOOKUP(Table4[[#This Row],[ช่องทางจ่ายเงินเดือน]],[1]!Table2[#Data],2,0)</f>
        <v>เงินสด</v>
      </c>
      <c r="M30" s="36"/>
    </row>
    <row r="31" spans="1:13" x14ac:dyDescent="0.25">
      <c r="A31" s="33">
        <v>30</v>
      </c>
      <c r="B31" s="30">
        <v>660211</v>
      </c>
      <c r="C31" s="30" t="s">
        <v>122</v>
      </c>
      <c r="D31" s="30" t="s">
        <v>123</v>
      </c>
      <c r="E31" s="34"/>
      <c r="F31" s="34"/>
      <c r="G31" s="35">
        <v>0</v>
      </c>
      <c r="H31" s="35">
        <v>363</v>
      </c>
      <c r="I31" s="33">
        <v>2</v>
      </c>
      <c r="J31" s="30" t="s">
        <v>25</v>
      </c>
      <c r="K31" s="30" t="s">
        <v>50</v>
      </c>
      <c r="L31" s="30" t="str">
        <f>VLOOKUP(Table4[[#This Row],[ช่องทางจ่ายเงินเดือน]],[1]!Table2[#Data],2,0)</f>
        <v>เงินสด</v>
      </c>
      <c r="M31" s="36"/>
    </row>
    <row r="32" spans="1:13" x14ac:dyDescent="0.25">
      <c r="A32" s="33">
        <v>31</v>
      </c>
      <c r="B32" s="30">
        <v>660212</v>
      </c>
      <c r="C32" s="30" t="s">
        <v>124</v>
      </c>
      <c r="D32" s="30" t="s">
        <v>125</v>
      </c>
      <c r="E32" s="34"/>
      <c r="F32" s="34"/>
      <c r="G32" s="35">
        <v>1</v>
      </c>
      <c r="H32" s="35">
        <v>363</v>
      </c>
      <c r="I32" s="33">
        <v>2</v>
      </c>
      <c r="J32" s="30" t="s">
        <v>25</v>
      </c>
      <c r="K32" s="30" t="s">
        <v>50</v>
      </c>
      <c r="L32" s="30" t="str">
        <f>VLOOKUP(Table4[[#This Row],[ช่องทางจ่ายเงินเดือน]],[1]!Table2[#Data],2,0)</f>
        <v>เงินสด</v>
      </c>
      <c r="M32" s="36"/>
    </row>
    <row r="33" spans="1:13" x14ac:dyDescent="0.25">
      <c r="A33" s="33">
        <v>32</v>
      </c>
      <c r="B33" s="30">
        <v>660213</v>
      </c>
      <c r="C33" s="30" t="s">
        <v>126</v>
      </c>
      <c r="D33" s="30" t="s">
        <v>127</v>
      </c>
      <c r="E33" s="34"/>
      <c r="F33" s="34"/>
      <c r="G33" s="35">
        <v>0</v>
      </c>
      <c r="H33" s="35">
        <v>363</v>
      </c>
      <c r="I33" s="33">
        <v>2</v>
      </c>
      <c r="J33" s="30" t="s">
        <v>25</v>
      </c>
      <c r="K33" s="30" t="s">
        <v>50</v>
      </c>
      <c r="L33" s="30" t="str">
        <f>VLOOKUP(Table4[[#This Row],[ช่องทางจ่ายเงินเดือน]],[1]!Table2[#Data],2,0)</f>
        <v>เงินสด</v>
      </c>
      <c r="M33" s="36"/>
    </row>
    <row r="34" spans="1:13" x14ac:dyDescent="0.25">
      <c r="A34" s="33">
        <v>33</v>
      </c>
      <c r="B34" s="30">
        <v>660214</v>
      </c>
      <c r="C34" s="30" t="s">
        <v>128</v>
      </c>
      <c r="D34" s="30" t="s">
        <v>129</v>
      </c>
      <c r="E34" s="34"/>
      <c r="F34" s="34"/>
      <c r="G34" s="35">
        <v>0</v>
      </c>
      <c r="H34" s="35">
        <v>363</v>
      </c>
      <c r="I34" s="33">
        <v>2</v>
      </c>
      <c r="J34" s="30" t="s">
        <v>25</v>
      </c>
      <c r="K34" s="30" t="s">
        <v>50</v>
      </c>
      <c r="L34" s="30" t="str">
        <f>VLOOKUP(Table4[[#This Row],[ช่องทางจ่ายเงินเดือน]],[1]!Table2[#Data],2,0)</f>
        <v>เงินสด</v>
      </c>
      <c r="M34" s="36"/>
    </row>
    <row r="35" spans="1:13" x14ac:dyDescent="0.25">
      <c r="A35" s="33">
        <v>34</v>
      </c>
      <c r="B35" s="30">
        <v>660215</v>
      </c>
      <c r="C35" s="30" t="s">
        <v>130</v>
      </c>
      <c r="D35" s="30" t="s">
        <v>131</v>
      </c>
      <c r="E35" s="34"/>
      <c r="F35" s="34"/>
      <c r="G35" s="35">
        <v>0</v>
      </c>
      <c r="H35" s="35">
        <v>363</v>
      </c>
      <c r="I35" s="33">
        <v>4</v>
      </c>
      <c r="J35" s="30" t="s">
        <v>25</v>
      </c>
      <c r="K35" s="30" t="s">
        <v>50</v>
      </c>
      <c r="L35" s="30" t="str">
        <f>VLOOKUP(Table4[[#This Row],[ช่องทางจ่ายเงินเดือน]],[1]!Table2[#Data],2,0)</f>
        <v>ระงับ</v>
      </c>
      <c r="M35" s="36"/>
    </row>
    <row r="36" spans="1:13" x14ac:dyDescent="0.25">
      <c r="A36" s="33">
        <v>35</v>
      </c>
      <c r="B36" s="30">
        <v>660217</v>
      </c>
      <c r="C36" s="30" t="s">
        <v>132</v>
      </c>
      <c r="D36" s="30" t="s">
        <v>133</v>
      </c>
      <c r="E36" s="34"/>
      <c r="F36" s="34"/>
      <c r="G36" s="35">
        <v>2</v>
      </c>
      <c r="H36" s="35">
        <v>363</v>
      </c>
      <c r="I36" s="33">
        <v>1</v>
      </c>
      <c r="J36" s="30" t="s">
        <v>134</v>
      </c>
      <c r="K36" s="30" t="s">
        <v>50</v>
      </c>
      <c r="L36" s="30" t="str">
        <f>VLOOKUP(Table4[[#This Row],[ช่องทางจ่ายเงินเดือน]],[1]!Table2[#Data],2,0)</f>
        <v>ธนาคาร</v>
      </c>
      <c r="M36" s="36"/>
    </row>
    <row r="37" spans="1:13" x14ac:dyDescent="0.25">
      <c r="A37" s="33">
        <v>36</v>
      </c>
      <c r="B37" s="30">
        <v>660223</v>
      </c>
      <c r="C37" s="30" t="s">
        <v>135</v>
      </c>
      <c r="D37" s="30" t="s">
        <v>136</v>
      </c>
      <c r="E37" s="34"/>
      <c r="F37" s="34"/>
      <c r="G37" s="35">
        <v>1</v>
      </c>
      <c r="H37" s="35">
        <v>363</v>
      </c>
      <c r="I37" s="33">
        <v>2</v>
      </c>
      <c r="J37" s="30" t="s">
        <v>25</v>
      </c>
      <c r="K37" s="30" t="s">
        <v>50</v>
      </c>
      <c r="L37" s="30" t="str">
        <f>VLOOKUP(Table4[[#This Row],[ช่องทางจ่ายเงินเดือน]],[1]!Table2[#Data],2,0)</f>
        <v>เงินสด</v>
      </c>
      <c r="M37" s="36"/>
    </row>
    <row r="38" spans="1:13" x14ac:dyDescent="0.25">
      <c r="A38" s="33">
        <v>37</v>
      </c>
      <c r="B38" s="30">
        <v>660224</v>
      </c>
      <c r="C38" s="30" t="s">
        <v>137</v>
      </c>
      <c r="D38" s="30" t="s">
        <v>138</v>
      </c>
      <c r="E38" s="34"/>
      <c r="F38" s="34"/>
      <c r="G38" s="35">
        <v>0</v>
      </c>
      <c r="H38" s="35">
        <v>363</v>
      </c>
      <c r="I38" s="33">
        <v>2</v>
      </c>
      <c r="J38" s="30" t="s">
        <v>25</v>
      </c>
      <c r="K38" s="30" t="s">
        <v>50</v>
      </c>
      <c r="L38" s="30" t="str">
        <f>VLOOKUP(Table4[[#This Row],[ช่องทางจ่ายเงินเดือน]],[1]!Table2[#Data],2,0)</f>
        <v>เงินสด</v>
      </c>
      <c r="M38" s="36"/>
    </row>
    <row r="39" spans="1:13" x14ac:dyDescent="0.25">
      <c r="A39" s="33">
        <v>38</v>
      </c>
      <c r="B39" s="30">
        <v>660228</v>
      </c>
      <c r="C39" s="30" t="s">
        <v>139</v>
      </c>
      <c r="D39" s="30" t="s">
        <v>140</v>
      </c>
      <c r="E39" s="34"/>
      <c r="F39" s="34"/>
      <c r="G39" s="35">
        <v>0</v>
      </c>
      <c r="H39" s="35">
        <v>363</v>
      </c>
      <c r="I39" s="33">
        <v>2</v>
      </c>
      <c r="J39" s="30" t="s">
        <v>25</v>
      </c>
      <c r="K39" s="30" t="s">
        <v>50</v>
      </c>
      <c r="L39" s="30" t="str">
        <f>VLOOKUP(Table4[[#This Row],[ช่องทางจ่ายเงินเดือน]],[1]!Table2[#Data],2,0)</f>
        <v>เงินสด</v>
      </c>
      <c r="M39" s="36"/>
    </row>
    <row r="40" spans="1:13" x14ac:dyDescent="0.25">
      <c r="A40" s="33">
        <v>39</v>
      </c>
      <c r="B40" s="30">
        <v>660229</v>
      </c>
      <c r="C40" s="30" t="s">
        <v>141</v>
      </c>
      <c r="D40" s="30" t="s">
        <v>142</v>
      </c>
      <c r="E40" s="34"/>
      <c r="F40" s="34"/>
      <c r="G40" s="35">
        <v>1</v>
      </c>
      <c r="H40" s="35">
        <v>363</v>
      </c>
      <c r="I40" s="33">
        <v>2</v>
      </c>
      <c r="J40" s="30" t="s">
        <v>25</v>
      </c>
      <c r="K40" s="30" t="s">
        <v>50</v>
      </c>
      <c r="L40" s="30" t="str">
        <f>VLOOKUP(Table4[[#This Row],[ช่องทางจ่ายเงินเดือน]],[1]!Table2[#Data],2,0)</f>
        <v>เงินสด</v>
      </c>
      <c r="M40" s="36"/>
    </row>
    <row r="41" spans="1:13" x14ac:dyDescent="0.25">
      <c r="A41" s="33">
        <v>40</v>
      </c>
      <c r="B41" s="30">
        <v>660231</v>
      </c>
      <c r="C41" s="30" t="s">
        <v>143</v>
      </c>
      <c r="D41" s="30" t="s">
        <v>144</v>
      </c>
      <c r="E41" s="34"/>
      <c r="F41" s="34">
        <v>2</v>
      </c>
      <c r="G41" s="35">
        <v>2</v>
      </c>
      <c r="H41" s="35">
        <v>400</v>
      </c>
      <c r="I41" s="33">
        <v>1</v>
      </c>
      <c r="J41" s="30" t="s">
        <v>145</v>
      </c>
      <c r="K41" s="30" t="s">
        <v>50</v>
      </c>
      <c r="L41" s="30" t="str">
        <f>VLOOKUP(Table4[[#This Row],[ช่องทางจ่ายเงินเดือน]],[1]!Table2[#Data],2,0)</f>
        <v>ธนาคาร</v>
      </c>
      <c r="M41" s="36"/>
    </row>
    <row r="42" spans="1:13" x14ac:dyDescent="0.25">
      <c r="A42" s="33">
        <v>41</v>
      </c>
      <c r="B42" s="30">
        <v>660233</v>
      </c>
      <c r="C42" s="30" t="s">
        <v>146</v>
      </c>
      <c r="D42" s="30" t="s">
        <v>147</v>
      </c>
      <c r="E42" s="34"/>
      <c r="F42" s="34"/>
      <c r="G42" s="35">
        <v>0</v>
      </c>
      <c r="H42" s="35">
        <v>363</v>
      </c>
      <c r="I42" s="33">
        <v>2</v>
      </c>
      <c r="J42" s="30" t="s">
        <v>25</v>
      </c>
      <c r="K42" s="30" t="s">
        <v>50</v>
      </c>
      <c r="L42" s="30" t="str">
        <f>VLOOKUP(Table4[[#This Row],[ช่องทางจ่ายเงินเดือน]],[1]!Table2[#Data],2,0)</f>
        <v>เงินสด</v>
      </c>
      <c r="M42" s="36"/>
    </row>
    <row r="43" spans="1:13" x14ac:dyDescent="0.25">
      <c r="A43" s="33">
        <v>42</v>
      </c>
      <c r="B43" s="30">
        <v>660234</v>
      </c>
      <c r="C43" s="30" t="s">
        <v>148</v>
      </c>
      <c r="D43" s="30" t="s">
        <v>149</v>
      </c>
      <c r="E43" s="34"/>
      <c r="F43" s="34"/>
      <c r="G43" s="35">
        <v>0</v>
      </c>
      <c r="H43" s="35">
        <v>363</v>
      </c>
      <c r="I43" s="33">
        <v>2</v>
      </c>
      <c r="J43" s="30" t="s">
        <v>25</v>
      </c>
      <c r="K43" s="30" t="s">
        <v>50</v>
      </c>
      <c r="L43" s="30" t="str">
        <f>VLOOKUP(Table4[[#This Row],[ช่องทางจ่ายเงินเดือน]],[1]!Table2[#Data],2,0)</f>
        <v>เงินสด</v>
      </c>
      <c r="M43" s="36"/>
    </row>
    <row r="44" spans="1:13" x14ac:dyDescent="0.25">
      <c r="A44" s="33">
        <v>43</v>
      </c>
      <c r="B44" s="30">
        <v>660235</v>
      </c>
      <c r="C44" s="30" t="s">
        <v>150</v>
      </c>
      <c r="D44" s="30" t="s">
        <v>151</v>
      </c>
      <c r="E44" s="34"/>
      <c r="F44" s="34"/>
      <c r="G44" s="35">
        <v>0</v>
      </c>
      <c r="H44" s="35">
        <v>363</v>
      </c>
      <c r="I44" s="33">
        <v>2</v>
      </c>
      <c r="J44" s="30" t="s">
        <v>25</v>
      </c>
      <c r="K44" s="30" t="s">
        <v>50</v>
      </c>
      <c r="L44" s="30" t="str">
        <f>VLOOKUP(Table4[[#This Row],[ช่องทางจ่ายเงินเดือน]],[1]!Table2[#Data],2,0)</f>
        <v>เงินสด</v>
      </c>
      <c r="M44" s="36"/>
    </row>
    <row r="45" spans="1:13" x14ac:dyDescent="0.25">
      <c r="A45" s="33">
        <v>44</v>
      </c>
      <c r="B45" s="30">
        <v>660237</v>
      </c>
      <c r="C45" s="30" t="s">
        <v>152</v>
      </c>
      <c r="D45" s="30" t="s">
        <v>153</v>
      </c>
      <c r="E45" s="34"/>
      <c r="F45" s="34"/>
      <c r="G45" s="35">
        <v>0</v>
      </c>
      <c r="H45" s="35">
        <v>363</v>
      </c>
      <c r="I45" s="33">
        <v>2</v>
      </c>
      <c r="J45" s="30" t="s">
        <v>25</v>
      </c>
      <c r="K45" s="30" t="s">
        <v>50</v>
      </c>
      <c r="L45" s="30" t="str">
        <f>VLOOKUP(Table4[[#This Row],[ช่องทางจ่ายเงินเดือน]],[1]!Table2[#Data],2,0)</f>
        <v>เงินสด</v>
      </c>
      <c r="M45" s="36"/>
    </row>
    <row r="46" spans="1:13" x14ac:dyDescent="0.25">
      <c r="A46" s="33">
        <v>45</v>
      </c>
      <c r="B46" s="30">
        <v>660238</v>
      </c>
      <c r="C46" s="30" t="s">
        <v>154</v>
      </c>
      <c r="D46" s="30" t="s">
        <v>155</v>
      </c>
      <c r="E46" s="34"/>
      <c r="F46" s="34"/>
      <c r="G46" s="35">
        <v>0</v>
      </c>
      <c r="H46" s="35">
        <v>363</v>
      </c>
      <c r="I46" s="33">
        <v>2</v>
      </c>
      <c r="J46" s="30" t="s">
        <v>25</v>
      </c>
      <c r="K46" s="30" t="s">
        <v>50</v>
      </c>
      <c r="L46" s="30" t="str">
        <f>VLOOKUP(Table4[[#This Row],[ช่องทางจ่ายเงินเดือน]],[1]!Table2[#Data],2,0)</f>
        <v>เงินสด</v>
      </c>
      <c r="M46" s="36"/>
    </row>
    <row r="47" spans="1:13" x14ac:dyDescent="0.25">
      <c r="A47" s="33">
        <v>46</v>
      </c>
      <c r="B47" s="30">
        <v>660239</v>
      </c>
      <c r="C47" s="30" t="s">
        <v>156</v>
      </c>
      <c r="D47" s="30" t="s">
        <v>157</v>
      </c>
      <c r="E47" s="34"/>
      <c r="F47" s="34"/>
      <c r="G47" s="35">
        <v>0</v>
      </c>
      <c r="H47" s="35">
        <v>363</v>
      </c>
      <c r="I47" s="33">
        <v>2</v>
      </c>
      <c r="J47" s="30" t="s">
        <v>25</v>
      </c>
      <c r="K47" s="30" t="s">
        <v>50</v>
      </c>
      <c r="L47" s="30" t="str">
        <f>VLOOKUP(Table4[[#This Row],[ช่องทางจ่ายเงินเดือน]],[1]!Table2[#Data],2,0)</f>
        <v>เงินสด</v>
      </c>
      <c r="M47" s="36"/>
    </row>
    <row r="48" spans="1:13" x14ac:dyDescent="0.25">
      <c r="A48" s="33">
        <v>47</v>
      </c>
      <c r="B48" s="30">
        <v>660240</v>
      </c>
      <c r="C48" s="30" t="s">
        <v>158</v>
      </c>
      <c r="D48" s="30" t="s">
        <v>159</v>
      </c>
      <c r="E48" s="34"/>
      <c r="F48" s="34"/>
      <c r="G48" s="35">
        <v>0</v>
      </c>
      <c r="H48" s="35">
        <v>363</v>
      </c>
      <c r="I48" s="33">
        <v>2</v>
      </c>
      <c r="J48" s="30" t="s">
        <v>25</v>
      </c>
      <c r="K48" s="30" t="s">
        <v>50</v>
      </c>
      <c r="L48" s="30" t="str">
        <f>VLOOKUP(Table4[[#This Row],[ช่องทางจ่ายเงินเดือน]],[1]!Table2[#Data],2,0)</f>
        <v>เงินสด</v>
      </c>
      <c r="M48" s="36"/>
    </row>
    <row r="49" spans="1:13" x14ac:dyDescent="0.25">
      <c r="A49" s="33">
        <v>48</v>
      </c>
      <c r="B49" s="30">
        <v>660241</v>
      </c>
      <c r="C49" s="30" t="s">
        <v>160</v>
      </c>
      <c r="D49" s="30" t="s">
        <v>161</v>
      </c>
      <c r="E49" s="34"/>
      <c r="F49" s="34"/>
      <c r="G49" s="35">
        <v>0</v>
      </c>
      <c r="H49" s="35">
        <v>363</v>
      </c>
      <c r="I49" s="33">
        <v>2</v>
      </c>
      <c r="J49" s="30" t="s">
        <v>25</v>
      </c>
      <c r="K49" s="30" t="s">
        <v>50</v>
      </c>
      <c r="L49" s="30" t="str">
        <f>VLOOKUP(Table4[[#This Row],[ช่องทางจ่ายเงินเดือน]],[1]!Table2[#Data],2,0)</f>
        <v>เงินสด</v>
      </c>
      <c r="M49" s="36"/>
    </row>
    <row r="50" spans="1:13" x14ac:dyDescent="0.25">
      <c r="A50" s="33">
        <v>49</v>
      </c>
      <c r="B50" s="30">
        <v>660247</v>
      </c>
      <c r="C50" s="30" t="s">
        <v>162</v>
      </c>
      <c r="D50" s="30" t="s">
        <v>163</v>
      </c>
      <c r="E50" s="34"/>
      <c r="F50" s="34"/>
      <c r="G50" s="35">
        <v>0</v>
      </c>
      <c r="H50" s="35">
        <v>363</v>
      </c>
      <c r="I50" s="33">
        <v>2</v>
      </c>
      <c r="J50" s="30" t="s">
        <v>25</v>
      </c>
      <c r="K50" s="30" t="s">
        <v>50</v>
      </c>
      <c r="L50" s="30" t="str">
        <f>VLOOKUP(Table4[[#This Row],[ช่องทางจ่ายเงินเดือน]],[1]!Table2[#Data],2,0)</f>
        <v>เงินสด</v>
      </c>
      <c r="M50" s="36"/>
    </row>
    <row r="51" spans="1:13" x14ac:dyDescent="0.25">
      <c r="A51" s="33">
        <v>50</v>
      </c>
      <c r="B51" s="30">
        <v>660248</v>
      </c>
      <c r="C51" s="30" t="s">
        <v>164</v>
      </c>
      <c r="D51" s="30" t="s">
        <v>165</v>
      </c>
      <c r="E51" s="34"/>
      <c r="F51" s="34"/>
      <c r="G51" s="35">
        <v>0</v>
      </c>
      <c r="H51" s="35">
        <v>363</v>
      </c>
      <c r="I51" s="33">
        <v>2</v>
      </c>
      <c r="J51" s="30" t="s">
        <v>25</v>
      </c>
      <c r="K51" s="30" t="s">
        <v>50</v>
      </c>
      <c r="L51" s="30" t="str">
        <f>VLOOKUP(Table4[[#This Row],[ช่องทางจ่ายเงินเดือน]],[1]!Table2[#Data],2,0)</f>
        <v>เงินสด</v>
      </c>
      <c r="M51" s="36"/>
    </row>
    <row r="52" spans="1:13" x14ac:dyDescent="0.25">
      <c r="A52" s="33">
        <v>51</v>
      </c>
      <c r="B52" s="30">
        <v>660249</v>
      </c>
      <c r="C52" s="30" t="s">
        <v>166</v>
      </c>
      <c r="D52" s="30" t="s">
        <v>166</v>
      </c>
      <c r="E52" s="34"/>
      <c r="F52" s="34"/>
      <c r="G52" s="35">
        <v>0</v>
      </c>
      <c r="H52" s="35">
        <v>363</v>
      </c>
      <c r="I52" s="33">
        <v>2</v>
      </c>
      <c r="J52" s="30" t="s">
        <v>25</v>
      </c>
      <c r="K52" s="30" t="s">
        <v>50</v>
      </c>
      <c r="L52" s="30" t="str">
        <f>VLOOKUP(Table4[[#This Row],[ช่องทางจ่ายเงินเดือน]],[1]!Table2[#Data],2,0)</f>
        <v>เงินสด</v>
      </c>
      <c r="M52" s="36"/>
    </row>
    <row r="53" spans="1:13" x14ac:dyDescent="0.25">
      <c r="A53" s="33">
        <v>52</v>
      </c>
      <c r="B53" s="30">
        <v>660250</v>
      </c>
      <c r="C53" s="30" t="s">
        <v>167</v>
      </c>
      <c r="D53" s="30" t="s">
        <v>168</v>
      </c>
      <c r="E53" s="34"/>
      <c r="F53" s="34"/>
      <c r="G53" s="35">
        <v>0</v>
      </c>
      <c r="H53" s="35">
        <v>363</v>
      </c>
      <c r="I53" s="33">
        <v>2</v>
      </c>
      <c r="J53" s="30" t="s">
        <v>25</v>
      </c>
      <c r="K53" s="30" t="s">
        <v>50</v>
      </c>
      <c r="L53" s="30" t="str">
        <f>VLOOKUP(Table4[[#This Row],[ช่องทางจ่ายเงินเดือน]],[1]!Table2[#Data],2,0)</f>
        <v>เงินสด</v>
      </c>
      <c r="M53" s="36"/>
    </row>
    <row r="54" spans="1:13" x14ac:dyDescent="0.25">
      <c r="A54" s="33">
        <v>53</v>
      </c>
      <c r="B54" s="30">
        <v>660251</v>
      </c>
      <c r="C54" s="30" t="s">
        <v>169</v>
      </c>
      <c r="D54" s="30" t="s">
        <v>170</v>
      </c>
      <c r="E54" s="34"/>
      <c r="F54" s="34"/>
      <c r="G54" s="35">
        <v>0</v>
      </c>
      <c r="H54" s="35">
        <v>363</v>
      </c>
      <c r="I54" s="33">
        <v>2</v>
      </c>
      <c r="J54" s="30" t="s">
        <v>25</v>
      </c>
      <c r="K54" s="30" t="s">
        <v>50</v>
      </c>
      <c r="L54" s="30" t="str">
        <f>VLOOKUP(Table4[[#This Row],[ช่องทางจ่ายเงินเดือน]],[1]!Table2[#Data],2,0)</f>
        <v>เงินสด</v>
      </c>
      <c r="M54" s="36"/>
    </row>
    <row r="55" spans="1:13" x14ac:dyDescent="0.25">
      <c r="A55" s="33">
        <v>54</v>
      </c>
      <c r="B55" s="30">
        <v>660252</v>
      </c>
      <c r="C55" s="30" t="s">
        <v>171</v>
      </c>
      <c r="D55" s="30" t="s">
        <v>172</v>
      </c>
      <c r="E55" s="34"/>
      <c r="F55" s="34"/>
      <c r="G55" s="35">
        <v>0</v>
      </c>
      <c r="H55" s="35">
        <v>363</v>
      </c>
      <c r="I55" s="33">
        <v>2</v>
      </c>
      <c r="J55" s="30" t="s">
        <v>25</v>
      </c>
      <c r="K55" s="30" t="s">
        <v>50</v>
      </c>
      <c r="L55" s="30" t="str">
        <f>VLOOKUP(Table4[[#This Row],[ช่องทางจ่ายเงินเดือน]],[1]!Table2[#Data],2,0)</f>
        <v>เงินสด</v>
      </c>
      <c r="M55" s="36"/>
    </row>
    <row r="56" spans="1:13" x14ac:dyDescent="0.25">
      <c r="A56" s="33">
        <v>55</v>
      </c>
      <c r="B56" s="30">
        <v>660253</v>
      </c>
      <c r="C56" s="30" t="s">
        <v>173</v>
      </c>
      <c r="D56" s="30" t="s">
        <v>174</v>
      </c>
      <c r="E56" s="34"/>
      <c r="F56" s="34"/>
      <c r="G56" s="35">
        <v>2</v>
      </c>
      <c r="H56" s="35">
        <v>363</v>
      </c>
      <c r="I56" s="33">
        <v>1</v>
      </c>
      <c r="J56" s="37" t="s">
        <v>175</v>
      </c>
      <c r="K56" s="30" t="s">
        <v>50</v>
      </c>
      <c r="L56" s="30" t="str">
        <f>VLOOKUP(Table4[[#This Row],[ช่องทางจ่ายเงินเดือน]],[1]!Table2[#Data],2,0)</f>
        <v>ธนาคาร</v>
      </c>
      <c r="M56" s="36"/>
    </row>
    <row r="57" spans="1:13" x14ac:dyDescent="0.25">
      <c r="A57" s="33">
        <v>56</v>
      </c>
      <c r="B57" s="30">
        <v>660254</v>
      </c>
      <c r="C57" s="30" t="s">
        <v>176</v>
      </c>
      <c r="D57" s="30" t="s">
        <v>177</v>
      </c>
      <c r="E57" s="34"/>
      <c r="F57" s="34"/>
      <c r="G57" s="35">
        <v>0</v>
      </c>
      <c r="H57" s="35">
        <v>363</v>
      </c>
      <c r="I57" s="33">
        <v>1</v>
      </c>
      <c r="J57" s="37" t="s">
        <v>178</v>
      </c>
      <c r="K57" s="30" t="s">
        <v>50</v>
      </c>
      <c r="L57" s="30" t="str">
        <f>VLOOKUP(Table4[[#This Row],[ช่องทางจ่ายเงินเดือน]],[1]!Table2[#Data],2,0)</f>
        <v>ธนาคาร</v>
      </c>
      <c r="M57" s="36"/>
    </row>
    <row r="58" spans="1:13" x14ac:dyDescent="0.25">
      <c r="A58" s="33">
        <v>57</v>
      </c>
      <c r="B58" s="30">
        <v>660255</v>
      </c>
      <c r="C58" s="37" t="s">
        <v>179</v>
      </c>
      <c r="D58" s="37" t="s">
        <v>180</v>
      </c>
      <c r="E58" s="34"/>
      <c r="F58" s="34"/>
      <c r="G58" s="35">
        <v>0</v>
      </c>
      <c r="H58" s="35">
        <v>400</v>
      </c>
      <c r="I58" s="33">
        <v>1</v>
      </c>
      <c r="J58" s="37" t="s">
        <v>181</v>
      </c>
      <c r="K58" s="37" t="s">
        <v>50</v>
      </c>
      <c r="L58" s="30" t="str">
        <f>VLOOKUP(Table4[[#This Row],[ช่องทางจ่ายเงินเดือน]],[1]!Table2[#Data],2,0)</f>
        <v>ธนาคาร</v>
      </c>
      <c r="M58" s="36"/>
    </row>
    <row r="59" spans="1:13" x14ac:dyDescent="0.25">
      <c r="A59" s="33">
        <v>58</v>
      </c>
      <c r="B59" s="30">
        <v>660256</v>
      </c>
      <c r="C59" s="37" t="s">
        <v>182</v>
      </c>
      <c r="D59" s="37" t="s">
        <v>183</v>
      </c>
      <c r="E59" s="34"/>
      <c r="F59" s="34"/>
      <c r="G59" s="35">
        <v>0</v>
      </c>
      <c r="H59" s="35">
        <v>363</v>
      </c>
      <c r="I59" s="33">
        <v>2</v>
      </c>
      <c r="J59" s="37" t="s">
        <v>25</v>
      </c>
      <c r="K59" s="37" t="s">
        <v>50</v>
      </c>
      <c r="L59" s="30" t="str">
        <f>VLOOKUP(Table4[[#This Row],[ช่องทางจ่ายเงินเดือน]],[1]!Table2[#Data],2,0)</f>
        <v>เงินสด</v>
      </c>
      <c r="M59" s="36"/>
    </row>
    <row r="60" spans="1:13" x14ac:dyDescent="0.25">
      <c r="A60" s="33">
        <v>59</v>
      </c>
      <c r="B60" s="30">
        <v>660257</v>
      </c>
      <c r="C60" s="30" t="s">
        <v>184</v>
      </c>
      <c r="D60" s="30" t="s">
        <v>185</v>
      </c>
      <c r="E60" s="34"/>
      <c r="F60" s="34"/>
      <c r="G60" s="35">
        <v>0</v>
      </c>
      <c r="H60" s="35">
        <v>363</v>
      </c>
      <c r="I60" s="33">
        <v>2</v>
      </c>
      <c r="J60" s="37" t="s">
        <v>25</v>
      </c>
      <c r="K60" s="37" t="s">
        <v>50</v>
      </c>
      <c r="L60" s="30" t="str">
        <f>VLOOKUP(Table4[[#This Row],[ช่องทางจ่ายเงินเดือน]],[1]!Table2[#Data],2,0)</f>
        <v>เงินสด</v>
      </c>
      <c r="M60" s="36"/>
    </row>
    <row r="61" spans="1:13" x14ac:dyDescent="0.25">
      <c r="A61" s="33">
        <v>60</v>
      </c>
      <c r="B61" s="30">
        <v>660258</v>
      </c>
      <c r="C61" s="30" t="s">
        <v>186</v>
      </c>
      <c r="D61" s="30" t="s">
        <v>187</v>
      </c>
      <c r="E61" s="34"/>
      <c r="F61" s="34"/>
      <c r="G61" s="35">
        <v>0</v>
      </c>
      <c r="H61" s="35">
        <v>363</v>
      </c>
      <c r="I61" s="33">
        <v>2</v>
      </c>
      <c r="J61" s="37" t="s">
        <v>25</v>
      </c>
      <c r="K61" s="37" t="s">
        <v>50</v>
      </c>
      <c r="L61" s="30" t="str">
        <f>VLOOKUP(Table4[[#This Row],[ช่องทางจ่ายเงินเดือน]],[1]!Table2[#Data],2,0)</f>
        <v>เงินสด</v>
      </c>
      <c r="M61" s="36"/>
    </row>
    <row r="62" spans="1:13" x14ac:dyDescent="0.25">
      <c r="A62" s="33">
        <v>61</v>
      </c>
      <c r="B62" s="30">
        <v>660259</v>
      </c>
      <c r="C62" s="30" t="s">
        <v>188</v>
      </c>
      <c r="D62" s="30" t="s">
        <v>189</v>
      </c>
      <c r="E62" s="34"/>
      <c r="F62" s="34"/>
      <c r="G62" s="35">
        <v>0</v>
      </c>
      <c r="H62" s="35">
        <v>363</v>
      </c>
      <c r="I62" s="33">
        <v>2</v>
      </c>
      <c r="J62" s="37" t="s">
        <v>25</v>
      </c>
      <c r="K62" s="37" t="s">
        <v>50</v>
      </c>
      <c r="L62" s="30" t="str">
        <f>VLOOKUP(Table4[[#This Row],[ช่องทางจ่ายเงินเดือน]],[1]!Table2[#Data],2,0)</f>
        <v>เงินสด</v>
      </c>
      <c r="M62" s="36"/>
    </row>
    <row r="63" spans="1:13" x14ac:dyDescent="0.25">
      <c r="A63" s="33">
        <v>62</v>
      </c>
      <c r="B63" s="30">
        <v>660260</v>
      </c>
      <c r="C63" s="30" t="s">
        <v>190</v>
      </c>
      <c r="D63" s="30" t="s">
        <v>191</v>
      </c>
      <c r="E63" s="34"/>
      <c r="F63" s="34"/>
      <c r="G63" s="35">
        <v>0</v>
      </c>
      <c r="H63" s="35">
        <v>363</v>
      </c>
      <c r="I63" s="33">
        <v>2</v>
      </c>
      <c r="J63" s="37" t="s">
        <v>25</v>
      </c>
      <c r="K63" s="37" t="s">
        <v>50</v>
      </c>
      <c r="L63" s="30" t="str">
        <f>VLOOKUP(Table4[[#This Row],[ช่องทางจ่ายเงินเดือน]],[1]!Table2[#Data],2,0)</f>
        <v>เงินสด</v>
      </c>
      <c r="M63" s="36"/>
    </row>
    <row r="64" spans="1:13" x14ac:dyDescent="0.25">
      <c r="A64" s="33">
        <v>63</v>
      </c>
      <c r="B64" s="30">
        <v>660261</v>
      </c>
      <c r="C64" s="30" t="s">
        <v>192</v>
      </c>
      <c r="D64" s="37" t="s">
        <v>193</v>
      </c>
      <c r="E64" s="34"/>
      <c r="F64" s="34"/>
      <c r="G64" s="35">
        <v>2</v>
      </c>
      <c r="H64" s="35">
        <v>363</v>
      </c>
      <c r="I64" s="33">
        <v>1</v>
      </c>
      <c r="J64" s="37" t="s">
        <v>194</v>
      </c>
      <c r="K64" s="37" t="s">
        <v>50</v>
      </c>
      <c r="L64" s="30" t="str">
        <f>VLOOKUP(Table4[[#This Row],[ช่องทางจ่ายเงินเดือน]],[1]!Table2[#Data],2,0)</f>
        <v>ธนาคาร</v>
      </c>
      <c r="M64" s="36"/>
    </row>
    <row r="65" spans="1:13" x14ac:dyDescent="0.25">
      <c r="A65" s="33">
        <v>64</v>
      </c>
      <c r="B65" s="30">
        <v>660262</v>
      </c>
      <c r="C65" s="37" t="s">
        <v>195</v>
      </c>
      <c r="D65" s="37" t="s">
        <v>196</v>
      </c>
      <c r="E65" s="34"/>
      <c r="F65" s="34"/>
      <c r="G65" s="35">
        <v>0</v>
      </c>
      <c r="H65" s="35">
        <v>363</v>
      </c>
      <c r="I65" s="38">
        <v>2</v>
      </c>
      <c r="J65" s="37" t="s">
        <v>25</v>
      </c>
      <c r="K65" s="37" t="s">
        <v>50</v>
      </c>
      <c r="L65" s="30" t="str">
        <f>VLOOKUP(Table4[[#This Row],[ช่องทางจ่ายเงินเดือน]],[1]!Table2[#Data],2,0)</f>
        <v>เงินสด</v>
      </c>
      <c r="M65" s="36"/>
    </row>
    <row r="66" spans="1:13" x14ac:dyDescent="0.25">
      <c r="A66" s="33">
        <v>65</v>
      </c>
      <c r="B66" s="30">
        <v>660263</v>
      </c>
      <c r="C66" s="30" t="s">
        <v>197</v>
      </c>
      <c r="D66" s="30" t="s">
        <v>198</v>
      </c>
      <c r="E66" s="34"/>
      <c r="F66" s="34"/>
      <c r="G66" s="35">
        <v>2</v>
      </c>
      <c r="H66" s="35">
        <v>420</v>
      </c>
      <c r="I66" s="33">
        <v>2</v>
      </c>
      <c r="J66" s="37" t="s">
        <v>25</v>
      </c>
      <c r="K66" s="37" t="s">
        <v>50</v>
      </c>
      <c r="L66" s="30" t="str">
        <f>VLOOKUP(Table4[[#This Row],[ช่องทางจ่ายเงินเดือน]],[1]!Table2[#Data],2,0)</f>
        <v>เงินสด</v>
      </c>
      <c r="M66" s="36"/>
    </row>
    <row r="67" spans="1:13" x14ac:dyDescent="0.25">
      <c r="A67" s="33">
        <v>66</v>
      </c>
      <c r="B67" s="30">
        <v>660264</v>
      </c>
      <c r="C67" s="30" t="s">
        <v>199</v>
      </c>
      <c r="D67" s="30" t="s">
        <v>200</v>
      </c>
      <c r="E67" s="34"/>
      <c r="F67" s="34"/>
      <c r="G67" s="35">
        <v>0</v>
      </c>
      <c r="H67" s="35">
        <v>363</v>
      </c>
      <c r="I67" s="33">
        <v>2</v>
      </c>
      <c r="J67" s="37" t="s">
        <v>25</v>
      </c>
      <c r="K67" s="37" t="s">
        <v>50</v>
      </c>
      <c r="L67" s="30" t="str">
        <f>VLOOKUP(Table4[[#This Row],[ช่องทางจ่ายเงินเดือน]],[1]!Table2[#Data],2,0)</f>
        <v>เงินสด</v>
      </c>
      <c r="M67" s="36"/>
    </row>
    <row r="68" spans="1:13" x14ac:dyDescent="0.25">
      <c r="A68" s="33">
        <v>67</v>
      </c>
      <c r="B68" s="30">
        <v>660265</v>
      </c>
      <c r="C68" s="30" t="s">
        <v>201</v>
      </c>
      <c r="D68" s="30" t="s">
        <v>202</v>
      </c>
      <c r="E68" s="34"/>
      <c r="F68" s="34"/>
      <c r="G68" s="35">
        <v>2</v>
      </c>
      <c r="H68" s="35">
        <v>420</v>
      </c>
      <c r="I68" s="33">
        <v>2</v>
      </c>
      <c r="J68" s="37" t="s">
        <v>25</v>
      </c>
      <c r="K68" s="37" t="s">
        <v>50</v>
      </c>
      <c r="L68" s="30" t="str">
        <f>VLOOKUP(Table4[[#This Row],[ช่องทางจ่ายเงินเดือน]],[1]!Table2[#Data],2,0)</f>
        <v>เงินสด</v>
      </c>
      <c r="M68" s="36"/>
    </row>
    <row r="69" spans="1:13" x14ac:dyDescent="0.25">
      <c r="A69" s="33">
        <v>68</v>
      </c>
      <c r="B69" s="30">
        <v>660266</v>
      </c>
      <c r="C69" s="30" t="s">
        <v>203</v>
      </c>
      <c r="D69" s="30" t="s">
        <v>204</v>
      </c>
      <c r="E69" s="34"/>
      <c r="F69" s="34"/>
      <c r="G69" s="35">
        <v>0</v>
      </c>
      <c r="H69" s="35">
        <v>363</v>
      </c>
      <c r="I69" s="33">
        <v>2</v>
      </c>
      <c r="J69" s="37" t="s">
        <v>25</v>
      </c>
      <c r="K69" s="37" t="s">
        <v>50</v>
      </c>
      <c r="L69" s="30" t="str">
        <f>VLOOKUP(Table4[[#This Row],[ช่องทางจ่ายเงินเดือน]],[1]!Table2[#Data],2,0)</f>
        <v>เงินสด</v>
      </c>
      <c r="M69" s="36"/>
    </row>
    <row r="70" spans="1:13" x14ac:dyDescent="0.25">
      <c r="A70" s="33">
        <v>69</v>
      </c>
      <c r="B70" s="30">
        <v>660267</v>
      </c>
      <c r="C70" s="30" t="s">
        <v>205</v>
      </c>
      <c r="D70" s="30" t="s">
        <v>206</v>
      </c>
      <c r="E70" s="34"/>
      <c r="F70" s="34"/>
      <c r="G70" s="35">
        <v>0</v>
      </c>
      <c r="H70" s="35">
        <v>363</v>
      </c>
      <c r="I70" s="33">
        <v>2</v>
      </c>
      <c r="J70" s="37" t="s">
        <v>25</v>
      </c>
      <c r="K70" s="37" t="s">
        <v>50</v>
      </c>
      <c r="L70" s="30" t="str">
        <f>VLOOKUP(Table4[[#This Row],[ช่องทางจ่ายเงินเดือน]],[1]!Table2[#Data],2,0)</f>
        <v>เงินสด</v>
      </c>
      <c r="M70" s="36"/>
    </row>
    <row r="71" spans="1:13" x14ac:dyDescent="0.25">
      <c r="A71" s="33">
        <v>70</v>
      </c>
      <c r="B71" s="30">
        <v>660268</v>
      </c>
      <c r="C71" s="30" t="s">
        <v>207</v>
      </c>
      <c r="D71" s="30" t="s">
        <v>208</v>
      </c>
      <c r="E71" s="34"/>
      <c r="F71" s="34"/>
      <c r="G71" s="35">
        <v>0</v>
      </c>
      <c r="H71" s="35">
        <v>363</v>
      </c>
      <c r="I71" s="33">
        <v>2</v>
      </c>
      <c r="J71" s="37" t="s">
        <v>25</v>
      </c>
      <c r="K71" s="37" t="s">
        <v>50</v>
      </c>
      <c r="L71" s="30" t="str">
        <f>VLOOKUP(Table4[[#This Row],[ช่องทางจ่ายเงินเดือน]],[1]!Table2[#Data],2,0)</f>
        <v>เงินสด</v>
      </c>
      <c r="M71" s="36"/>
    </row>
    <row r="72" spans="1:13" x14ac:dyDescent="0.25">
      <c r="A72" s="33">
        <v>71</v>
      </c>
      <c r="B72" s="30">
        <v>660269</v>
      </c>
      <c r="C72" s="30" t="s">
        <v>209</v>
      </c>
      <c r="D72" s="30" t="s">
        <v>210</v>
      </c>
      <c r="E72" s="34"/>
      <c r="F72" s="34"/>
      <c r="G72" s="35">
        <v>0</v>
      </c>
      <c r="H72" s="35">
        <v>363</v>
      </c>
      <c r="I72" s="33">
        <v>2</v>
      </c>
      <c r="J72" s="37" t="s">
        <v>25</v>
      </c>
      <c r="K72" s="37" t="s">
        <v>50</v>
      </c>
      <c r="L72" s="30" t="str">
        <f>VLOOKUP(Table4[[#This Row],[ช่องทางจ่ายเงินเดือน]],[1]!Table2[#Data],2,0)</f>
        <v>เงินสด</v>
      </c>
      <c r="M72" s="36"/>
    </row>
    <row r="73" spans="1:13" x14ac:dyDescent="0.25">
      <c r="A73" s="33">
        <v>72</v>
      </c>
      <c r="B73" s="30">
        <v>660270</v>
      </c>
      <c r="C73" s="30" t="s">
        <v>211</v>
      </c>
      <c r="D73" s="30" t="s">
        <v>212</v>
      </c>
      <c r="E73" s="34"/>
      <c r="F73" s="34"/>
      <c r="G73" s="35">
        <v>0</v>
      </c>
      <c r="H73" s="35">
        <v>363</v>
      </c>
      <c r="I73" s="33">
        <v>2</v>
      </c>
      <c r="J73" s="37" t="s">
        <v>213</v>
      </c>
      <c r="K73" s="37" t="s">
        <v>50</v>
      </c>
      <c r="L73" s="30" t="str">
        <f>VLOOKUP(Table4[[#This Row],[ช่องทางจ่ายเงินเดือน]],[1]!Table2[#Data],2,0)</f>
        <v>เงินสด</v>
      </c>
      <c r="M73" s="36"/>
    </row>
    <row r="74" spans="1:13" x14ac:dyDescent="0.25">
      <c r="A74" s="33">
        <v>73</v>
      </c>
      <c r="B74" s="30">
        <v>660271</v>
      </c>
      <c r="C74" s="30" t="s">
        <v>214</v>
      </c>
      <c r="D74" s="30" t="s">
        <v>215</v>
      </c>
      <c r="E74" s="34"/>
      <c r="F74" s="34"/>
      <c r="G74" s="35">
        <v>0</v>
      </c>
      <c r="H74" s="35">
        <v>363</v>
      </c>
      <c r="I74" s="33">
        <v>2</v>
      </c>
      <c r="J74" s="37" t="s">
        <v>25</v>
      </c>
      <c r="K74" s="37" t="s">
        <v>50</v>
      </c>
      <c r="L74" s="30" t="str">
        <f>VLOOKUP(Table4[[#This Row],[ช่องทางจ่ายเงินเดือน]],[1]!Table2[#Data],2,0)</f>
        <v>เงินสด</v>
      </c>
      <c r="M74" s="36"/>
    </row>
    <row r="75" spans="1:13" x14ac:dyDescent="0.25">
      <c r="A75" s="33">
        <v>74</v>
      </c>
      <c r="B75" s="30">
        <v>660272</v>
      </c>
      <c r="C75" s="30" t="s">
        <v>216</v>
      </c>
      <c r="D75" s="30" t="s">
        <v>217</v>
      </c>
      <c r="E75" s="34"/>
      <c r="F75" s="34"/>
      <c r="G75" s="35">
        <v>0</v>
      </c>
      <c r="H75" s="35">
        <v>363</v>
      </c>
      <c r="I75" s="33">
        <v>2</v>
      </c>
      <c r="J75" s="37" t="s">
        <v>25</v>
      </c>
      <c r="K75" s="37" t="s">
        <v>50</v>
      </c>
      <c r="L75" s="30" t="str">
        <f>VLOOKUP(Table4[[#This Row],[ช่องทางจ่ายเงินเดือน]],[1]!Table2[#Data],2,0)</f>
        <v>เงินสด</v>
      </c>
      <c r="M75" s="36"/>
    </row>
    <row r="76" spans="1:13" x14ac:dyDescent="0.25">
      <c r="A76" s="33">
        <v>75</v>
      </c>
      <c r="B76" s="30">
        <v>660273</v>
      </c>
      <c r="C76" s="30" t="s">
        <v>218</v>
      </c>
      <c r="D76" s="30" t="s">
        <v>219</v>
      </c>
      <c r="E76" s="34"/>
      <c r="F76" s="34"/>
      <c r="G76" s="35">
        <v>0</v>
      </c>
      <c r="H76" s="35">
        <v>363</v>
      </c>
      <c r="I76" s="33">
        <v>2</v>
      </c>
      <c r="J76" s="37" t="s">
        <v>25</v>
      </c>
      <c r="K76" s="37" t="s">
        <v>50</v>
      </c>
      <c r="L76" s="30" t="str">
        <f>VLOOKUP(Table4[[#This Row],[ช่องทางจ่ายเงินเดือน]],[1]!Table2[#Data],2,0)</f>
        <v>เงินสด</v>
      </c>
      <c r="M76" s="36"/>
    </row>
    <row r="77" spans="1:13" x14ac:dyDescent="0.25">
      <c r="A77" s="33">
        <v>76</v>
      </c>
      <c r="B77" s="30">
        <v>670274</v>
      </c>
      <c r="C77" s="30" t="s">
        <v>220</v>
      </c>
      <c r="D77" s="30" t="s">
        <v>221</v>
      </c>
      <c r="E77" s="34"/>
      <c r="F77" s="34"/>
      <c r="G77" s="35">
        <v>0</v>
      </c>
      <c r="H77" s="35">
        <v>363</v>
      </c>
      <c r="I77" s="33">
        <v>2</v>
      </c>
      <c r="J77" s="37" t="s">
        <v>25</v>
      </c>
      <c r="K77" s="37" t="s">
        <v>50</v>
      </c>
      <c r="L77" s="30" t="str">
        <f>VLOOKUP(Table4[[#This Row],[ช่องทางจ่ายเงินเดือน]],[1]!Table2[#Data],2,0)</f>
        <v>เงินสด</v>
      </c>
      <c r="M77" s="36"/>
    </row>
    <row r="78" spans="1:13" x14ac:dyDescent="0.25">
      <c r="A78" s="33">
        <v>77</v>
      </c>
      <c r="B78" s="30">
        <v>670275</v>
      </c>
      <c r="C78" s="30" t="s">
        <v>222</v>
      </c>
      <c r="D78" s="30" t="s">
        <v>223</v>
      </c>
      <c r="E78" s="34"/>
      <c r="F78" s="34"/>
      <c r="G78" s="35">
        <v>0</v>
      </c>
      <c r="H78" s="35">
        <v>363</v>
      </c>
      <c r="I78" s="33">
        <v>2</v>
      </c>
      <c r="J78" s="37" t="s">
        <v>25</v>
      </c>
      <c r="K78" s="37" t="s">
        <v>50</v>
      </c>
      <c r="L78" s="30" t="str">
        <f>VLOOKUP(Table4[[#This Row],[ช่องทางจ่ายเงินเดือน]],[1]!Table2[#Data],2,0)</f>
        <v>เงินสด</v>
      </c>
      <c r="M78" s="36"/>
    </row>
    <row r="79" spans="1:13" x14ac:dyDescent="0.25">
      <c r="A79" s="33">
        <v>78</v>
      </c>
      <c r="B79" s="30">
        <v>670276</v>
      </c>
      <c r="C79" s="30" t="s">
        <v>224</v>
      </c>
      <c r="D79" s="30" t="s">
        <v>225</v>
      </c>
      <c r="E79" s="34"/>
      <c r="F79" s="34"/>
      <c r="G79" s="35">
        <v>0</v>
      </c>
      <c r="H79" s="35">
        <v>363</v>
      </c>
      <c r="I79" s="33">
        <v>2</v>
      </c>
      <c r="J79" s="37" t="s">
        <v>25</v>
      </c>
      <c r="K79" s="37" t="s">
        <v>50</v>
      </c>
      <c r="L79" s="30" t="str">
        <f>VLOOKUP(Table4[[#This Row],[ช่องทางจ่ายเงินเดือน]],[1]!Table2[#Data],2,0)</f>
        <v>เงินสด</v>
      </c>
      <c r="M79" s="36"/>
    </row>
    <row r="80" spans="1:13" x14ac:dyDescent="0.25">
      <c r="A80" s="33">
        <v>79</v>
      </c>
      <c r="B80" s="30">
        <v>670277</v>
      </c>
      <c r="C80" s="30" t="s">
        <v>226</v>
      </c>
      <c r="D80" s="30" t="s">
        <v>227</v>
      </c>
      <c r="E80" s="34"/>
      <c r="F80" s="34"/>
      <c r="G80" s="35">
        <v>0</v>
      </c>
      <c r="H80" s="35">
        <v>363</v>
      </c>
      <c r="I80" s="33">
        <v>2</v>
      </c>
      <c r="J80" s="37" t="s">
        <v>25</v>
      </c>
      <c r="K80" s="37" t="s">
        <v>50</v>
      </c>
      <c r="L80" s="30" t="str">
        <f>VLOOKUP(Table4[[#This Row],[ช่องทางจ่ายเงินเดือน]],[1]!Table2[#Data],2,0)</f>
        <v>เงินสด</v>
      </c>
      <c r="M80" s="36"/>
    </row>
    <row r="81" spans="1:13" x14ac:dyDescent="0.25">
      <c r="A81" s="33">
        <v>80</v>
      </c>
      <c r="B81" s="30">
        <v>670278</v>
      </c>
      <c r="C81" s="30" t="s">
        <v>228</v>
      </c>
      <c r="D81" s="30" t="s">
        <v>229</v>
      </c>
      <c r="E81" s="34"/>
      <c r="F81" s="34"/>
      <c r="G81" s="35">
        <v>0</v>
      </c>
      <c r="H81" s="35">
        <v>363</v>
      </c>
      <c r="I81" s="33">
        <v>2</v>
      </c>
      <c r="J81" s="37" t="s">
        <v>25</v>
      </c>
      <c r="K81" s="37" t="s">
        <v>50</v>
      </c>
      <c r="L81" s="30" t="str">
        <f>VLOOKUP(Table4[[#This Row],[ช่องทางจ่ายเงินเดือน]],[1]!Table2[#Data],2,0)</f>
        <v>เงินสด</v>
      </c>
      <c r="M81" s="36"/>
    </row>
    <row r="82" spans="1:13" x14ac:dyDescent="0.25">
      <c r="A82" s="33">
        <v>81</v>
      </c>
      <c r="B82" s="30">
        <v>670279</v>
      </c>
      <c r="C82" s="30" t="s">
        <v>230</v>
      </c>
      <c r="D82" s="30" t="s">
        <v>231</v>
      </c>
      <c r="E82" s="34"/>
      <c r="F82" s="34"/>
      <c r="G82" s="35">
        <v>0</v>
      </c>
      <c r="H82" s="35">
        <v>363</v>
      </c>
      <c r="I82" s="33">
        <v>2</v>
      </c>
      <c r="J82" s="37" t="s">
        <v>25</v>
      </c>
      <c r="K82" s="37" t="s">
        <v>50</v>
      </c>
      <c r="L82" s="30" t="str">
        <f>VLOOKUP(Table4[[#This Row],[ช่องทางจ่ายเงินเดือน]],[1]!Table2[#Data],2,0)</f>
        <v>เงินสด</v>
      </c>
      <c r="M82" s="36"/>
    </row>
    <row r="83" spans="1:13" x14ac:dyDescent="0.25">
      <c r="A83" s="33">
        <v>82</v>
      </c>
      <c r="B83" s="30">
        <v>670280</v>
      </c>
      <c r="C83" s="37" t="s">
        <v>75</v>
      </c>
      <c r="D83" s="30" t="s">
        <v>76</v>
      </c>
      <c r="E83" s="34"/>
      <c r="F83" s="34"/>
      <c r="G83" s="35">
        <v>0</v>
      </c>
      <c r="H83" s="35">
        <v>363</v>
      </c>
      <c r="I83" s="33">
        <v>1</v>
      </c>
      <c r="J83" s="37" t="s">
        <v>77</v>
      </c>
      <c r="K83" s="37" t="s">
        <v>50</v>
      </c>
      <c r="L83" s="30" t="str">
        <f>VLOOKUP(Table4[[#This Row],[ช่องทางจ่ายเงินเดือน]],[1]!Table2[#Data],2,0)</f>
        <v>ธนาคาร</v>
      </c>
      <c r="M83" s="36">
        <v>0.05</v>
      </c>
    </row>
    <row r="84" spans="1:13" x14ac:dyDescent="0.25">
      <c r="A84" s="33">
        <v>83</v>
      </c>
      <c r="B84" s="30">
        <v>670281</v>
      </c>
      <c r="C84" s="37" t="s">
        <v>84</v>
      </c>
      <c r="D84" s="30" t="s">
        <v>85</v>
      </c>
      <c r="E84" s="34"/>
      <c r="F84" s="34"/>
      <c r="G84" s="35">
        <v>0</v>
      </c>
      <c r="H84" s="35">
        <v>363</v>
      </c>
      <c r="I84" s="33">
        <v>1</v>
      </c>
      <c r="J84" s="37" t="s">
        <v>86</v>
      </c>
      <c r="K84" s="37" t="s">
        <v>50</v>
      </c>
      <c r="L84" s="30" t="str">
        <f>VLOOKUP(Table4[[#This Row],[ช่องทางจ่ายเงินเดือน]],[1]!Table2[#Data],2,0)</f>
        <v>ธนาคาร</v>
      </c>
      <c r="M84" s="36">
        <v>0.05</v>
      </c>
    </row>
    <row r="85" spans="1:13" x14ac:dyDescent="0.25">
      <c r="A85" s="33">
        <v>84</v>
      </c>
      <c r="B85" s="30">
        <v>670283</v>
      </c>
      <c r="C85" s="30" t="s">
        <v>232</v>
      </c>
      <c r="D85" s="30" t="s">
        <v>233</v>
      </c>
      <c r="E85" s="34"/>
      <c r="F85" s="34"/>
      <c r="G85" s="35">
        <v>0</v>
      </c>
      <c r="H85" s="35">
        <v>363</v>
      </c>
      <c r="I85" s="33">
        <v>2</v>
      </c>
      <c r="J85" s="37" t="s">
        <v>25</v>
      </c>
      <c r="K85" s="37" t="s">
        <v>50</v>
      </c>
      <c r="L85" s="30" t="str">
        <f>VLOOKUP(Table4[[#This Row],[ช่องทางจ่ายเงินเดือน]],[1]!Table2[#Data],2,0)</f>
        <v>เงินสด</v>
      </c>
      <c r="M85" s="36"/>
    </row>
    <row r="86" spans="1:13" x14ac:dyDescent="0.25">
      <c r="A86" s="33">
        <v>85</v>
      </c>
      <c r="B86" s="30">
        <v>670284</v>
      </c>
      <c r="C86" s="30" t="s">
        <v>234</v>
      </c>
      <c r="D86" s="30" t="s">
        <v>235</v>
      </c>
      <c r="E86" s="34"/>
      <c r="F86" s="34"/>
      <c r="G86" s="35">
        <v>0</v>
      </c>
      <c r="H86" s="35">
        <v>363</v>
      </c>
      <c r="I86" s="33">
        <v>2</v>
      </c>
      <c r="J86" s="37" t="s">
        <v>25</v>
      </c>
      <c r="K86" s="37" t="s">
        <v>50</v>
      </c>
      <c r="L86" s="30" t="str">
        <f>VLOOKUP(Table4[[#This Row],[ช่องทางจ่ายเงินเดือน]],[1]!Table2[#Data],2,0)</f>
        <v>เงินสด</v>
      </c>
      <c r="M86" s="36"/>
    </row>
    <row r="87" spans="1:13" x14ac:dyDescent="0.25">
      <c r="A87" s="33">
        <v>86</v>
      </c>
      <c r="B87" s="30">
        <v>670285</v>
      </c>
      <c r="C87" s="30" t="s">
        <v>236</v>
      </c>
      <c r="D87" s="30" t="s">
        <v>237</v>
      </c>
      <c r="E87" s="34"/>
      <c r="F87" s="34"/>
      <c r="G87" s="35">
        <v>0</v>
      </c>
      <c r="H87" s="35">
        <v>400</v>
      </c>
      <c r="I87" s="33">
        <v>1</v>
      </c>
      <c r="J87" s="37" t="s">
        <v>238</v>
      </c>
      <c r="K87" s="37" t="s">
        <v>50</v>
      </c>
      <c r="L87" s="30" t="str">
        <f>VLOOKUP(Table4[[#This Row],[ช่องทางจ่ายเงินเดือน]],[1]!Table2[#Data],2,0)</f>
        <v>ธนาคาร</v>
      </c>
      <c r="M87" s="36"/>
    </row>
    <row r="88" spans="1:13" x14ac:dyDescent="0.25">
      <c r="A88" s="33">
        <v>87</v>
      </c>
      <c r="B88" s="30">
        <v>670286</v>
      </c>
      <c r="C88" s="30" t="s">
        <v>239</v>
      </c>
      <c r="D88" s="30" t="s">
        <v>240</v>
      </c>
      <c r="E88" s="34"/>
      <c r="F88" s="34"/>
      <c r="G88" s="35">
        <v>0</v>
      </c>
      <c r="H88" s="35">
        <v>363</v>
      </c>
      <c r="I88" s="33">
        <v>2</v>
      </c>
      <c r="J88" s="37" t="s">
        <v>25</v>
      </c>
      <c r="K88" s="37" t="s">
        <v>50</v>
      </c>
      <c r="L88" s="30" t="str">
        <f>VLOOKUP(Table4[[#This Row],[ช่องทางจ่ายเงินเดือน]],[1]!Table2[#Data],2,0)</f>
        <v>เงินสด</v>
      </c>
      <c r="M88" s="36"/>
    </row>
    <row r="89" spans="1:13" x14ac:dyDescent="0.25">
      <c r="A89" s="33">
        <v>88</v>
      </c>
      <c r="B89" s="30">
        <v>670287</v>
      </c>
      <c r="C89" s="30" t="s">
        <v>241</v>
      </c>
      <c r="D89" s="30" t="s">
        <v>242</v>
      </c>
      <c r="E89" s="34"/>
      <c r="F89" s="34"/>
      <c r="G89" s="35">
        <v>0</v>
      </c>
      <c r="H89" s="35">
        <v>363</v>
      </c>
      <c r="I89" s="33">
        <v>2</v>
      </c>
      <c r="J89" s="37" t="s">
        <v>25</v>
      </c>
      <c r="K89" s="37" t="s">
        <v>50</v>
      </c>
      <c r="L89" s="30" t="str">
        <f>VLOOKUP(Table4[[#This Row],[ช่องทางจ่ายเงินเดือน]],[1]!Table2[#Data],2,0)</f>
        <v>เงินสด</v>
      </c>
      <c r="M89" s="36"/>
    </row>
    <row r="90" spans="1:13" x14ac:dyDescent="0.25">
      <c r="A90" s="33">
        <v>89</v>
      </c>
      <c r="B90" s="30">
        <v>670288</v>
      </c>
      <c r="C90" s="30" t="s">
        <v>243</v>
      </c>
      <c r="D90" s="30" t="s">
        <v>244</v>
      </c>
      <c r="E90" s="34"/>
      <c r="F90" s="34"/>
      <c r="G90" s="35">
        <v>0</v>
      </c>
      <c r="H90" s="35">
        <v>363</v>
      </c>
      <c r="I90" s="33">
        <v>2</v>
      </c>
      <c r="J90" s="37" t="s">
        <v>25</v>
      </c>
      <c r="K90" s="37" t="s">
        <v>50</v>
      </c>
      <c r="L90" s="30" t="str">
        <f>VLOOKUP(Table4[[#This Row],[ช่องทางจ่ายเงินเดือน]],[1]!Table2[#Data],2,0)</f>
        <v>เงินสด</v>
      </c>
      <c r="M90" s="36"/>
    </row>
    <row r="91" spans="1:13" x14ac:dyDescent="0.25">
      <c r="A91" s="33">
        <v>90</v>
      </c>
      <c r="B91" s="30">
        <v>670289</v>
      </c>
      <c r="C91" s="30" t="s">
        <v>245</v>
      </c>
      <c r="D91" s="30" t="s">
        <v>246</v>
      </c>
      <c r="E91" s="34"/>
      <c r="F91" s="34"/>
      <c r="G91" s="35">
        <v>0</v>
      </c>
      <c r="H91" s="35">
        <v>363</v>
      </c>
      <c r="I91" s="33">
        <v>2</v>
      </c>
      <c r="J91" s="37" t="s">
        <v>25</v>
      </c>
      <c r="K91" s="37" t="s">
        <v>50</v>
      </c>
      <c r="L91" s="30" t="str">
        <f>VLOOKUP(Table4[[#This Row],[ช่องทางจ่ายเงินเดือน]],[1]!Table2[#Data],2,0)</f>
        <v>เงินสด</v>
      </c>
      <c r="M91" s="36"/>
    </row>
    <row r="92" spans="1:13" x14ac:dyDescent="0.25">
      <c r="A92" s="33"/>
      <c r="E92" s="34"/>
      <c r="F92" s="34"/>
      <c r="G92" s="35"/>
      <c r="H92" s="35"/>
      <c r="I92" s="33"/>
      <c r="J92" s="37"/>
      <c r="K92" s="37"/>
      <c r="L92" s="30" t="e">
        <f>VLOOKUP(Table4[[#This Row],[ช่องทางจ่ายเงินเดือน]],[1]!Table2[#Data],2,0)</f>
        <v>#N/A</v>
      </c>
      <c r="M92" s="36"/>
    </row>
    <row r="93" spans="1:13" x14ac:dyDescent="0.25">
      <c r="A93" s="33"/>
      <c r="E93" s="34"/>
      <c r="F93" s="34"/>
      <c r="G93" s="35"/>
      <c r="H93" s="35"/>
      <c r="I93" s="33"/>
      <c r="J93" s="37"/>
      <c r="K93" s="37"/>
      <c r="L93" s="30" t="e">
        <f>VLOOKUP(Table4[[#This Row],[ช่องทางจ่ายเงินเดือน]],[1]!Table2[#Data],2,0)</f>
        <v>#N/A</v>
      </c>
      <c r="M93" s="36"/>
    </row>
    <row r="94" spans="1:13" x14ac:dyDescent="0.25">
      <c r="A94" s="33"/>
      <c r="E94" s="34"/>
      <c r="F94" s="34"/>
      <c r="G94" s="35"/>
      <c r="H94" s="35"/>
      <c r="I94" s="33"/>
      <c r="J94" s="37"/>
      <c r="K94" s="37"/>
      <c r="L94" s="30" t="e">
        <f>VLOOKUP(Table4[[#This Row],[ช่องทางจ่ายเงินเดือน]],[1]!Table2[#Data],2,0)</f>
        <v>#N/A</v>
      </c>
      <c r="M94" s="36"/>
    </row>
    <row r="95" spans="1:13" x14ac:dyDescent="0.25">
      <c r="A95" s="33"/>
      <c r="E95" s="34"/>
      <c r="F95" s="34"/>
      <c r="G95" s="35"/>
      <c r="H95" s="35"/>
      <c r="I95" s="33"/>
      <c r="J95" s="37"/>
      <c r="K95" s="37"/>
      <c r="L95" s="30" t="e">
        <f>VLOOKUP(Table4[[#This Row],[ช่องทางจ่ายเงินเดือน]],[1]!Table2[#Data],2,0)</f>
        <v>#N/A</v>
      </c>
      <c r="M95" s="36"/>
    </row>
  </sheetData>
  <conditionalFormatting sqref="J2:J95">
    <cfRule type="containsText" dxfId="1" priority="2" operator="containsText" text="เงินสด">
      <formula>NOT(ISERROR(SEARCH("เงินสด",J2)))</formula>
    </cfRule>
  </conditionalFormatting>
  <conditionalFormatting sqref="K2:K95">
    <cfRule type="containsText" dxfId="0" priority="1" operator="containsText" text="รายเดือน">
      <formula>NOT(ISERROR(SEARCH("รายเดือน",K2)))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Payment_type</vt:lpstr>
      <vt:lpstr>EmpLevel_manu</vt:lpstr>
      <vt:lpstr>Department</vt:lpstr>
      <vt:lpstr>EmpLevel_trans</vt:lpstr>
      <vt:lpstr>Salary_period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Poom Poomer</dc:creator>
  <cp:lastModifiedBy>Poom Poomer</cp:lastModifiedBy>
  <dcterms:created xsi:type="dcterms:W3CDTF">2015-06-05T18:17:20Z</dcterms:created>
  <dcterms:modified xsi:type="dcterms:W3CDTF">2024-09-30T08:44:44Z</dcterms:modified>
</cp:coreProperties>
</file>