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ipui/Desktop/Analysis Project/"/>
    </mc:Choice>
  </mc:AlternateContent>
  <xr:revisionPtr revIDLastSave="0" documentId="13_ncr:1_{CF028641-E9F5-9D43-8D43-C766BC3920A7}" xr6:coauthVersionLast="47" xr6:coauthVersionMax="47" xr10:uidLastSave="{00000000-0000-0000-0000-000000000000}"/>
  <bookViews>
    <workbookView xWindow="1940" yWindow="500" windowWidth="26760" windowHeight="13580" activeTab="2" xr2:uid="{00000000-000D-0000-FFFF-FFFF00000000}"/>
  </bookViews>
  <sheets>
    <sheet name="KickStarter" sheetId="1" r:id="rId1"/>
    <sheet name="Theater Outcomes by Launch Date" sheetId="4" r:id="rId2"/>
    <sheet name="Outcomes Based on Goals" sheetId="5" r:id="rId3"/>
  </sheets>
  <definedNames>
    <definedName name="_xlnm._FilterDatabase" localSheetId="0" hidden="1">KickStarter!$A$1:$T$4115</definedName>
  </definedNames>
  <calcPr calcId="191029"/>
  <pivotCaches>
    <pivotCache cacheId="3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2" i="5"/>
  <c r="H12" i="5"/>
  <c r="H3" i="5"/>
  <c r="H4" i="5"/>
  <c r="H5" i="5"/>
  <c r="H6" i="5"/>
  <c r="H7" i="5"/>
  <c r="H8" i="5"/>
  <c r="H9" i="5"/>
  <c r="H10" i="5"/>
  <c r="H11" i="5"/>
  <c r="H13" i="5"/>
  <c r="H2" i="5"/>
  <c r="F3" i="5"/>
  <c r="F4" i="5"/>
  <c r="F5" i="5"/>
  <c r="F6" i="5"/>
  <c r="F7" i="5"/>
  <c r="F8" i="5"/>
  <c r="F9" i="5"/>
  <c r="F10" i="5"/>
  <c r="F11" i="5"/>
  <c r="F12" i="5"/>
  <c r="F13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B13" i="5"/>
  <c r="C13" i="5"/>
  <c r="D13" i="5"/>
  <c r="D12" i="5"/>
  <c r="D11" i="5"/>
  <c r="D10" i="5"/>
  <c r="D9" i="5"/>
  <c r="D8" i="5"/>
  <c r="D7" i="5"/>
  <c r="D6" i="5"/>
  <c r="D5" i="5"/>
  <c r="D4" i="5"/>
  <c r="D2" i="5"/>
  <c r="D3" i="5"/>
  <c r="C2" i="5"/>
  <c r="B12" i="5"/>
  <c r="B11" i="5"/>
  <c r="B10" i="5"/>
  <c r="B9" i="5"/>
  <c r="B8" i="5"/>
  <c r="B7" i="5"/>
  <c r="B6" i="5"/>
  <c r="B5" i="5"/>
  <c r="B4" i="5"/>
  <c r="B3" i="5"/>
  <c r="B2" i="5"/>
  <c r="C12" i="5"/>
  <c r="C11" i="5"/>
  <c r="C8" i="5"/>
  <c r="C10" i="5"/>
  <c r="C9" i="5"/>
  <c r="C7" i="5"/>
  <c r="C6" i="5"/>
  <c r="C5" i="5"/>
  <c r="C4" i="5"/>
  <c r="C3" i="5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K531" i="1"/>
  <c r="Q531" i="1" s="1"/>
  <c r="K2655" i="1"/>
  <c r="Q2655" i="1" s="1"/>
  <c r="K689" i="1"/>
  <c r="Q689" i="1" s="1"/>
  <c r="K145" i="1"/>
  <c r="Q145" i="1" s="1"/>
  <c r="K1252" i="1"/>
  <c r="Q1252" i="1" s="1"/>
  <c r="K797" i="1"/>
  <c r="Q797" i="1" s="1"/>
  <c r="K764" i="1"/>
  <c r="Q764" i="1" s="1"/>
  <c r="K1403" i="1"/>
  <c r="Q1403" i="1" s="1"/>
  <c r="K2573" i="1"/>
  <c r="Q2573" i="1" s="1"/>
  <c r="K1549" i="1"/>
  <c r="Q1549" i="1" s="1"/>
  <c r="K1008" i="1"/>
  <c r="Q1008" i="1" s="1"/>
  <c r="K167" i="1"/>
  <c r="Q167" i="1" s="1"/>
  <c r="K1060" i="1"/>
  <c r="Q1060" i="1" s="1"/>
  <c r="K999" i="1"/>
  <c r="Q999" i="1" s="1"/>
  <c r="K1815" i="1"/>
  <c r="Q1815" i="1" s="1"/>
  <c r="K604" i="1"/>
  <c r="Q604" i="1" s="1"/>
  <c r="K2087" i="1"/>
  <c r="Q2087" i="1" s="1"/>
  <c r="K257" i="1"/>
  <c r="Q257" i="1" s="1"/>
  <c r="K2211" i="1"/>
  <c r="Q2211" i="1" s="1"/>
  <c r="K1902" i="1"/>
  <c r="Q1902" i="1" s="1"/>
  <c r="K411" i="1"/>
  <c r="Q411" i="1" s="1"/>
  <c r="K2751" i="1"/>
  <c r="Q2751" i="1" s="1"/>
  <c r="K1736" i="1"/>
  <c r="Q1736" i="1" s="1"/>
  <c r="K220" i="1"/>
  <c r="Q220" i="1" s="1"/>
  <c r="K2464" i="1"/>
  <c r="Q2464" i="1" s="1"/>
  <c r="K1929" i="1"/>
  <c r="Q1929" i="1" s="1"/>
  <c r="K370" i="1"/>
  <c r="Q370" i="1" s="1"/>
  <c r="K602" i="1"/>
  <c r="Q602" i="1" s="1"/>
  <c r="K1372" i="1"/>
  <c r="Q1372" i="1" s="1"/>
  <c r="K1311" i="1"/>
  <c r="Q1311" i="1" s="1"/>
  <c r="K3489" i="1"/>
  <c r="Q3489" i="1" s="1"/>
  <c r="K299" i="1"/>
  <c r="Q299" i="1" s="1"/>
  <c r="K1103" i="1"/>
  <c r="Q1103" i="1" s="1"/>
  <c r="K1433" i="1"/>
  <c r="Q1433" i="1" s="1"/>
  <c r="K2014" i="1"/>
  <c r="Q2014" i="1" s="1"/>
  <c r="K796" i="1"/>
  <c r="Q796" i="1" s="1"/>
  <c r="K202" i="1"/>
  <c r="Q202" i="1" s="1"/>
  <c r="K1611" i="1"/>
  <c r="Q1611" i="1" s="1"/>
  <c r="K251" i="1"/>
  <c r="Q251" i="1" s="1"/>
  <c r="K1877" i="1"/>
  <c r="Q1877" i="1" s="1"/>
  <c r="K1908" i="1"/>
  <c r="Q1908" i="1" s="1"/>
  <c r="K420" i="1"/>
  <c r="Q420" i="1" s="1"/>
  <c r="K269" i="1"/>
  <c r="Q269" i="1" s="1"/>
  <c r="K1909" i="1"/>
  <c r="Q1909" i="1" s="1"/>
  <c r="K1017" i="1"/>
  <c r="Q1017" i="1" s="1"/>
  <c r="K776" i="1"/>
  <c r="Q776" i="1" s="1"/>
  <c r="K1099" i="1"/>
  <c r="Q1099" i="1" s="1"/>
  <c r="K1799" i="1"/>
  <c r="Q1799" i="1" s="1"/>
  <c r="K608" i="1"/>
  <c r="Q608" i="1" s="1"/>
  <c r="K2600" i="1"/>
  <c r="Q2600" i="1" s="1"/>
  <c r="K540" i="1"/>
  <c r="Q540" i="1" s="1"/>
  <c r="K626" i="1"/>
  <c r="Q626" i="1" s="1"/>
  <c r="K1462" i="1"/>
  <c r="Q1462" i="1" s="1"/>
  <c r="K712" i="1"/>
  <c r="Q712" i="1" s="1"/>
  <c r="K654" i="1"/>
  <c r="Q654" i="1" s="1"/>
  <c r="K791" i="1"/>
  <c r="Q791" i="1" s="1"/>
  <c r="K517" i="1"/>
  <c r="Q517" i="1" s="1"/>
  <c r="K697" i="1"/>
  <c r="Q697" i="1" s="1"/>
  <c r="K417" i="1"/>
  <c r="Q417" i="1" s="1"/>
  <c r="K1215" i="1"/>
  <c r="Q1215" i="1" s="1"/>
  <c r="K894" i="1"/>
  <c r="Q894" i="1" s="1"/>
  <c r="K1216" i="1"/>
  <c r="Q1216" i="1" s="1"/>
  <c r="K1770" i="1"/>
  <c r="Q1770" i="1" s="1"/>
  <c r="K1842" i="1"/>
  <c r="Q1842" i="1" s="1"/>
  <c r="K886" i="1"/>
  <c r="Q886" i="1" s="1"/>
  <c r="K1735" i="1"/>
  <c r="Q1735" i="1" s="1"/>
  <c r="K1753" i="1"/>
  <c r="Q1753" i="1" s="1"/>
  <c r="K2485" i="1"/>
  <c r="Q2485" i="1" s="1"/>
  <c r="K653" i="1"/>
  <c r="Q653" i="1" s="1"/>
  <c r="K2564" i="1"/>
  <c r="Q2564" i="1" s="1"/>
  <c r="K1775" i="1"/>
  <c r="Q1775" i="1" s="1"/>
  <c r="K1734" i="1"/>
  <c r="Q1734" i="1" s="1"/>
  <c r="K2404" i="1"/>
  <c r="Q2404" i="1" s="1"/>
  <c r="K2623" i="1"/>
  <c r="Q2623" i="1" s="1"/>
  <c r="K1315" i="1"/>
  <c r="Q1315" i="1" s="1"/>
  <c r="K2707" i="1"/>
  <c r="Q2707" i="1" s="1"/>
  <c r="K2053" i="1"/>
  <c r="Q2053" i="1" s="1"/>
  <c r="K2156" i="1"/>
  <c r="Q2156" i="1" s="1"/>
  <c r="K2022" i="1"/>
  <c r="Q2022" i="1" s="1"/>
  <c r="K572" i="1"/>
  <c r="Q572" i="1" s="1"/>
  <c r="K2109" i="1"/>
  <c r="Q2109" i="1" s="1"/>
  <c r="K1329" i="1"/>
  <c r="Q1329" i="1" s="1"/>
  <c r="K2959" i="1"/>
  <c r="Q2959" i="1" s="1"/>
  <c r="K2677" i="1"/>
  <c r="Q2677" i="1" s="1"/>
  <c r="K2091" i="1"/>
  <c r="Q2091" i="1" s="1"/>
  <c r="K959" i="1"/>
  <c r="Q959" i="1" s="1"/>
  <c r="K1649" i="1"/>
  <c r="Q1649" i="1" s="1"/>
  <c r="K1383" i="1"/>
  <c r="Q1383" i="1" s="1"/>
  <c r="K925" i="1"/>
  <c r="Q925" i="1" s="1"/>
  <c r="K2674" i="1"/>
  <c r="Q2674" i="1" s="1"/>
  <c r="K1384" i="1"/>
  <c r="Q1384" i="1" s="1"/>
  <c r="K1122" i="1"/>
  <c r="Q1122" i="1" s="1"/>
  <c r="K2275" i="1"/>
  <c r="Q2275" i="1" s="1"/>
  <c r="K2889" i="1"/>
  <c r="Q2889" i="1" s="1"/>
  <c r="K2708" i="1"/>
  <c r="Q2708" i="1" s="1"/>
  <c r="K1994" i="1"/>
  <c r="Q1994" i="1" s="1"/>
  <c r="K2738" i="1"/>
  <c r="Q2738" i="1" s="1"/>
  <c r="K1428" i="1"/>
  <c r="Q1428" i="1" s="1"/>
  <c r="K2042" i="1"/>
  <c r="Q2042" i="1" s="1"/>
  <c r="K1184" i="1"/>
  <c r="Q1184" i="1" s="1"/>
  <c r="K1404" i="1"/>
  <c r="Q1404" i="1" s="1"/>
  <c r="K875" i="1"/>
  <c r="Q875" i="1" s="1"/>
  <c r="K2147" i="1"/>
  <c r="Q2147" i="1" s="1"/>
  <c r="K2599" i="1"/>
  <c r="Q2599" i="1" s="1"/>
  <c r="K1739" i="1"/>
  <c r="Q1739" i="1" s="1"/>
  <c r="K1175" i="1"/>
  <c r="Q1175" i="1" s="1"/>
  <c r="K873" i="1"/>
  <c r="Q873" i="1" s="1"/>
  <c r="K1371" i="1"/>
  <c r="Q1371" i="1" s="1"/>
  <c r="K1788" i="1"/>
  <c r="Q1788" i="1" s="1"/>
  <c r="K2001" i="1"/>
  <c r="Q2001" i="1" s="1"/>
  <c r="K1093" i="1"/>
  <c r="Q1093" i="1" s="1"/>
  <c r="K1139" i="1"/>
  <c r="Q1139" i="1" s="1"/>
  <c r="K916" i="1"/>
  <c r="Q916" i="1" s="1"/>
  <c r="K1513" i="1"/>
  <c r="Q1513" i="1" s="1"/>
  <c r="K2570" i="1"/>
  <c r="Q2570" i="1" s="1"/>
  <c r="K1336" i="1"/>
  <c r="Q1336" i="1" s="1"/>
  <c r="K1234" i="1"/>
  <c r="Q1234" i="1" s="1"/>
  <c r="K1051" i="1"/>
  <c r="Q1051" i="1" s="1"/>
  <c r="K1430" i="1"/>
  <c r="Q1430" i="1" s="1"/>
  <c r="K3508" i="1"/>
  <c r="Q3508" i="1" s="1"/>
  <c r="K3640" i="1"/>
  <c r="Q3640" i="1" s="1"/>
  <c r="K3763" i="1"/>
  <c r="Q3763" i="1" s="1"/>
  <c r="K3021" i="1"/>
  <c r="Q3021" i="1" s="1"/>
  <c r="K3764" i="1"/>
  <c r="Q3764" i="1" s="1"/>
  <c r="K3211" i="1"/>
  <c r="Q3211" i="1" s="1"/>
  <c r="K2140" i="1"/>
  <c r="Q2140" i="1" s="1"/>
  <c r="K2986" i="1"/>
  <c r="Q2986" i="1" s="1"/>
  <c r="K1948" i="1"/>
  <c r="Q1948" i="1" s="1"/>
  <c r="K3765" i="1"/>
  <c r="Q3765" i="1" s="1"/>
  <c r="K3766" i="1"/>
  <c r="Q3766" i="1" s="1"/>
  <c r="K3767" i="1"/>
  <c r="Q3767" i="1" s="1"/>
  <c r="K876" i="1"/>
  <c r="Q876" i="1" s="1"/>
  <c r="K3768" i="1"/>
  <c r="Q3768" i="1" s="1"/>
  <c r="K3769" i="1"/>
  <c r="Q3769" i="1" s="1"/>
  <c r="K2757" i="1"/>
  <c r="Q2757" i="1" s="1"/>
  <c r="K3770" i="1"/>
  <c r="Q3770" i="1" s="1"/>
  <c r="K3771" i="1"/>
  <c r="Q3771" i="1" s="1"/>
  <c r="K1207" i="1"/>
  <c r="Q1207" i="1" s="1"/>
  <c r="K2676" i="1"/>
  <c r="Q2676" i="1" s="1"/>
  <c r="K3772" i="1"/>
  <c r="Q3772" i="1" s="1"/>
  <c r="K2185" i="1"/>
  <c r="Q2185" i="1" s="1"/>
  <c r="K3509" i="1"/>
  <c r="Q3509" i="1" s="1"/>
  <c r="K3773" i="1"/>
  <c r="Q3773" i="1" s="1"/>
  <c r="K1848" i="1"/>
  <c r="Q1848" i="1" s="1"/>
  <c r="K2810" i="1"/>
  <c r="Q2810" i="1" s="1"/>
  <c r="K3091" i="1"/>
  <c r="Q3091" i="1" s="1"/>
  <c r="K3774" i="1"/>
  <c r="Q3774" i="1" s="1"/>
  <c r="K3334" i="1"/>
  <c r="Q3334" i="1" s="1"/>
  <c r="K3160" i="1"/>
  <c r="Q3160" i="1" s="1"/>
  <c r="K284" i="1"/>
  <c r="Q284" i="1" s="1"/>
  <c r="K3040" i="1"/>
  <c r="Q3040" i="1" s="1"/>
  <c r="K3376" i="1"/>
  <c r="Q3376" i="1" s="1"/>
  <c r="K2794" i="1"/>
  <c r="Q2794" i="1" s="1"/>
  <c r="K3335" i="1"/>
  <c r="Q3335" i="1" s="1"/>
  <c r="K3182" i="1"/>
  <c r="Q3182" i="1" s="1"/>
  <c r="K1974" i="1"/>
  <c r="Q1974" i="1" s="1"/>
  <c r="K3555" i="1"/>
  <c r="Q3555" i="1" s="1"/>
  <c r="K3775" i="1"/>
  <c r="Q3775" i="1" s="1"/>
  <c r="K3510" i="1"/>
  <c r="Q3510" i="1" s="1"/>
  <c r="K3733" i="1"/>
  <c r="Q3733" i="1" s="1"/>
  <c r="K3573" i="1"/>
  <c r="Q3573" i="1" s="1"/>
  <c r="K2725" i="1"/>
  <c r="Q2725" i="1" s="1"/>
  <c r="K3734" i="1"/>
  <c r="Q3734" i="1" s="1"/>
  <c r="K2559" i="1"/>
  <c r="Q2559" i="1" s="1"/>
  <c r="K3735" i="1"/>
  <c r="Q3735" i="1" s="1"/>
  <c r="K1558" i="1"/>
  <c r="Q1558" i="1" s="1"/>
  <c r="K3495" i="1"/>
  <c r="Q3495" i="1" s="1"/>
  <c r="K2819" i="1"/>
  <c r="Q2819" i="1" s="1"/>
  <c r="K2626" i="1"/>
  <c r="Q2626" i="1" s="1"/>
  <c r="K2820" i="1"/>
  <c r="Q2820" i="1" s="1"/>
  <c r="K3637" i="1"/>
  <c r="Q3637" i="1" s="1"/>
  <c r="K3736" i="1"/>
  <c r="Q3736" i="1" s="1"/>
  <c r="K3737" i="1"/>
  <c r="Q3737" i="1" s="1"/>
  <c r="K3738" i="1"/>
  <c r="Q3738" i="1" s="1"/>
  <c r="K2182" i="1"/>
  <c r="Q2182" i="1" s="1"/>
  <c r="K3739" i="1"/>
  <c r="Q3739" i="1" s="1"/>
  <c r="K2994" i="1"/>
  <c r="Q2994" i="1" s="1"/>
  <c r="K3740" i="1"/>
  <c r="Q3740" i="1" s="1"/>
  <c r="K2971" i="1"/>
  <c r="Q2971" i="1" s="1"/>
  <c r="K2761" i="1"/>
  <c r="Q2761" i="1" s="1"/>
  <c r="K2507" i="1"/>
  <c r="Q2507" i="1" s="1"/>
  <c r="K3741" i="1"/>
  <c r="Q3741" i="1" s="1"/>
  <c r="K1242" i="1"/>
  <c r="Q1242" i="1" s="1"/>
  <c r="K3268" i="1"/>
  <c r="Q3268" i="1" s="1"/>
  <c r="K1785" i="1"/>
  <c r="Q1785" i="1" s="1"/>
  <c r="K3742" i="1"/>
  <c r="Q3742" i="1" s="1"/>
  <c r="K2463" i="1"/>
  <c r="Q2463" i="1" s="1"/>
  <c r="K3743" i="1"/>
  <c r="Q3743" i="1" s="1"/>
  <c r="K2806" i="1"/>
  <c r="Q2806" i="1" s="1"/>
  <c r="K3279" i="1"/>
  <c r="Q3279" i="1" s="1"/>
  <c r="K2904" i="1"/>
  <c r="Q2904" i="1" s="1"/>
  <c r="K3469" i="1"/>
  <c r="Q3469" i="1" s="1"/>
  <c r="K3744" i="1"/>
  <c r="Q3744" i="1" s="1"/>
  <c r="K3606" i="1"/>
  <c r="Q3606" i="1" s="1"/>
  <c r="K3745" i="1"/>
  <c r="Q3745" i="1" s="1"/>
  <c r="K2112" i="1"/>
  <c r="Q2112" i="1" s="1"/>
  <c r="K2887" i="1"/>
  <c r="Q2887" i="1" s="1"/>
  <c r="K2870" i="1"/>
  <c r="Q2870" i="1" s="1"/>
  <c r="K3746" i="1"/>
  <c r="Q3746" i="1" s="1"/>
  <c r="K2051" i="1"/>
  <c r="Q2051" i="1" s="1"/>
  <c r="K2776" i="1"/>
  <c r="Q2776" i="1" s="1"/>
  <c r="K3747" i="1"/>
  <c r="Q3747" i="1" s="1"/>
  <c r="K2496" i="1"/>
  <c r="Q2496" i="1" s="1"/>
  <c r="K52" i="1"/>
  <c r="Q52" i="1" s="1"/>
  <c r="K2180" i="1"/>
  <c r="Q2180" i="1" s="1"/>
  <c r="K3748" i="1"/>
  <c r="Q3748" i="1" s="1"/>
  <c r="K1817" i="1"/>
  <c r="Q1817" i="1" s="1"/>
  <c r="K3749" i="1"/>
  <c r="Q3749" i="1" s="1"/>
  <c r="K3750" i="1"/>
  <c r="Q3750" i="1" s="1"/>
  <c r="K1541" i="1"/>
  <c r="Q1541" i="1" s="1"/>
  <c r="K1777" i="1"/>
  <c r="Q1777" i="1" s="1"/>
  <c r="K3638" i="1"/>
  <c r="Q3638" i="1" s="1"/>
  <c r="K3453" i="1"/>
  <c r="Q3453" i="1" s="1"/>
  <c r="K3639" i="1"/>
  <c r="Q3639" i="1" s="1"/>
  <c r="K3507" i="1"/>
  <c r="Q3507" i="1" s="1"/>
  <c r="K306" i="1"/>
  <c r="Q306" i="1" s="1"/>
  <c r="K612" i="1"/>
  <c r="Q612" i="1" s="1"/>
  <c r="K3127" i="1"/>
  <c r="Q3127" i="1" s="1"/>
  <c r="K772" i="1"/>
  <c r="Q772" i="1" s="1"/>
  <c r="K2791" i="1"/>
  <c r="Q2791" i="1" s="1"/>
  <c r="K3751" i="1"/>
  <c r="Q3751" i="1" s="1"/>
  <c r="K3057" i="1"/>
  <c r="Q3057" i="1" s="1"/>
  <c r="K3752" i="1"/>
  <c r="Q3752" i="1" s="1"/>
  <c r="K3753" i="1"/>
  <c r="Q3753" i="1" s="1"/>
  <c r="K3754" i="1"/>
  <c r="Q3754" i="1" s="1"/>
  <c r="K2905" i="1"/>
  <c r="Q2905" i="1" s="1"/>
  <c r="K3755" i="1"/>
  <c r="Q3755" i="1" s="1"/>
  <c r="K3756" i="1"/>
  <c r="Q3756" i="1" s="1"/>
  <c r="K3757" i="1"/>
  <c r="Q3757" i="1" s="1"/>
  <c r="K3239" i="1"/>
  <c r="Q3239" i="1" s="1"/>
  <c r="K3758" i="1"/>
  <c r="Q3758" i="1" s="1"/>
  <c r="K3097" i="1"/>
  <c r="Q3097" i="1" s="1"/>
  <c r="K3759" i="1"/>
  <c r="Q3759" i="1" s="1"/>
  <c r="K2762" i="1"/>
  <c r="Q2762" i="1" s="1"/>
  <c r="K3760" i="1"/>
  <c r="Q3760" i="1" s="1"/>
  <c r="K3761" i="1"/>
  <c r="Q3761" i="1" s="1"/>
  <c r="K3280" i="1"/>
  <c r="Q3280" i="1" s="1"/>
  <c r="K3762" i="1"/>
  <c r="Q3762" i="1" s="1"/>
  <c r="K2906" i="1"/>
  <c r="Q2906" i="1" s="1"/>
  <c r="K483" i="1"/>
  <c r="Q483" i="1" s="1"/>
  <c r="K196" i="1"/>
  <c r="Q196" i="1" s="1"/>
  <c r="K530" i="1"/>
  <c r="Q530" i="1" s="1"/>
  <c r="K333" i="1"/>
  <c r="Q333" i="1" s="1"/>
  <c r="K1335" i="1"/>
  <c r="Q1335" i="1" s="1"/>
  <c r="K1142" i="1"/>
  <c r="Q1142" i="1" s="1"/>
  <c r="K519" i="1"/>
  <c r="Q519" i="1" s="1"/>
  <c r="K932" i="1"/>
  <c r="Q932" i="1" s="1"/>
  <c r="K96" i="1"/>
  <c r="Q96" i="1" s="1"/>
  <c r="K645" i="1"/>
  <c r="Q645" i="1" s="1"/>
  <c r="K261" i="1"/>
  <c r="Q261" i="1" s="1"/>
  <c r="K1251" i="1"/>
  <c r="Q1251" i="1" s="1"/>
  <c r="K755" i="1"/>
  <c r="Q755" i="1" s="1"/>
  <c r="K2086" i="1"/>
  <c r="Q2086" i="1" s="1"/>
  <c r="K305" i="1"/>
  <c r="Q305" i="1" s="1"/>
  <c r="K793" i="1"/>
  <c r="Q793" i="1" s="1"/>
  <c r="K444" i="1"/>
  <c r="Q444" i="1" s="1"/>
  <c r="K222" i="1"/>
  <c r="Q222" i="1" s="1"/>
  <c r="K137" i="1"/>
  <c r="Q137" i="1" s="1"/>
  <c r="K87" i="1"/>
  <c r="Q87" i="1" s="1"/>
  <c r="K675" i="1"/>
  <c r="Q675" i="1" s="1"/>
  <c r="K387" i="1"/>
  <c r="Q387" i="1" s="1"/>
  <c r="K1016" i="1"/>
  <c r="Q1016" i="1" s="1"/>
  <c r="K291" i="1"/>
  <c r="Q291" i="1" s="1"/>
  <c r="K1024" i="1"/>
  <c r="Q1024" i="1" s="1"/>
  <c r="K1066" i="1"/>
  <c r="Q1066" i="1" s="1"/>
  <c r="K2117" i="1"/>
  <c r="Q2117" i="1" s="1"/>
  <c r="K569" i="1"/>
  <c r="Q569" i="1" s="1"/>
  <c r="K1064" i="1"/>
  <c r="Q1064" i="1" s="1"/>
  <c r="K54" i="1"/>
  <c r="Q54" i="1" s="1"/>
  <c r="K1400" i="1"/>
  <c r="Q1400" i="1" s="1"/>
  <c r="K263" i="1"/>
  <c r="Q263" i="1" s="1"/>
  <c r="K1111" i="1"/>
  <c r="Q1111" i="1" s="1"/>
  <c r="K1098" i="1"/>
  <c r="Q1098" i="1" s="1"/>
  <c r="K973" i="1"/>
  <c r="Q973" i="1" s="1"/>
  <c r="K383" i="1"/>
  <c r="Q383" i="1" s="1"/>
  <c r="K1026" i="1"/>
  <c r="Q1026" i="1" s="1"/>
  <c r="K118" i="1"/>
  <c r="Q118" i="1" s="1"/>
  <c r="K199" i="1"/>
  <c r="Q199" i="1" s="1"/>
  <c r="K314" i="1"/>
  <c r="Q314" i="1" s="1"/>
  <c r="K66" i="1"/>
  <c r="Q66" i="1" s="1"/>
  <c r="K942" i="1"/>
  <c r="Q942" i="1" s="1"/>
  <c r="K180" i="1"/>
  <c r="Q180" i="1" s="1"/>
  <c r="K402" i="1"/>
  <c r="Q402" i="1" s="1"/>
  <c r="K194" i="1"/>
  <c r="Q194" i="1" s="1"/>
  <c r="K255" i="1"/>
  <c r="Q255" i="1" s="1"/>
  <c r="K477" i="1"/>
  <c r="Q477" i="1" s="1"/>
  <c r="K320" i="1"/>
  <c r="Q320" i="1" s="1"/>
  <c r="K155" i="1"/>
  <c r="Q155" i="1" s="1"/>
  <c r="K493" i="1"/>
  <c r="Q493" i="1" s="1"/>
  <c r="K1202" i="1"/>
  <c r="Q1202" i="1" s="1"/>
  <c r="K1014" i="1"/>
  <c r="Q1014" i="1" s="1"/>
  <c r="K108" i="1"/>
  <c r="Q108" i="1" s="1"/>
  <c r="K322" i="1"/>
  <c r="Q322" i="1" s="1"/>
  <c r="K1183" i="1"/>
  <c r="Q1183" i="1" s="1"/>
  <c r="K121" i="1"/>
  <c r="Q121" i="1" s="1"/>
  <c r="K289" i="1"/>
  <c r="Q289" i="1" s="1"/>
  <c r="K412" i="1"/>
  <c r="Q412" i="1" s="1"/>
  <c r="K56" i="1"/>
  <c r="Q56" i="1" s="1"/>
  <c r="K447" i="1"/>
  <c r="Q447" i="1" s="1"/>
  <c r="K337" i="1"/>
  <c r="Q337" i="1" s="1"/>
  <c r="K511" i="1"/>
  <c r="Q511" i="1" s="1"/>
  <c r="K721" i="1"/>
  <c r="Q721" i="1" s="1"/>
  <c r="K1296" i="1"/>
  <c r="Q1296" i="1" s="1"/>
  <c r="K857" i="1"/>
  <c r="Q857" i="1" s="1"/>
  <c r="K736" i="1"/>
  <c r="Q736" i="1" s="1"/>
  <c r="K1580" i="1"/>
  <c r="Q1580" i="1" s="1"/>
  <c r="K348" i="1"/>
  <c r="Q348" i="1" s="1"/>
  <c r="K580" i="1"/>
  <c r="Q580" i="1" s="1"/>
  <c r="K388" i="1"/>
  <c r="Q388" i="1" s="1"/>
  <c r="K2319" i="1"/>
  <c r="Q2319" i="1" s="1"/>
  <c r="K398" i="1"/>
  <c r="Q398" i="1" s="1"/>
  <c r="K768" i="1"/>
  <c r="Q768" i="1" s="1"/>
  <c r="K449" i="1"/>
  <c r="Q449" i="1" s="1"/>
  <c r="K1352" i="1"/>
  <c r="Q1352" i="1" s="1"/>
  <c r="K340" i="1"/>
  <c r="Q340" i="1" s="1"/>
  <c r="K466" i="1"/>
  <c r="Q466" i="1" s="1"/>
  <c r="K281" i="1"/>
  <c r="Q281" i="1" s="1"/>
  <c r="K539" i="1"/>
  <c r="Q539" i="1" s="1"/>
  <c r="K1054" i="1"/>
  <c r="Q1054" i="1" s="1"/>
  <c r="K392" i="1"/>
  <c r="Q392" i="1" s="1"/>
  <c r="K225" i="1"/>
  <c r="Q225" i="1" s="1"/>
  <c r="K313" i="1"/>
  <c r="Q313" i="1" s="1"/>
  <c r="K939" i="1"/>
  <c r="Q939" i="1" s="1"/>
  <c r="K787" i="1"/>
  <c r="Q787" i="1" s="1"/>
  <c r="K153" i="1"/>
  <c r="Q153" i="1" s="1"/>
  <c r="K43" i="1"/>
  <c r="Q43" i="1" s="1"/>
  <c r="K1084" i="1"/>
  <c r="Q1084" i="1" s="1"/>
  <c r="K105" i="1"/>
  <c r="Q105" i="1" s="1"/>
  <c r="K682" i="1"/>
  <c r="Q682" i="1" s="1"/>
  <c r="K227" i="1"/>
  <c r="Q227" i="1" s="1"/>
  <c r="K190" i="1"/>
  <c r="Q190" i="1" s="1"/>
  <c r="K70" i="1"/>
  <c r="Q70" i="1" s="1"/>
  <c r="K164" i="1"/>
  <c r="Q164" i="1" s="1"/>
  <c r="K710" i="1"/>
  <c r="Q710" i="1" s="1"/>
  <c r="K779" i="1"/>
  <c r="Q779" i="1" s="1"/>
  <c r="K292" i="1"/>
  <c r="Q292" i="1" s="1"/>
  <c r="K1536" i="1"/>
  <c r="Q1536" i="1" s="1"/>
  <c r="K474" i="1"/>
  <c r="Q474" i="1" s="1"/>
  <c r="K956" i="1"/>
  <c r="Q956" i="1" s="1"/>
  <c r="K186" i="1"/>
  <c r="Q186" i="1" s="1"/>
  <c r="K1367" i="1"/>
  <c r="Q1367" i="1" s="1"/>
  <c r="K144" i="1"/>
  <c r="Q144" i="1" s="1"/>
  <c r="K274" i="1"/>
  <c r="Q274" i="1" s="1"/>
  <c r="K238" i="1"/>
  <c r="Q238" i="1" s="1"/>
  <c r="K448" i="1"/>
  <c r="Q448" i="1" s="1"/>
  <c r="K467" i="1"/>
  <c r="Q467" i="1" s="1"/>
  <c r="K184" i="1"/>
  <c r="Q184" i="1" s="1"/>
  <c r="K694" i="1"/>
  <c r="Q694" i="1" s="1"/>
  <c r="K605" i="1"/>
  <c r="Q605" i="1" s="1"/>
  <c r="K297" i="1"/>
  <c r="Q297" i="1" s="1"/>
  <c r="K187" i="1"/>
  <c r="Q187" i="1" s="1"/>
  <c r="K623" i="1"/>
  <c r="Q623" i="1" s="1"/>
  <c r="K128" i="1"/>
  <c r="Q128" i="1" s="1"/>
  <c r="K1381" i="1"/>
  <c r="Q1381" i="1" s="1"/>
  <c r="K198" i="1"/>
  <c r="Q198" i="1" s="1"/>
  <c r="K872" i="1"/>
  <c r="Q872" i="1" s="1"/>
  <c r="K328" i="1"/>
  <c r="Q328" i="1" s="1"/>
  <c r="K156" i="1"/>
  <c r="Q156" i="1" s="1"/>
  <c r="K339" i="1"/>
  <c r="Q339" i="1" s="1"/>
  <c r="K597" i="1"/>
  <c r="Q597" i="1" s="1"/>
  <c r="K217" i="1"/>
  <c r="Q217" i="1" s="1"/>
  <c r="K607" i="1"/>
  <c r="Q607" i="1" s="1"/>
  <c r="K765" i="1"/>
  <c r="Q765" i="1" s="1"/>
  <c r="K871" i="1"/>
  <c r="Q871" i="1" s="1"/>
  <c r="K503" i="1"/>
  <c r="Q503" i="1" s="1"/>
  <c r="K219" i="1"/>
  <c r="Q219" i="1" s="1"/>
  <c r="K693" i="1"/>
  <c r="Q693" i="1" s="1"/>
  <c r="K568" i="1"/>
  <c r="Q568" i="1" s="1"/>
  <c r="K911" i="1"/>
  <c r="Q911" i="1" s="1"/>
  <c r="K275" i="1"/>
  <c r="Q275" i="1" s="1"/>
  <c r="K39" i="1"/>
  <c r="Q39" i="1" s="1"/>
  <c r="K2780" i="1"/>
  <c r="Q2780" i="1" s="1"/>
  <c r="K849" i="1"/>
  <c r="Q849" i="1" s="1"/>
  <c r="K860" i="1"/>
  <c r="Q860" i="1" s="1"/>
  <c r="K2598" i="1"/>
  <c r="Q2598" i="1" s="1"/>
  <c r="K1660" i="1"/>
  <c r="Q1660" i="1" s="1"/>
  <c r="K547" i="1"/>
  <c r="Q547" i="1" s="1"/>
  <c r="K1444" i="1"/>
  <c r="Q1444" i="1" s="1"/>
  <c r="K457" i="1"/>
  <c r="Q457" i="1" s="1"/>
  <c r="K1049" i="1"/>
  <c r="Q1049" i="1" s="1"/>
  <c r="K327" i="1"/>
  <c r="Q327" i="1" s="1"/>
  <c r="K2072" i="1"/>
  <c r="Q2072" i="1" s="1"/>
  <c r="K1850" i="1"/>
  <c r="Q1850" i="1" s="1"/>
  <c r="K368" i="1"/>
  <c r="Q368" i="1" s="1"/>
  <c r="K317" i="1"/>
  <c r="Q317" i="1" s="1"/>
  <c r="K2596" i="1"/>
  <c r="Q2596" i="1" s="1"/>
  <c r="K100" i="1"/>
  <c r="Q100" i="1" s="1"/>
  <c r="K966" i="1"/>
  <c r="Q966" i="1" s="1"/>
  <c r="K63" i="1"/>
  <c r="Q63" i="1" s="1"/>
  <c r="K2363" i="1"/>
  <c r="Q2363" i="1" s="1"/>
  <c r="K413" i="1"/>
  <c r="Q413" i="1" s="1"/>
  <c r="K436" i="1"/>
  <c r="Q436" i="1" s="1"/>
  <c r="K143" i="1"/>
  <c r="Q143" i="1" s="1"/>
  <c r="K1123" i="1"/>
  <c r="Q1123" i="1" s="1"/>
  <c r="K664" i="1"/>
  <c r="Q664" i="1" s="1"/>
  <c r="K484" i="1"/>
  <c r="Q484" i="1" s="1"/>
  <c r="K570" i="1"/>
  <c r="Q570" i="1" s="1"/>
  <c r="K750" i="1"/>
  <c r="Q750" i="1" s="1"/>
  <c r="K390" i="1"/>
  <c r="Q390" i="1" s="1"/>
  <c r="K647" i="1"/>
  <c r="Q647" i="1" s="1"/>
  <c r="K154" i="1"/>
  <c r="Q154" i="1" s="1"/>
  <c r="K1600" i="1"/>
  <c r="Q1600" i="1" s="1"/>
  <c r="K1120" i="1"/>
  <c r="Q1120" i="1" s="1"/>
  <c r="K224" i="1"/>
  <c r="Q224" i="1" s="1"/>
  <c r="K1535" i="1"/>
  <c r="Q1535" i="1" s="1"/>
  <c r="K1548" i="1"/>
  <c r="Q1548" i="1" s="1"/>
  <c r="K1873" i="1"/>
  <c r="Q1873" i="1" s="1"/>
  <c r="K992" i="1"/>
  <c r="Q992" i="1" s="1"/>
  <c r="K2525" i="1"/>
  <c r="Q2525" i="1" s="1"/>
  <c r="K2189" i="1"/>
  <c r="Q2189" i="1" s="1"/>
  <c r="K278" i="1"/>
  <c r="Q278" i="1" s="1"/>
  <c r="K1496" i="1"/>
  <c r="Q1496" i="1" s="1"/>
  <c r="K556" i="1"/>
  <c r="Q556" i="1" s="1"/>
  <c r="K432" i="1"/>
  <c r="Q432" i="1" s="1"/>
  <c r="K2125" i="1"/>
  <c r="Q2125" i="1" s="1"/>
  <c r="K2223" i="1"/>
  <c r="Q2223" i="1" s="1"/>
  <c r="K683" i="1"/>
  <c r="Q683" i="1" s="1"/>
  <c r="K367" i="1"/>
  <c r="Q367" i="1" s="1"/>
  <c r="K843" i="1"/>
  <c r="Q843" i="1" s="1"/>
  <c r="K3487" i="1"/>
  <c r="Q3487" i="1" s="1"/>
  <c r="K2836" i="1"/>
  <c r="Q2836" i="1" s="1"/>
  <c r="K2729" i="1"/>
  <c r="Q2729" i="1" s="1"/>
  <c r="K3018" i="1"/>
  <c r="Q3018" i="1" s="1"/>
  <c r="K2965" i="1"/>
  <c r="Q2965" i="1" s="1"/>
  <c r="K3563" i="1"/>
  <c r="Q3563" i="1" s="1"/>
  <c r="K3051" i="1"/>
  <c r="Q3051" i="1" s="1"/>
  <c r="K3706" i="1"/>
  <c r="Q3706" i="1" s="1"/>
  <c r="K2532" i="1"/>
  <c r="Q2532" i="1" s="1"/>
  <c r="K3707" i="1"/>
  <c r="Q3707" i="1" s="1"/>
  <c r="K3438" i="1"/>
  <c r="Q3438" i="1" s="1"/>
  <c r="K2748" i="1"/>
  <c r="Q2748" i="1" s="1"/>
  <c r="K2616" i="1"/>
  <c r="Q2616" i="1" s="1"/>
  <c r="K3708" i="1"/>
  <c r="Q3708" i="1" s="1"/>
  <c r="K3068" i="1"/>
  <c r="Q3068" i="1" s="1"/>
  <c r="K3605" i="1"/>
  <c r="Q3605" i="1" s="1"/>
  <c r="K3709" i="1"/>
  <c r="Q3709" i="1" s="1"/>
  <c r="K3710" i="1"/>
  <c r="Q3710" i="1" s="1"/>
  <c r="K1943" i="1"/>
  <c r="Q1943" i="1" s="1"/>
  <c r="K3711" i="1"/>
  <c r="Q3711" i="1" s="1"/>
  <c r="K3571" i="1"/>
  <c r="Q3571" i="1" s="1"/>
  <c r="K3712" i="1"/>
  <c r="Q3712" i="1" s="1"/>
  <c r="K934" i="1"/>
  <c r="Q934" i="1" s="1"/>
  <c r="K3504" i="1"/>
  <c r="Q3504" i="1" s="1"/>
  <c r="K3276" i="1"/>
  <c r="Q3276" i="1" s="1"/>
  <c r="K3617" i="1"/>
  <c r="Q3617" i="1" s="1"/>
  <c r="K2483" i="1"/>
  <c r="Q2483" i="1" s="1"/>
  <c r="K3572" i="1"/>
  <c r="Q3572" i="1" s="1"/>
  <c r="K3179" i="1"/>
  <c r="Q3179" i="1" s="1"/>
  <c r="K3312" i="1"/>
  <c r="Q3312" i="1" s="1"/>
  <c r="K2770" i="1"/>
  <c r="Q2770" i="1" s="1"/>
  <c r="K3713" i="1"/>
  <c r="Q3713" i="1" s="1"/>
  <c r="K2698" i="1"/>
  <c r="Q2698" i="1" s="1"/>
  <c r="K3396" i="1"/>
  <c r="Q3396" i="1" s="1"/>
  <c r="K3180" i="1"/>
  <c r="Q3180" i="1" s="1"/>
  <c r="K3313" i="1"/>
  <c r="Q3313" i="1" s="1"/>
  <c r="K3235" i="1"/>
  <c r="Q3235" i="1" s="1"/>
  <c r="K3714" i="1"/>
  <c r="Q3714" i="1" s="1"/>
  <c r="K2447" i="1"/>
  <c r="Q2447" i="1" s="1"/>
  <c r="K3408" i="1"/>
  <c r="Q3408" i="1" s="1"/>
  <c r="K3409" i="1"/>
  <c r="Q3409" i="1" s="1"/>
  <c r="K3715" i="1"/>
  <c r="Q3715" i="1" s="1"/>
  <c r="K3716" i="1"/>
  <c r="Q3716" i="1" s="1"/>
  <c r="K2204" i="1"/>
  <c r="Q2204" i="1" s="1"/>
  <c r="K3634" i="1"/>
  <c r="Q3634" i="1" s="1"/>
  <c r="K3044" i="1"/>
  <c r="Q3044" i="1" s="1"/>
  <c r="K3191" i="1"/>
  <c r="Q3191" i="1" s="1"/>
  <c r="K1261" i="1"/>
  <c r="Q1261" i="1" s="1"/>
  <c r="K3717" i="1"/>
  <c r="Q3717" i="1" s="1"/>
  <c r="K3718" i="1"/>
  <c r="Q3718" i="1" s="1"/>
  <c r="K3267" i="1"/>
  <c r="Q3267" i="1" s="1"/>
  <c r="K948" i="1"/>
  <c r="Q948" i="1" s="1"/>
  <c r="K3038" i="1"/>
  <c r="Q3038" i="1" s="1"/>
  <c r="K2427" i="1"/>
  <c r="Q2427" i="1" s="1"/>
  <c r="K3635" i="1"/>
  <c r="Q3635" i="1" s="1"/>
  <c r="K3719" i="1"/>
  <c r="Q3719" i="1" s="1"/>
  <c r="K1193" i="1"/>
  <c r="Q1193" i="1" s="1"/>
  <c r="K3720" i="1"/>
  <c r="Q3720" i="1" s="1"/>
  <c r="K3721" i="1"/>
  <c r="Q3721" i="1" s="1"/>
  <c r="K1196" i="1"/>
  <c r="Q1196" i="1" s="1"/>
  <c r="K868" i="1"/>
  <c r="Q868" i="1" s="1"/>
  <c r="K1959" i="1"/>
  <c r="Q1959" i="1" s="1"/>
  <c r="K3505" i="1"/>
  <c r="Q3505" i="1" s="1"/>
  <c r="K885" i="1"/>
  <c r="Q885" i="1" s="1"/>
  <c r="K3032" i="1"/>
  <c r="Q3032" i="1" s="1"/>
  <c r="K807" i="1"/>
  <c r="Q807" i="1" s="1"/>
  <c r="K3277" i="1"/>
  <c r="Q3277" i="1" s="1"/>
  <c r="K3722" i="1"/>
  <c r="Q3722" i="1" s="1"/>
  <c r="K3723" i="1"/>
  <c r="Q3723" i="1" s="1"/>
  <c r="K2947" i="1"/>
  <c r="Q2947" i="1" s="1"/>
  <c r="K3724" i="1"/>
  <c r="Q3724" i="1" s="1"/>
  <c r="K3725" i="1"/>
  <c r="Q3725" i="1" s="1"/>
  <c r="K3726" i="1"/>
  <c r="Q3726" i="1" s="1"/>
  <c r="K3727" i="1"/>
  <c r="Q3727" i="1" s="1"/>
  <c r="K3373" i="1"/>
  <c r="Q3373" i="1" s="1"/>
  <c r="K3728" i="1"/>
  <c r="Q3728" i="1" s="1"/>
  <c r="K3636" i="1"/>
  <c r="Q3636" i="1" s="1"/>
  <c r="K3375" i="1"/>
  <c r="Q3375" i="1" s="1"/>
  <c r="K1567" i="1"/>
  <c r="Q1567" i="1" s="1"/>
  <c r="K1935" i="1"/>
  <c r="Q1935" i="1" s="1"/>
  <c r="K2948" i="1"/>
  <c r="Q2948" i="1" s="1"/>
  <c r="K3729" i="1"/>
  <c r="Q3729" i="1" s="1"/>
  <c r="K2933" i="1"/>
  <c r="Q2933" i="1" s="1"/>
  <c r="K3095" i="1"/>
  <c r="Q3095" i="1" s="1"/>
  <c r="K2811" i="1"/>
  <c r="Q2811" i="1" s="1"/>
  <c r="K3264" i="1"/>
  <c r="Q3264" i="1" s="1"/>
  <c r="K2903" i="1"/>
  <c r="Q2903" i="1" s="1"/>
  <c r="K2558" i="1"/>
  <c r="Q2558" i="1" s="1"/>
  <c r="K2764" i="1"/>
  <c r="Q2764" i="1" s="1"/>
  <c r="K3506" i="1"/>
  <c r="Q3506" i="1" s="1"/>
  <c r="K3730" i="1"/>
  <c r="Q3730" i="1" s="1"/>
  <c r="K3027" i="1"/>
  <c r="Q3027" i="1" s="1"/>
  <c r="K3494" i="1"/>
  <c r="Q3494" i="1" s="1"/>
  <c r="K923" i="1"/>
  <c r="Q923" i="1" s="1"/>
  <c r="K3278" i="1"/>
  <c r="Q3278" i="1" s="1"/>
  <c r="K346" i="1"/>
  <c r="Q346" i="1" s="1"/>
  <c r="K3731" i="1"/>
  <c r="Q3731" i="1" s="1"/>
  <c r="K2958" i="1"/>
  <c r="Q2958" i="1" s="1"/>
  <c r="K3732" i="1"/>
  <c r="Q3732" i="1" s="1"/>
  <c r="K1613" i="1"/>
  <c r="Q1613" i="1" s="1"/>
  <c r="K1151" i="1"/>
  <c r="Q1151" i="1" s="1"/>
  <c r="K1131" i="1"/>
  <c r="Q1131" i="1" s="1"/>
  <c r="K1419" i="1"/>
  <c r="Q1419" i="1" s="1"/>
  <c r="K1005" i="1"/>
  <c r="Q1005" i="1" s="1"/>
  <c r="K1354" i="1"/>
  <c r="Q1354" i="1" s="1"/>
  <c r="K609" i="1"/>
  <c r="Q609" i="1" s="1"/>
  <c r="K1996" i="1"/>
  <c r="Q1996" i="1" s="1"/>
  <c r="K716" i="1"/>
  <c r="Q716" i="1" s="1"/>
  <c r="K2167" i="1"/>
  <c r="Q2167" i="1" s="1"/>
  <c r="K2056" i="1"/>
  <c r="Q2056" i="1" s="1"/>
  <c r="K1376" i="1"/>
  <c r="Q1376" i="1" s="1"/>
  <c r="K1331" i="1"/>
  <c r="Q1331" i="1" s="1"/>
  <c r="K591" i="1"/>
  <c r="Q591" i="1" s="1"/>
  <c r="K1903" i="1"/>
  <c r="Q1903" i="1" s="1"/>
  <c r="K495" i="1"/>
  <c r="Q495" i="1" s="1"/>
  <c r="K1862" i="1"/>
  <c r="Q1862" i="1" s="1"/>
  <c r="K1347" i="1"/>
  <c r="Q1347" i="1" s="1"/>
  <c r="K1725" i="1"/>
  <c r="Q1725" i="1" s="1"/>
  <c r="K526" i="1"/>
  <c r="Q526" i="1" s="1"/>
  <c r="K2672" i="1"/>
  <c r="Q2672" i="1" s="1"/>
  <c r="K3673" i="1"/>
  <c r="Q3673" i="1" s="1"/>
  <c r="K3422" i="1"/>
  <c r="Q3422" i="1" s="1"/>
  <c r="K3674" i="1"/>
  <c r="Q3674" i="1" s="1"/>
  <c r="K3215" i="1"/>
  <c r="Q3215" i="1" s="1"/>
  <c r="K3568" i="1"/>
  <c r="Q3568" i="1" s="1"/>
  <c r="K549" i="1"/>
  <c r="Q549" i="1" s="1"/>
  <c r="K3266" i="1"/>
  <c r="Q3266" i="1" s="1"/>
  <c r="K3965" i="1"/>
  <c r="Q3965" i="1" s="1"/>
  <c r="K3554" i="1"/>
  <c r="Q3554" i="1" s="1"/>
  <c r="K3222" i="1"/>
  <c r="Q3222" i="1" s="1"/>
  <c r="K3362" i="1"/>
  <c r="Q3362" i="1" s="1"/>
  <c r="K1359" i="1"/>
  <c r="Q1359" i="1" s="1"/>
  <c r="K3966" i="1"/>
  <c r="Q3966" i="1" s="1"/>
  <c r="K3079" i="1"/>
  <c r="Q3079" i="1" s="1"/>
  <c r="K2128" i="1"/>
  <c r="Q2128" i="1" s="1"/>
  <c r="K3967" i="1"/>
  <c r="Q3967" i="1" s="1"/>
  <c r="K2975" i="1"/>
  <c r="Q2975" i="1" s="1"/>
  <c r="K2149" i="1"/>
  <c r="Q2149" i="1" s="1"/>
  <c r="K3968" i="1"/>
  <c r="Q3968" i="1" s="1"/>
  <c r="K3298" i="1"/>
  <c r="Q3298" i="1" s="1"/>
  <c r="K3493" i="1"/>
  <c r="Q3493" i="1" s="1"/>
  <c r="K3255" i="1"/>
  <c r="Q3255" i="1" s="1"/>
  <c r="K3969" i="1"/>
  <c r="Q3969" i="1" s="1"/>
  <c r="K3223" i="1"/>
  <c r="Q3223" i="1" s="1"/>
  <c r="K3675" i="1"/>
  <c r="Q3675" i="1" s="1"/>
  <c r="K3970" i="1"/>
  <c r="Q3970" i="1" s="1"/>
  <c r="K3676" i="1"/>
  <c r="Q3676" i="1" s="1"/>
  <c r="K3971" i="1"/>
  <c r="Q3971" i="1" s="1"/>
  <c r="K2917" i="1"/>
  <c r="Q2917" i="1" s="1"/>
  <c r="K3458" i="1"/>
  <c r="Q3458" i="1" s="1"/>
  <c r="K3037" i="1"/>
  <c r="Q3037" i="1" s="1"/>
  <c r="K3113" i="1"/>
  <c r="Q3113" i="1" s="1"/>
  <c r="K3972" i="1"/>
  <c r="Q3972" i="1" s="1"/>
  <c r="K2805" i="1"/>
  <c r="Q2805" i="1" s="1"/>
  <c r="K3186" i="1"/>
  <c r="Q3186" i="1" s="1"/>
  <c r="K2896" i="1"/>
  <c r="Q2896" i="1" s="1"/>
  <c r="K3677" i="1"/>
  <c r="Q3677" i="1" s="1"/>
  <c r="K3530" i="1"/>
  <c r="Q3530" i="1" s="1"/>
  <c r="K3488" i="1"/>
  <c r="Q3488" i="1" s="1"/>
  <c r="K3003" i="1"/>
  <c r="Q3003" i="1" s="1"/>
  <c r="K3678" i="1"/>
  <c r="Q3678" i="1" s="1"/>
  <c r="K3973" i="1"/>
  <c r="Q3973" i="1" s="1"/>
  <c r="K3974" i="1"/>
  <c r="Q3974" i="1" s="1"/>
  <c r="K3679" i="1"/>
  <c r="Q3679" i="1" s="1"/>
  <c r="K3531" i="1"/>
  <c r="Q3531" i="1" s="1"/>
  <c r="K3975" i="1"/>
  <c r="Q3975" i="1" s="1"/>
  <c r="K3250" i="1"/>
  <c r="Q3250" i="1" s="1"/>
  <c r="K1619" i="1"/>
  <c r="Q1619" i="1" s="1"/>
  <c r="K2839" i="1"/>
  <c r="Q2839" i="1" s="1"/>
  <c r="K3680" i="1"/>
  <c r="Q3680" i="1" s="1"/>
  <c r="K2942" i="1"/>
  <c r="Q2942" i="1" s="1"/>
  <c r="K3237" i="1"/>
  <c r="Q3237" i="1" s="1"/>
  <c r="K2910" i="1"/>
  <c r="Q2910" i="1" s="1"/>
  <c r="K3094" i="1"/>
  <c r="Q3094" i="1" s="1"/>
  <c r="K3403" i="1"/>
  <c r="Q3403" i="1" s="1"/>
  <c r="K2736" i="1"/>
  <c r="Q2736" i="1" s="1"/>
  <c r="K3569" i="1"/>
  <c r="Q3569" i="1" s="1"/>
  <c r="K3459" i="1"/>
  <c r="Q3459" i="1" s="1"/>
  <c r="K2437" i="1"/>
  <c r="Q2437" i="1" s="1"/>
  <c r="K3374" i="1"/>
  <c r="Q3374" i="1" s="1"/>
  <c r="K3141" i="1"/>
  <c r="Q3141" i="1" s="1"/>
  <c r="K3043" i="1"/>
  <c r="Q3043" i="1" s="1"/>
  <c r="K3976" i="1"/>
  <c r="Q3976" i="1" s="1"/>
  <c r="K2607" i="1"/>
  <c r="Q2607" i="1" s="1"/>
  <c r="K3977" i="1"/>
  <c r="Q3977" i="1" s="1"/>
  <c r="K3055" i="1"/>
  <c r="Q3055" i="1" s="1"/>
  <c r="K3532" i="1"/>
  <c r="Q3532" i="1" s="1"/>
  <c r="K3978" i="1"/>
  <c r="Q3978" i="1" s="1"/>
  <c r="K2115" i="1"/>
  <c r="Q2115" i="1" s="1"/>
  <c r="K3590" i="1"/>
  <c r="Q3590" i="1" s="1"/>
  <c r="K3979" i="1"/>
  <c r="Q3979" i="1" s="1"/>
  <c r="K3980" i="1"/>
  <c r="Q3980" i="1" s="1"/>
  <c r="K3981" i="1"/>
  <c r="Q3981" i="1" s="1"/>
  <c r="K573" i="1"/>
  <c r="Q573" i="1" s="1"/>
  <c r="K3982" i="1"/>
  <c r="Q3982" i="1" s="1"/>
  <c r="K3983" i="1"/>
  <c r="Q3983" i="1" s="1"/>
  <c r="K3984" i="1"/>
  <c r="Q3984" i="1" s="1"/>
  <c r="K3242" i="1"/>
  <c r="Q3242" i="1" s="1"/>
  <c r="K3985" i="1"/>
  <c r="Q3985" i="1" s="1"/>
  <c r="K3681" i="1"/>
  <c r="Q3681" i="1" s="1"/>
  <c r="K2845" i="1"/>
  <c r="Q2845" i="1" s="1"/>
  <c r="K2888" i="1"/>
  <c r="Q2888" i="1" s="1"/>
  <c r="K2808" i="1"/>
  <c r="Q2808" i="1" s="1"/>
  <c r="K3986" i="1"/>
  <c r="Q3986" i="1" s="1"/>
  <c r="K3987" i="1"/>
  <c r="Q3987" i="1" s="1"/>
  <c r="K3988" i="1"/>
  <c r="Q3988" i="1" s="1"/>
  <c r="K1256" i="1"/>
  <c r="Q1256" i="1" s="1"/>
  <c r="K3167" i="1"/>
  <c r="Q3167" i="1" s="1"/>
  <c r="K3989" i="1"/>
  <c r="Q3989" i="1" s="1"/>
  <c r="K2802" i="1"/>
  <c r="Q2802" i="1" s="1"/>
  <c r="K3533" i="1"/>
  <c r="Q3533" i="1" s="1"/>
  <c r="K2524" i="1"/>
  <c r="Q2524" i="1" s="1"/>
  <c r="K3990" i="1"/>
  <c r="Q3990" i="1" s="1"/>
  <c r="K2208" i="1"/>
  <c r="Q2208" i="1" s="1"/>
  <c r="K3682" i="1"/>
  <c r="Q3682" i="1" s="1"/>
  <c r="K3626" i="1"/>
  <c r="Q3626" i="1" s="1"/>
  <c r="K3603" i="1"/>
  <c r="Q3603" i="1" s="1"/>
  <c r="K3991" i="1"/>
  <c r="Q3991" i="1" s="1"/>
  <c r="K3468" i="1"/>
  <c r="Q3468" i="1" s="1"/>
  <c r="K3683" i="1"/>
  <c r="Q3683" i="1" s="1"/>
  <c r="K3125" i="1"/>
  <c r="Q3125" i="1" s="1"/>
  <c r="K172" i="1"/>
  <c r="Q172" i="1" s="1"/>
  <c r="K22" i="1"/>
  <c r="Q22" i="1" s="1"/>
  <c r="K319" i="1"/>
  <c r="Q319" i="1" s="1"/>
  <c r="K112" i="1"/>
  <c r="Q112" i="1" s="1"/>
  <c r="K1063" i="1"/>
  <c r="Q1063" i="1" s="1"/>
  <c r="K2309" i="1"/>
  <c r="Q2309" i="1" s="1"/>
  <c r="K1812" i="1"/>
  <c r="Q1812" i="1" s="1"/>
  <c r="K185" i="1"/>
  <c r="Q185" i="1" s="1"/>
  <c r="K1407" i="1"/>
  <c r="Q1407" i="1" s="1"/>
  <c r="K2007" i="1"/>
  <c r="Q2007" i="1" s="1"/>
  <c r="K342" i="1"/>
  <c r="Q342" i="1" s="1"/>
  <c r="K1551" i="1"/>
  <c r="Q1551" i="1" s="1"/>
  <c r="K79" i="1"/>
  <c r="Q79" i="1" s="1"/>
  <c r="K254" i="1"/>
  <c r="Q254" i="1" s="1"/>
  <c r="K617" i="1"/>
  <c r="Q617" i="1" s="1"/>
  <c r="K673" i="1"/>
  <c r="Q673" i="1" s="1"/>
  <c r="K433" i="1"/>
  <c r="Q433" i="1" s="1"/>
  <c r="K283" i="1"/>
  <c r="Q283" i="1" s="1"/>
  <c r="K1546" i="1"/>
  <c r="Q1546" i="1" s="1"/>
  <c r="K2077" i="1"/>
  <c r="Q2077" i="1" s="1"/>
  <c r="K3153" i="1"/>
  <c r="Q3153" i="1" s="1"/>
  <c r="K3016" i="1"/>
  <c r="Q3016" i="1" s="1"/>
  <c r="K2522" i="1"/>
  <c r="Q2522" i="1" s="1"/>
  <c r="K2402" i="1"/>
  <c r="Q2402" i="1" s="1"/>
  <c r="K1950" i="1"/>
  <c r="Q1950" i="1" s="1"/>
  <c r="K3558" i="1"/>
  <c r="Q3558" i="1" s="1"/>
  <c r="K1179" i="1"/>
  <c r="Q1179" i="1" s="1"/>
  <c r="K2526" i="1"/>
  <c r="Q2526" i="1" s="1"/>
  <c r="K189" i="1"/>
  <c r="Q189" i="1" s="1"/>
  <c r="K323" i="1"/>
  <c r="Q323" i="1" s="1"/>
  <c r="K615" i="1"/>
  <c r="Q615" i="1" s="1"/>
  <c r="K663" i="1"/>
  <c r="Q663" i="1" s="1"/>
  <c r="K2963" i="1"/>
  <c r="Q2963" i="1" s="1"/>
  <c r="K3482" i="1"/>
  <c r="Q3482" i="1" s="1"/>
  <c r="K2409" i="1"/>
  <c r="Q2409" i="1" s="1"/>
  <c r="K2110" i="1"/>
  <c r="Q2110" i="1" s="1"/>
  <c r="K577" i="1"/>
  <c r="Q577" i="1" s="1"/>
  <c r="K2274" i="1"/>
  <c r="Q2274" i="1" s="1"/>
  <c r="K771" i="1"/>
  <c r="Q771" i="1" s="1"/>
  <c r="K426" i="1"/>
  <c r="Q426" i="1" s="1"/>
  <c r="K3670" i="1"/>
  <c r="Q3670" i="1" s="1"/>
  <c r="K3263" i="1"/>
  <c r="Q3263" i="1" s="1"/>
  <c r="K2852" i="1"/>
  <c r="Q2852" i="1" s="1"/>
  <c r="K355" i="1"/>
  <c r="Q355" i="1" s="1"/>
  <c r="K2633" i="1"/>
  <c r="Q2633" i="1" s="1"/>
  <c r="K3957" i="1"/>
  <c r="Q3957" i="1" s="1"/>
  <c r="K1391" i="1"/>
  <c r="Q1391" i="1" s="1"/>
  <c r="K532" i="1"/>
  <c r="Q532" i="1" s="1"/>
  <c r="K68" i="1"/>
  <c r="Q68" i="1" s="1"/>
  <c r="K1719" i="1"/>
  <c r="Q1719" i="1" s="1"/>
  <c r="K2893" i="1"/>
  <c r="Q2893" i="1" s="1"/>
  <c r="K2176" i="1"/>
  <c r="Q2176" i="1" s="1"/>
  <c r="K229" i="1"/>
  <c r="Q229" i="1" s="1"/>
  <c r="K2608" i="1"/>
  <c r="Q2608" i="1" s="1"/>
  <c r="K2565" i="1"/>
  <c r="Q2565" i="1" s="1"/>
  <c r="K3671" i="1"/>
  <c r="Q3671" i="1" s="1"/>
  <c r="K1756" i="1"/>
  <c r="Q1756" i="1" s="1"/>
  <c r="K512" i="1"/>
  <c r="Q512" i="1" s="1"/>
  <c r="K76" i="1"/>
  <c r="Q76" i="1" s="1"/>
  <c r="K2759" i="1"/>
  <c r="Q2759" i="1" s="1"/>
  <c r="K987" i="1"/>
  <c r="Q987" i="1" s="1"/>
  <c r="K1220" i="1"/>
  <c r="Q1220" i="1" s="1"/>
  <c r="K2441" i="1"/>
  <c r="Q2441" i="1" s="1"/>
  <c r="K2696" i="1"/>
  <c r="Q2696" i="1" s="1"/>
  <c r="K2382" i="1"/>
  <c r="Q2382" i="1" s="1"/>
  <c r="K3958" i="1"/>
  <c r="Q3958" i="1" s="1"/>
  <c r="K149" i="1"/>
  <c r="Q149" i="1" s="1"/>
  <c r="K769" i="1"/>
  <c r="Q769" i="1" s="1"/>
  <c r="K3236" i="1"/>
  <c r="Q3236" i="1" s="1"/>
  <c r="K3959" i="1"/>
  <c r="Q3959" i="1" s="1"/>
  <c r="K241" i="1"/>
  <c r="Q241" i="1" s="1"/>
  <c r="K3117" i="1"/>
  <c r="Q3117" i="1" s="1"/>
  <c r="K2979" i="1"/>
  <c r="Q2979" i="1" s="1"/>
  <c r="K1773" i="1"/>
  <c r="Q1773" i="1" s="1"/>
  <c r="K2139" i="1"/>
  <c r="Q2139" i="1" s="1"/>
  <c r="K2511" i="1"/>
  <c r="Q2511" i="1" s="1"/>
  <c r="K2834" i="1"/>
  <c r="Q2834" i="1" s="1"/>
  <c r="K3166" i="1"/>
  <c r="Q3166" i="1" s="1"/>
  <c r="K2985" i="1"/>
  <c r="Q2985" i="1" s="1"/>
  <c r="K1615" i="1"/>
  <c r="Q1615" i="1" s="1"/>
  <c r="K730" i="1"/>
  <c r="Q730" i="1" s="1"/>
  <c r="K248" i="1"/>
  <c r="Q248" i="1" s="1"/>
  <c r="K1081" i="1"/>
  <c r="Q1081" i="1" s="1"/>
  <c r="K897" i="1"/>
  <c r="Q897" i="1" s="1"/>
  <c r="K415" i="1"/>
  <c r="Q415" i="1" s="1"/>
  <c r="K1687" i="1"/>
  <c r="Q1687" i="1" s="1"/>
  <c r="K1086" i="1"/>
  <c r="Q1086" i="1" s="1"/>
  <c r="K853" i="1"/>
  <c r="Q853" i="1" s="1"/>
  <c r="K1132" i="1"/>
  <c r="Q1132" i="1" s="1"/>
  <c r="K321" i="1"/>
  <c r="Q321" i="1" s="1"/>
  <c r="K969" i="1"/>
  <c r="Q969" i="1" s="1"/>
  <c r="K3232" i="1"/>
  <c r="Q3232" i="1" s="1"/>
  <c r="K1552" i="1"/>
  <c r="Q1552" i="1" s="1"/>
  <c r="K674" i="1"/>
  <c r="Q674" i="1" s="1"/>
  <c r="K146" i="1"/>
  <c r="Q146" i="1" s="1"/>
  <c r="K642" i="1"/>
  <c r="Q642" i="1" s="1"/>
  <c r="K986" i="1"/>
  <c r="Q986" i="1" s="1"/>
  <c r="K2040" i="1"/>
  <c r="Q2040" i="1" s="1"/>
  <c r="K742" i="1"/>
  <c r="Q742" i="1" s="1"/>
  <c r="K1480" i="1"/>
  <c r="Q1480" i="1" s="1"/>
  <c r="K560" i="1"/>
  <c r="Q560" i="1" s="1"/>
  <c r="K2065" i="1"/>
  <c r="Q2065" i="1" s="1"/>
  <c r="K2451" i="1"/>
  <c r="Q2451" i="1" s="1"/>
  <c r="K1150" i="1"/>
  <c r="Q1150" i="1" s="1"/>
  <c r="K1337" i="1"/>
  <c r="Q1337" i="1" s="1"/>
  <c r="K1454" i="1"/>
  <c r="Q1454" i="1" s="1"/>
  <c r="K921" i="1"/>
  <c r="Q921" i="1" s="1"/>
  <c r="K1899" i="1"/>
  <c r="Q1899" i="1" s="1"/>
  <c r="K678" i="1"/>
  <c r="Q678" i="1" s="1"/>
  <c r="K1228" i="1"/>
  <c r="Q1228" i="1" s="1"/>
  <c r="K1390" i="1"/>
  <c r="Q1390" i="1" s="1"/>
  <c r="K1061" i="1"/>
  <c r="Q1061" i="1" s="1"/>
  <c r="K575" i="1"/>
  <c r="Q575" i="1" s="1"/>
  <c r="K1845" i="1"/>
  <c r="Q1845" i="1" s="1"/>
  <c r="K1682" i="1"/>
  <c r="Q1682" i="1" s="1"/>
  <c r="K2446" i="1"/>
  <c r="Q2446" i="1" s="1"/>
  <c r="K2603" i="1"/>
  <c r="Q2603" i="1" s="1"/>
  <c r="K1678" i="1"/>
  <c r="Q1678" i="1" s="1"/>
  <c r="K1155" i="1"/>
  <c r="Q1155" i="1" s="1"/>
  <c r="K3925" i="1"/>
  <c r="Q3925" i="1" s="1"/>
  <c r="K2927" i="1"/>
  <c r="Q2927" i="1" s="1"/>
  <c r="K3926" i="1"/>
  <c r="Q3926" i="1" s="1"/>
  <c r="K3587" i="1"/>
  <c r="Q3587" i="1" s="1"/>
  <c r="K3927" i="1"/>
  <c r="Q3927" i="1" s="1"/>
  <c r="K1692" i="1"/>
  <c r="Q1692" i="1" s="1"/>
  <c r="K3928" i="1"/>
  <c r="Q3928" i="1" s="1"/>
  <c r="K3001" i="1"/>
  <c r="Q3001" i="1" s="1"/>
  <c r="K3929" i="1"/>
  <c r="Q3929" i="1" s="1"/>
  <c r="K2019" i="1"/>
  <c r="Q2019" i="1" s="1"/>
  <c r="K3930" i="1"/>
  <c r="Q3930" i="1" s="1"/>
  <c r="K3528" i="1"/>
  <c r="Q3528" i="1" s="1"/>
  <c r="K3295" i="1"/>
  <c r="Q3295" i="1" s="1"/>
  <c r="K3370" i="1"/>
  <c r="Q3370" i="1" s="1"/>
  <c r="K2799" i="1"/>
  <c r="Q2799" i="1" s="1"/>
  <c r="K3008" i="1"/>
  <c r="Q3008" i="1" s="1"/>
  <c r="K1385" i="1"/>
  <c r="Q1385" i="1" s="1"/>
  <c r="K3448" i="1"/>
  <c r="Q3448" i="1" s="1"/>
  <c r="K3624" i="1"/>
  <c r="Q3624" i="1" s="1"/>
  <c r="K2765" i="1"/>
  <c r="Q2765" i="1" s="1"/>
  <c r="K2321" i="1"/>
  <c r="Q2321" i="1" s="1"/>
  <c r="K2301" i="1"/>
  <c r="Q2301" i="1" s="1"/>
  <c r="K2521" i="1"/>
  <c r="Q2521" i="1" s="1"/>
  <c r="K1779" i="1"/>
  <c r="Q1779" i="1" s="1"/>
  <c r="K2335" i="1"/>
  <c r="Q2335" i="1" s="1"/>
  <c r="K2403" i="1"/>
  <c r="Q2403" i="1" s="1"/>
  <c r="K912" i="1"/>
  <c r="Q912" i="1" s="1"/>
  <c r="K2146" i="1"/>
  <c r="Q2146" i="1" s="1"/>
  <c r="K1869" i="1"/>
  <c r="Q1869" i="1" s="1"/>
  <c r="K1952" i="1"/>
  <c r="Q1952" i="1" s="1"/>
  <c r="K535" i="1"/>
  <c r="Q535" i="1" s="1"/>
  <c r="K866" i="1"/>
  <c r="Q866" i="1" s="1"/>
  <c r="K1697" i="1"/>
  <c r="Q1697" i="1" s="1"/>
  <c r="K1602" i="1"/>
  <c r="Q1602" i="1" s="1"/>
  <c r="K800" i="1"/>
  <c r="Q800" i="1" s="1"/>
  <c r="K500" i="1"/>
  <c r="Q500" i="1" s="1"/>
  <c r="K708" i="1"/>
  <c r="Q708" i="1" s="1"/>
  <c r="K1476" i="1"/>
  <c r="Q1476" i="1" s="1"/>
  <c r="K1322" i="1"/>
  <c r="Q1322" i="1" s="1"/>
  <c r="K1181" i="1"/>
  <c r="Q1181" i="1" s="1"/>
  <c r="K1768" i="1"/>
  <c r="Q1768" i="1" s="1"/>
  <c r="K1776" i="1"/>
  <c r="Q1776" i="1" s="1"/>
  <c r="K993" i="1"/>
  <c r="Q993" i="1" s="1"/>
  <c r="K1599" i="1"/>
  <c r="Q1599" i="1" s="1"/>
  <c r="K1077" i="1"/>
  <c r="Q1077" i="1" s="1"/>
  <c r="K1501" i="1"/>
  <c r="Q1501" i="1" s="1"/>
  <c r="K803" i="1"/>
  <c r="Q803" i="1" s="1"/>
  <c r="K1280" i="1"/>
  <c r="Q1280" i="1" s="1"/>
  <c r="K1240" i="1"/>
  <c r="Q1240" i="1" s="1"/>
  <c r="K1289" i="1"/>
  <c r="Q1289" i="1" s="1"/>
  <c r="K2048" i="1"/>
  <c r="Q2048" i="1" s="1"/>
  <c r="K2322" i="1"/>
  <c r="Q2322" i="1" s="1"/>
  <c r="K2396" i="1"/>
  <c r="Q2396" i="1" s="1"/>
  <c r="K1731" i="1"/>
  <c r="Q1731" i="1" s="1"/>
  <c r="K2195" i="1"/>
  <c r="Q2195" i="1" s="1"/>
  <c r="K1269" i="1"/>
  <c r="Q1269" i="1" s="1"/>
  <c r="K841" i="1"/>
  <c r="Q841" i="1" s="1"/>
  <c r="K1856" i="1"/>
  <c r="Q1856" i="1" s="1"/>
  <c r="K2642" i="1"/>
  <c r="Q2642" i="1" s="1"/>
  <c r="K2726" i="1"/>
  <c r="Q2726" i="1" s="1"/>
  <c r="K1632" i="1"/>
  <c r="Q1632" i="1" s="1"/>
  <c r="K455" i="1"/>
  <c r="Q455" i="1" s="1"/>
  <c r="K1387" i="1"/>
  <c r="Q1387" i="1" s="1"/>
  <c r="K2122" i="1"/>
  <c r="Q2122" i="1" s="1"/>
  <c r="K1805" i="1"/>
  <c r="Q1805" i="1" s="1"/>
  <c r="K583" i="1"/>
  <c r="Q583" i="1" s="1"/>
  <c r="K1062" i="1"/>
  <c r="Q1062" i="1" s="1"/>
  <c r="K2832" i="1"/>
  <c r="Q2832" i="1" s="1"/>
  <c r="K2137" i="1"/>
  <c r="Q2137" i="1" s="1"/>
  <c r="K2660" i="1"/>
  <c r="Q2660" i="1" s="1"/>
  <c r="K1928" i="1"/>
  <c r="Q1928" i="1" s="1"/>
  <c r="K1406" i="1"/>
  <c r="Q1406" i="1" s="1"/>
  <c r="K527" i="1"/>
  <c r="Q527" i="1" s="1"/>
  <c r="K990" i="1"/>
  <c r="Q990" i="1" s="1"/>
  <c r="K907" i="1"/>
  <c r="Q907" i="1" s="1"/>
  <c r="K1746" i="1"/>
  <c r="Q1746" i="1" s="1"/>
  <c r="K1170" i="1"/>
  <c r="Q1170" i="1" s="1"/>
  <c r="K1532" i="1"/>
  <c r="Q1532" i="1" s="1"/>
  <c r="K1583" i="1"/>
  <c r="Q1583" i="1" s="1"/>
  <c r="K1034" i="1"/>
  <c r="Q1034" i="1" s="1"/>
  <c r="K603" i="1"/>
  <c r="Q603" i="1" s="1"/>
  <c r="K1162" i="1"/>
  <c r="Q1162" i="1" s="1"/>
  <c r="K1651" i="1"/>
  <c r="Q1651" i="1" s="1"/>
  <c r="K845" i="1"/>
  <c r="Q845" i="1" s="1"/>
  <c r="K1035" i="1"/>
  <c r="Q1035" i="1" s="1"/>
  <c r="K1011" i="1"/>
  <c r="Q1011" i="1" s="1"/>
  <c r="K2161" i="1"/>
  <c r="Q2161" i="1" s="1"/>
  <c r="K3523" i="1"/>
  <c r="Q3523" i="1" s="1"/>
  <c r="K2842" i="1"/>
  <c r="Q2842" i="1" s="1"/>
  <c r="K1203" i="1"/>
  <c r="Q1203" i="1" s="1"/>
  <c r="K980" i="1"/>
  <c r="Q980" i="1" s="1"/>
  <c r="K1650" i="1"/>
  <c r="Q1650" i="1" s="1"/>
  <c r="K1375" i="1"/>
  <c r="Q1375" i="1" s="1"/>
  <c r="K2843" i="1"/>
  <c r="Q2843" i="1" s="1"/>
  <c r="K250" i="1"/>
  <c r="Q250" i="1" s="1"/>
  <c r="K2099" i="1"/>
  <c r="Q2099" i="1" s="1"/>
  <c r="K2641" i="1"/>
  <c r="Q2641" i="1" s="1"/>
  <c r="K2226" i="1"/>
  <c r="Q2226" i="1" s="1"/>
  <c r="K1993" i="1"/>
  <c r="Q1993" i="1" s="1"/>
  <c r="K1282" i="1"/>
  <c r="Q1282" i="1" s="1"/>
  <c r="K1684" i="1"/>
  <c r="Q1684" i="1" s="1"/>
  <c r="K3123" i="1"/>
  <c r="Q3123" i="1" s="1"/>
  <c r="K3006" i="1"/>
  <c r="Q3006" i="1" s="1"/>
  <c r="K3163" i="1"/>
  <c r="Q3163" i="1" s="1"/>
  <c r="K1626" i="1"/>
  <c r="Q1626" i="1" s="1"/>
  <c r="K3319" i="1"/>
  <c r="Q3319" i="1" s="1"/>
  <c r="K2561" i="1"/>
  <c r="Q2561" i="1" s="1"/>
  <c r="K2224" i="1"/>
  <c r="Q2224" i="1" s="1"/>
  <c r="K3291" i="1"/>
  <c r="Q3291" i="1" s="1"/>
  <c r="K2320" i="1"/>
  <c r="Q2320" i="1" s="1"/>
  <c r="K3234" i="1"/>
  <c r="Q3234" i="1" s="1"/>
  <c r="K2822" i="1"/>
  <c r="Q2822" i="1" s="1"/>
  <c r="K3226" i="1"/>
  <c r="Q3226" i="1" s="1"/>
  <c r="K3320" i="1"/>
  <c r="Q3320" i="1" s="1"/>
  <c r="K2501" i="1"/>
  <c r="Q2501" i="1" s="1"/>
  <c r="K3871" i="1"/>
  <c r="Q3871" i="1" s="1"/>
  <c r="K2187" i="1"/>
  <c r="Q2187" i="1" s="1"/>
  <c r="K2158" i="1"/>
  <c r="Q2158" i="1" s="1"/>
  <c r="K3227" i="1"/>
  <c r="Q3227" i="1" s="1"/>
  <c r="K2553" i="1"/>
  <c r="Q2553" i="1" s="1"/>
  <c r="K3096" i="1"/>
  <c r="Q3096" i="1" s="1"/>
  <c r="K3380" i="1"/>
  <c r="Q3380" i="1" s="1"/>
  <c r="K2835" i="1"/>
  <c r="Q2835" i="1" s="1"/>
  <c r="K1905" i="1"/>
  <c r="Q1905" i="1" s="1"/>
  <c r="K3456" i="1"/>
  <c r="Q3456" i="1" s="1"/>
  <c r="K2493" i="1"/>
  <c r="Q2493" i="1" s="1"/>
  <c r="K2960" i="1"/>
  <c r="Q2960" i="1" s="1"/>
  <c r="K3869" i="1"/>
  <c r="Q3869" i="1" s="1"/>
  <c r="K3207" i="1"/>
  <c r="Q3207" i="1" s="1"/>
  <c r="K1741" i="1"/>
  <c r="Q1741" i="1" s="1"/>
  <c r="K3071" i="1"/>
  <c r="Q3071" i="1" s="1"/>
  <c r="K2890" i="1"/>
  <c r="Q2890" i="1" s="1"/>
  <c r="K1722" i="1"/>
  <c r="Q1722" i="1" s="1"/>
  <c r="K2972" i="1"/>
  <c r="Q2972" i="1" s="1"/>
  <c r="K861" i="1"/>
  <c r="Q861" i="1" s="1"/>
  <c r="K2982" i="1"/>
  <c r="Q2982" i="1" s="1"/>
  <c r="K1488" i="1"/>
  <c r="Q1488" i="1" s="1"/>
  <c r="K3870" i="1"/>
  <c r="Q3870" i="1" s="1"/>
  <c r="K3214" i="1"/>
  <c r="Q3214" i="1" s="1"/>
  <c r="K2865" i="1"/>
  <c r="Q2865" i="1" s="1"/>
  <c r="K3447" i="1"/>
  <c r="Q3447" i="1" s="1"/>
  <c r="K3872" i="1"/>
  <c r="Q3872" i="1" s="1"/>
  <c r="K3164" i="1"/>
  <c r="Q3164" i="1" s="1"/>
  <c r="K3014" i="1"/>
  <c r="Q3014" i="1" s="1"/>
  <c r="K3024" i="1"/>
  <c r="Q3024" i="1" s="1"/>
  <c r="K2980" i="1"/>
  <c r="Q2980" i="1" s="1"/>
  <c r="K3873" i="1"/>
  <c r="Q3873" i="1" s="1"/>
  <c r="K3874" i="1"/>
  <c r="Q3874" i="1" s="1"/>
  <c r="K3875" i="1"/>
  <c r="Q3875" i="1" s="1"/>
  <c r="K2659" i="1"/>
  <c r="Q2659" i="1" s="1"/>
  <c r="K3078" i="1"/>
  <c r="Q3078" i="1" s="1"/>
  <c r="K3876" i="1"/>
  <c r="Q3876" i="1" s="1"/>
  <c r="K3381" i="1"/>
  <c r="Q3381" i="1" s="1"/>
  <c r="K1923" i="1"/>
  <c r="Q1923" i="1" s="1"/>
  <c r="K3877" i="1"/>
  <c r="Q3877" i="1" s="1"/>
  <c r="K2782" i="1"/>
  <c r="Q2782" i="1" s="1"/>
  <c r="K3878" i="1"/>
  <c r="Q3878" i="1" s="1"/>
  <c r="K3382" i="1"/>
  <c r="Q3382" i="1" s="1"/>
  <c r="K2981" i="1"/>
  <c r="Q2981" i="1" s="1"/>
  <c r="K3133" i="1"/>
  <c r="Q3133" i="1" s="1"/>
  <c r="K3879" i="1"/>
  <c r="Q3879" i="1" s="1"/>
  <c r="K1218" i="1"/>
  <c r="Q1218" i="1" s="1"/>
  <c r="K1044" i="1"/>
  <c r="Q1044" i="1" s="1"/>
  <c r="K2816" i="1"/>
  <c r="Q2816" i="1" s="1"/>
  <c r="K2817" i="1"/>
  <c r="Q2817" i="1" s="1"/>
  <c r="K3015" i="1"/>
  <c r="Q3015" i="1" s="1"/>
  <c r="K3880" i="1"/>
  <c r="Q3880" i="1" s="1"/>
  <c r="K3881" i="1"/>
  <c r="Q3881" i="1" s="1"/>
  <c r="K2047" i="1"/>
  <c r="Q2047" i="1" s="1"/>
  <c r="K3882" i="1"/>
  <c r="Q3882" i="1" s="1"/>
  <c r="K2807" i="1"/>
  <c r="Q2807" i="1" s="1"/>
  <c r="K3054" i="1"/>
  <c r="Q3054" i="1" s="1"/>
  <c r="K2143" i="1"/>
  <c r="Q2143" i="1" s="1"/>
  <c r="K3082" i="1"/>
  <c r="Q3082" i="1" s="1"/>
  <c r="K2083" i="1"/>
  <c r="Q2083" i="1" s="1"/>
  <c r="K3292" i="1"/>
  <c r="Q3292" i="1" s="1"/>
  <c r="K3883" i="1"/>
  <c r="Q3883" i="1" s="1"/>
  <c r="K3337" i="1"/>
  <c r="Q3337" i="1" s="1"/>
  <c r="K3417" i="1"/>
  <c r="Q3417" i="1" s="1"/>
  <c r="K3338" i="1"/>
  <c r="Q3338" i="1" s="1"/>
  <c r="K2068" i="1"/>
  <c r="Q2068" i="1" s="1"/>
  <c r="K2245" i="1"/>
  <c r="Q2245" i="1" s="1"/>
  <c r="K2536" i="1"/>
  <c r="Q2536" i="1" s="1"/>
  <c r="K2857" i="1"/>
  <c r="Q2857" i="1" s="1"/>
  <c r="K937" i="1"/>
  <c r="Q937" i="1" s="1"/>
  <c r="K1717" i="1"/>
  <c r="Q1717" i="1" s="1"/>
  <c r="K2859" i="1"/>
  <c r="Q2859" i="1" s="1"/>
  <c r="K3960" i="1"/>
  <c r="Q3960" i="1" s="1"/>
  <c r="K2699" i="1"/>
  <c r="Q2699" i="1" s="1"/>
  <c r="K2875" i="1"/>
  <c r="Q2875" i="1" s="1"/>
  <c r="K2132" i="1"/>
  <c r="Q2132" i="1" s="1"/>
  <c r="K430" i="1"/>
  <c r="Q430" i="1" s="1"/>
  <c r="K423" i="1"/>
  <c r="Q423" i="1" s="1"/>
  <c r="K3065" i="1"/>
  <c r="Q3065" i="1" s="1"/>
  <c r="K951" i="1"/>
  <c r="Q951" i="1" s="1"/>
  <c r="K468" i="1"/>
  <c r="Q468" i="1" s="1"/>
  <c r="K2428" i="1"/>
  <c r="Q2428" i="1" s="1"/>
  <c r="K2932" i="1"/>
  <c r="Q2932" i="1" s="1"/>
  <c r="K2416" i="1"/>
  <c r="Q2416" i="1" s="1"/>
  <c r="K427" i="1"/>
  <c r="Q427" i="1" s="1"/>
  <c r="K332" i="1"/>
  <c r="Q332" i="1" s="1"/>
  <c r="K206" i="1"/>
  <c r="Q206" i="1" s="1"/>
  <c r="K2517" i="1"/>
  <c r="Q2517" i="1" s="1"/>
  <c r="K2779" i="1"/>
  <c r="Q2779" i="1" s="1"/>
  <c r="K2420" i="1"/>
  <c r="Q2420" i="1" s="1"/>
  <c r="K2853" i="1"/>
  <c r="Q2853" i="1" s="1"/>
  <c r="K1979" i="1"/>
  <c r="Q1979" i="1" s="1"/>
  <c r="K1389" i="1"/>
  <c r="Q1389" i="1" s="1"/>
  <c r="K3110" i="1"/>
  <c r="Q3110" i="1" s="1"/>
  <c r="K543" i="1"/>
  <c r="Q543" i="1" s="1"/>
  <c r="K1763" i="1"/>
  <c r="Q1763" i="1" s="1"/>
  <c r="K2935" i="1"/>
  <c r="Q2935" i="1" s="1"/>
  <c r="K924" i="1"/>
  <c r="Q924" i="1" s="1"/>
  <c r="K2750" i="1"/>
  <c r="Q2750" i="1" s="1"/>
  <c r="K2867" i="1"/>
  <c r="Q2867" i="1" s="1"/>
  <c r="K1653" i="1"/>
  <c r="Q1653" i="1" s="1"/>
  <c r="K1584" i="1"/>
  <c r="Q1584" i="1" s="1"/>
  <c r="K2398" i="1"/>
  <c r="Q2398" i="1" s="1"/>
  <c r="K88" i="1"/>
  <c r="Q88" i="1" s="1"/>
  <c r="K294" i="1"/>
  <c r="Q294" i="1" s="1"/>
  <c r="K2108" i="1"/>
  <c r="Q2108" i="1" s="1"/>
  <c r="K3499" i="1"/>
  <c r="Q3499" i="1" s="1"/>
  <c r="K3609" i="1"/>
  <c r="Q3609" i="1" s="1"/>
  <c r="K271" i="1"/>
  <c r="Q271" i="1" s="1"/>
  <c r="K3111" i="1"/>
  <c r="Q3111" i="1" s="1"/>
  <c r="K1938" i="1"/>
  <c r="Q1938" i="1" s="1"/>
  <c r="K1679" i="1"/>
  <c r="Q1679" i="1" s="1"/>
  <c r="K944" i="1"/>
  <c r="Q944" i="1" s="1"/>
  <c r="K3961" i="1"/>
  <c r="Q3961" i="1" s="1"/>
  <c r="K2010" i="1"/>
  <c r="Q2010" i="1" s="1"/>
  <c r="K3402" i="1"/>
  <c r="Q3402" i="1" s="1"/>
  <c r="K2953" i="1"/>
  <c r="Q2953" i="1" s="1"/>
  <c r="K2703" i="1"/>
  <c r="Q2703" i="1" s="1"/>
  <c r="K453" i="1"/>
  <c r="Q453" i="1" s="1"/>
  <c r="K1211" i="1"/>
  <c r="Q1211" i="1" s="1"/>
  <c r="K2505" i="1"/>
  <c r="Q2505" i="1" s="1"/>
  <c r="K3228" i="1"/>
  <c r="Q3228" i="1" s="1"/>
  <c r="K3229" i="1"/>
  <c r="Q3229" i="1" s="1"/>
  <c r="K233" i="1"/>
  <c r="Q233" i="1" s="1"/>
  <c r="K622" i="1"/>
  <c r="Q622" i="1" s="1"/>
  <c r="K421" i="1"/>
  <c r="Q421" i="1" s="1"/>
  <c r="K1140" i="1"/>
  <c r="Q1140" i="1" s="1"/>
  <c r="K1572" i="1"/>
  <c r="Q1572" i="1" s="1"/>
  <c r="K1483" i="1"/>
  <c r="Q1483" i="1" s="1"/>
  <c r="K403" i="1"/>
  <c r="Q403" i="1" s="1"/>
  <c r="K53" i="1"/>
  <c r="Q53" i="1" s="1"/>
  <c r="K2929" i="1"/>
  <c r="Q2929" i="1" s="1"/>
  <c r="K559" i="1"/>
  <c r="Q559" i="1" s="1"/>
  <c r="K2909" i="1"/>
  <c r="Q2909" i="1" s="1"/>
  <c r="K946" i="1"/>
  <c r="Q946" i="1" s="1"/>
  <c r="K2943" i="1"/>
  <c r="Q2943" i="1" s="1"/>
  <c r="K3199" i="1"/>
  <c r="Q3199" i="1" s="1"/>
  <c r="K3" i="1"/>
  <c r="Q3" i="1" s="1"/>
  <c r="K788" i="1"/>
  <c r="Q788" i="1" s="1"/>
  <c r="K1526" i="1"/>
  <c r="Q1526" i="1" s="1"/>
  <c r="K2922" i="1"/>
  <c r="Q2922" i="1" s="1"/>
  <c r="K1596" i="1"/>
  <c r="Q1596" i="1" s="1"/>
  <c r="K138" i="1"/>
  <c r="Q138" i="1" s="1"/>
  <c r="K2578" i="1"/>
  <c r="Q2578" i="1" s="1"/>
  <c r="K393" i="1"/>
  <c r="Q393" i="1" s="1"/>
  <c r="K1491" i="1"/>
  <c r="Q1491" i="1" s="1"/>
  <c r="K681" i="1"/>
  <c r="Q681" i="1" s="1"/>
  <c r="K1762" i="1"/>
  <c r="Q1762" i="1" s="1"/>
  <c r="K1206" i="1"/>
  <c r="Q1206" i="1" s="1"/>
  <c r="K356" i="1"/>
  <c r="Q356" i="1" s="1"/>
  <c r="K106" i="1"/>
  <c r="Q106" i="1" s="1"/>
  <c r="K922" i="1"/>
  <c r="Q922" i="1" s="1"/>
  <c r="K870" i="1"/>
  <c r="Q870" i="1" s="1"/>
  <c r="K621" i="1"/>
  <c r="Q621" i="1" s="1"/>
  <c r="K650" i="1"/>
  <c r="Q650" i="1" s="1"/>
  <c r="K928" i="1"/>
  <c r="Q928" i="1" s="1"/>
  <c r="K668" i="1"/>
  <c r="Q668" i="1" s="1"/>
  <c r="K1030" i="1"/>
  <c r="Q1030" i="1" s="1"/>
  <c r="K2148" i="1"/>
  <c r="Q2148" i="1" s="1"/>
  <c r="K954" i="1"/>
  <c r="Q954" i="1" s="1"/>
  <c r="K1188" i="1"/>
  <c r="Q1188" i="1" s="1"/>
  <c r="K1163" i="1"/>
  <c r="Q1163" i="1" s="1"/>
  <c r="K2338" i="1"/>
  <c r="Q2338" i="1" s="1"/>
  <c r="K1794" i="1"/>
  <c r="Q1794" i="1" s="1"/>
  <c r="K2554" i="1"/>
  <c r="Q2554" i="1" s="1"/>
  <c r="K2908" i="1"/>
  <c r="Q2908" i="1" s="1"/>
  <c r="K3841" i="1"/>
  <c r="Q3841" i="1" s="1"/>
  <c r="K3520" i="1"/>
  <c r="Q3520" i="1" s="1"/>
  <c r="K794" i="1"/>
  <c r="Q794" i="1" s="1"/>
  <c r="K3565" i="1"/>
  <c r="Q3565" i="1" s="1"/>
  <c r="K2884" i="1"/>
  <c r="Q2884" i="1" s="1"/>
  <c r="K3842" i="1"/>
  <c r="Q3842" i="1" s="1"/>
  <c r="K3654" i="1"/>
  <c r="Q3654" i="1" s="1"/>
  <c r="K2952" i="1"/>
  <c r="Q2952" i="1" s="1"/>
  <c r="K3843" i="1"/>
  <c r="Q3843" i="1" s="1"/>
  <c r="K3844" i="1"/>
  <c r="Q3844" i="1" s="1"/>
  <c r="K3845" i="1"/>
  <c r="Q3845" i="1" s="1"/>
  <c r="K3846" i="1"/>
  <c r="Q3846" i="1" s="1"/>
  <c r="K3474" i="1"/>
  <c r="Q3474" i="1" s="1"/>
  <c r="K3847" i="1"/>
  <c r="Q3847" i="1" s="1"/>
  <c r="K3848" i="1"/>
  <c r="Q3848" i="1" s="1"/>
  <c r="K3849" i="1"/>
  <c r="Q3849" i="1" s="1"/>
  <c r="K3850" i="1"/>
  <c r="Q3850" i="1" s="1"/>
  <c r="K3851" i="1"/>
  <c r="Q3851" i="1" s="1"/>
  <c r="K3852" i="1"/>
  <c r="Q3852" i="1" s="1"/>
  <c r="K3289" i="1"/>
  <c r="Q3289" i="1" s="1"/>
  <c r="K3853" i="1"/>
  <c r="Q3853" i="1" s="1"/>
  <c r="K2987" i="1"/>
  <c r="Q2987" i="1" s="1"/>
  <c r="K3854" i="1"/>
  <c r="Q3854" i="1" s="1"/>
  <c r="K837" i="1"/>
  <c r="Q837" i="1" s="1"/>
  <c r="K3183" i="1"/>
  <c r="Q3183" i="1" s="1"/>
  <c r="K1166" i="1"/>
  <c r="Q1166" i="1" s="1"/>
  <c r="K3058" i="1"/>
  <c r="Q3058" i="1" s="1"/>
  <c r="K3315" i="1"/>
  <c r="Q3315" i="1" s="1"/>
  <c r="K2434" i="1"/>
  <c r="Q2434" i="1" s="1"/>
  <c r="K3213" i="1"/>
  <c r="Q3213" i="1" s="1"/>
  <c r="K3833" i="1"/>
  <c r="Q3833" i="1" s="1"/>
  <c r="K3271" i="1"/>
  <c r="Q3271" i="1" s="1"/>
  <c r="K3517" i="1"/>
  <c r="Q3517" i="1" s="1"/>
  <c r="K1425" i="1"/>
  <c r="Q1425" i="1" s="1"/>
  <c r="K3316" i="1"/>
  <c r="Q3316" i="1" s="1"/>
  <c r="K175" i="1"/>
  <c r="Q175" i="1" s="1"/>
  <c r="K899" i="1"/>
  <c r="Q899" i="1" s="1"/>
  <c r="K3317" i="1"/>
  <c r="Q3317" i="1" s="1"/>
  <c r="K2530" i="1"/>
  <c r="Q2530" i="1" s="1"/>
  <c r="K1964" i="1"/>
  <c r="Q1964" i="1" s="1"/>
  <c r="K3491" i="1"/>
  <c r="Q3491" i="1" s="1"/>
  <c r="K3249" i="1"/>
  <c r="Q3249" i="1" s="1"/>
  <c r="K2752" i="1"/>
  <c r="Q2752" i="1" s="1"/>
  <c r="K3834" i="1"/>
  <c r="Q3834" i="1" s="1"/>
  <c r="K2332" i="1"/>
  <c r="Q2332" i="1" s="1"/>
  <c r="K3473" i="1"/>
  <c r="Q3473" i="1" s="1"/>
  <c r="K3835" i="1"/>
  <c r="Q3835" i="1" s="1"/>
  <c r="K961" i="1"/>
  <c r="Q961" i="1" s="1"/>
  <c r="K2241" i="1"/>
  <c r="Q2241" i="1" s="1"/>
  <c r="K3581" i="1"/>
  <c r="Q3581" i="1" s="1"/>
  <c r="K3413" i="1"/>
  <c r="Q3413" i="1" s="1"/>
  <c r="K3446" i="1"/>
  <c r="Q3446" i="1" s="1"/>
  <c r="K3328" i="1"/>
  <c r="Q3328" i="1" s="1"/>
  <c r="K1460" i="1"/>
  <c r="Q1460" i="1" s="1"/>
  <c r="K341" i="1"/>
  <c r="Q341" i="1" s="1"/>
  <c r="K1803" i="1"/>
  <c r="Q1803" i="1" s="1"/>
  <c r="K3310" i="1"/>
  <c r="Q3310" i="1" s="1"/>
  <c r="K1968" i="1"/>
  <c r="Q1968" i="1" s="1"/>
  <c r="K3414" i="1"/>
  <c r="Q3414" i="1" s="1"/>
  <c r="K3132" i="1"/>
  <c r="Q3132" i="1" s="1"/>
  <c r="K3331" i="1"/>
  <c r="Q3331" i="1" s="1"/>
  <c r="K2740" i="1"/>
  <c r="Q2740" i="1" s="1"/>
  <c r="K2918" i="1"/>
  <c r="Q2918" i="1" s="1"/>
  <c r="K1570" i="1"/>
  <c r="Q1570" i="1" s="1"/>
  <c r="K2124" i="1"/>
  <c r="Q2124" i="1" s="1"/>
  <c r="K3011" i="1"/>
  <c r="Q3011" i="1" s="1"/>
  <c r="K3836" i="1"/>
  <c r="Q3836" i="1" s="1"/>
  <c r="K2499" i="1"/>
  <c r="Q2499" i="1" s="1"/>
  <c r="K3318" i="1"/>
  <c r="Q3318" i="1" s="1"/>
  <c r="K2898" i="1"/>
  <c r="Q2898" i="1" s="1"/>
  <c r="K3652" i="1"/>
  <c r="Q3652" i="1" s="1"/>
  <c r="K267" i="1"/>
  <c r="Q267" i="1" s="1"/>
  <c r="K3582" i="1"/>
  <c r="Q3582" i="1" s="1"/>
  <c r="K3518" i="1"/>
  <c r="Q3518" i="1" s="1"/>
  <c r="K3260" i="1"/>
  <c r="Q3260" i="1" s="1"/>
  <c r="K2999" i="1"/>
  <c r="Q2999" i="1" s="1"/>
  <c r="K3178" i="1"/>
  <c r="Q3178" i="1" s="1"/>
  <c r="K3104" i="1"/>
  <c r="Q3104" i="1" s="1"/>
  <c r="K3583" i="1"/>
  <c r="Q3583" i="1" s="1"/>
  <c r="K3837" i="1"/>
  <c r="Q3837" i="1" s="1"/>
  <c r="K3388" i="1"/>
  <c r="Q3388" i="1" s="1"/>
  <c r="K3838" i="1"/>
  <c r="Q3838" i="1" s="1"/>
  <c r="K3497" i="1"/>
  <c r="Q3497" i="1" s="1"/>
  <c r="K2739" i="1"/>
  <c r="Q2739" i="1" s="1"/>
  <c r="K3823" i="1"/>
  <c r="Q3823" i="1" s="1"/>
  <c r="K3514" i="1"/>
  <c r="Q3514" i="1" s="1"/>
  <c r="K2613" i="1"/>
  <c r="Q2613" i="1" s="1"/>
  <c r="K3650" i="1"/>
  <c r="Q3650" i="1" s="1"/>
  <c r="K3445" i="1"/>
  <c r="Q3445" i="1" s="1"/>
  <c r="K3496" i="1"/>
  <c r="Q3496" i="1" s="1"/>
  <c r="K3824" i="1"/>
  <c r="Q3824" i="1" s="1"/>
  <c r="K2120" i="1"/>
  <c r="Q2120" i="1" s="1"/>
  <c r="K3454" i="1"/>
  <c r="Q3454" i="1" s="1"/>
  <c r="K3651" i="1"/>
  <c r="Q3651" i="1" s="1"/>
  <c r="K3286" i="1"/>
  <c r="Q3286" i="1" s="1"/>
  <c r="K2880" i="1"/>
  <c r="Q2880" i="1" s="1"/>
  <c r="K733" i="1"/>
  <c r="Q733" i="1" s="1"/>
  <c r="K3069" i="1"/>
  <c r="Q3069" i="1" s="1"/>
  <c r="K3580" i="1"/>
  <c r="Q3580" i="1" s="1"/>
  <c r="K3825" i="1"/>
  <c r="Q3825" i="1" s="1"/>
  <c r="K3826" i="1"/>
  <c r="Q3826" i="1" s="1"/>
  <c r="K3827" i="1"/>
  <c r="Q3827" i="1" s="1"/>
  <c r="K2991" i="1"/>
  <c r="Q2991" i="1" s="1"/>
  <c r="K3776" i="1"/>
  <c r="Q3776" i="1" s="1"/>
  <c r="K3128" i="1"/>
  <c r="Q3128" i="1" s="1"/>
  <c r="K2650" i="1"/>
  <c r="Q2650" i="1" s="1"/>
  <c r="K3777" i="1"/>
  <c r="Q3777" i="1" s="1"/>
  <c r="K3206" i="1"/>
  <c r="Q3206" i="1" s="1"/>
  <c r="K3193" i="1"/>
  <c r="Q3193" i="1" s="1"/>
  <c r="K2899" i="1"/>
  <c r="Q2899" i="1" s="1"/>
  <c r="K3778" i="1"/>
  <c r="Q3778" i="1" s="1"/>
  <c r="K2395" i="1"/>
  <c r="Q2395" i="1" s="1"/>
  <c r="K3281" i="1"/>
  <c r="Q3281" i="1" s="1"/>
  <c r="K2821" i="1"/>
  <c r="Q2821" i="1" s="1"/>
  <c r="K2989" i="1"/>
  <c r="Q2989" i="1" s="1"/>
  <c r="K3779" i="1"/>
  <c r="Q3779" i="1" s="1"/>
  <c r="K3022" i="1"/>
  <c r="Q3022" i="1" s="1"/>
  <c r="K3355" i="1"/>
  <c r="Q3355" i="1" s="1"/>
  <c r="K3780" i="1"/>
  <c r="Q3780" i="1" s="1"/>
  <c r="K2247" i="1"/>
  <c r="Q2247" i="1" s="1"/>
  <c r="K3781" i="1"/>
  <c r="Q3781" i="1" s="1"/>
  <c r="K3356" i="1"/>
  <c r="Q3356" i="1" s="1"/>
  <c r="K3782" i="1"/>
  <c r="Q3782" i="1" s="1"/>
  <c r="K3783" i="1"/>
  <c r="Q3783" i="1" s="1"/>
  <c r="K1847" i="1"/>
  <c r="Q1847" i="1" s="1"/>
  <c r="K1589" i="1"/>
  <c r="Q1589" i="1" s="1"/>
  <c r="K2381" i="1"/>
  <c r="Q2381" i="1" s="1"/>
  <c r="K2339" i="1"/>
  <c r="Q2339" i="1" s="1"/>
  <c r="K3470" i="1"/>
  <c r="Q3470" i="1" s="1"/>
  <c r="K3129" i="1"/>
  <c r="Q3129" i="1" s="1"/>
  <c r="K3410" i="1"/>
  <c r="Q3410" i="1" s="1"/>
  <c r="K3784" i="1"/>
  <c r="Q3784" i="1" s="1"/>
  <c r="K3377" i="1"/>
  <c r="Q3377" i="1" s="1"/>
  <c r="K2412" i="1"/>
  <c r="Q2412" i="1" s="1"/>
  <c r="K2612" i="1"/>
  <c r="Q2612" i="1" s="1"/>
  <c r="K3511" i="1"/>
  <c r="Q3511" i="1" s="1"/>
  <c r="K3785" i="1"/>
  <c r="Q3785" i="1" s="1"/>
  <c r="K3574" i="1"/>
  <c r="Q3574" i="1" s="1"/>
  <c r="K1487" i="1"/>
  <c r="Q1487" i="1" s="1"/>
  <c r="K1029" i="1"/>
  <c r="Q1029" i="1" s="1"/>
  <c r="K3601" i="1"/>
  <c r="Q3601" i="1" s="1"/>
  <c r="K3329" i="1"/>
  <c r="Q3329" i="1" s="1"/>
  <c r="K3130" i="1"/>
  <c r="Q3130" i="1" s="1"/>
  <c r="K362" i="1"/>
  <c r="Q362" i="1" s="1"/>
  <c r="K563" i="1"/>
  <c r="Q563" i="1" s="1"/>
  <c r="K847" i="1"/>
  <c r="Q847" i="1" s="1"/>
  <c r="K763" i="1"/>
  <c r="Q763" i="1" s="1"/>
  <c r="K1482" i="1"/>
  <c r="Q1482" i="1" s="1"/>
  <c r="K738" i="1"/>
  <c r="Q738" i="1" s="1"/>
  <c r="K2533" i="1"/>
  <c r="Q2533" i="1" s="1"/>
  <c r="K1575" i="1"/>
  <c r="Q1575" i="1" s="1"/>
  <c r="K2855" i="1"/>
  <c r="Q2855" i="1" s="1"/>
  <c r="K380" i="1"/>
  <c r="Q380" i="1" s="1"/>
  <c r="K203" i="1"/>
  <c r="Q203" i="1" s="1"/>
  <c r="K554" i="1"/>
  <c r="Q554" i="1" s="1"/>
  <c r="K215" i="1"/>
  <c r="Q215" i="1" s="1"/>
  <c r="K221" i="1"/>
  <c r="Q221" i="1" s="1"/>
  <c r="K762" i="1"/>
  <c r="Q762" i="1" s="1"/>
  <c r="K1629" i="1"/>
  <c r="Q1629" i="1" s="1"/>
  <c r="K1006" i="1"/>
  <c r="Q1006" i="1" s="1"/>
  <c r="K983" i="1"/>
  <c r="Q983" i="1" s="1"/>
  <c r="K166" i="1"/>
  <c r="Q166" i="1" s="1"/>
  <c r="K471" i="1"/>
  <c r="Q471" i="1" s="1"/>
  <c r="K557" i="1"/>
  <c r="Q557" i="1" s="1"/>
  <c r="K567" i="1"/>
  <c r="Q567" i="1" s="1"/>
  <c r="K2325" i="1"/>
  <c r="Q2325" i="1" s="1"/>
  <c r="K458" i="1"/>
  <c r="Q458" i="1" s="1"/>
  <c r="K507" i="1"/>
  <c r="Q507" i="1" s="1"/>
  <c r="K964" i="1"/>
  <c r="Q964" i="1" s="1"/>
  <c r="K160" i="1"/>
  <c r="Q160" i="1" s="1"/>
  <c r="K2345" i="1"/>
  <c r="Q2345" i="1" s="1"/>
  <c r="K1477" i="1"/>
  <c r="Q1477" i="1" s="1"/>
  <c r="K940" i="1"/>
  <c r="Q940" i="1" s="1"/>
  <c r="K1641" i="1"/>
  <c r="Q1641" i="1" s="1"/>
  <c r="K213" i="1"/>
  <c r="Q213" i="1" s="1"/>
  <c r="K407" i="1"/>
  <c r="Q407" i="1" s="1"/>
  <c r="K312" i="1"/>
  <c r="Q312" i="1" s="1"/>
  <c r="K508" i="1"/>
  <c r="Q508" i="1" s="1"/>
  <c r="K329" i="1"/>
  <c r="Q329" i="1" s="1"/>
  <c r="K505" i="1"/>
  <c r="Q505" i="1" s="1"/>
  <c r="K1721" i="1"/>
  <c r="Q1721" i="1" s="1"/>
  <c r="K649" i="1"/>
  <c r="Q649" i="1" s="1"/>
  <c r="K373" i="1"/>
  <c r="Q373" i="1" s="1"/>
  <c r="K2305" i="1"/>
  <c r="Q2305" i="1" s="1"/>
  <c r="K3052" i="1"/>
  <c r="Q3052" i="1" s="1"/>
  <c r="K1930" i="1"/>
  <c r="Q1930" i="1" s="1"/>
  <c r="K3884" i="1"/>
  <c r="Q3884" i="1" s="1"/>
  <c r="K2113" i="1"/>
  <c r="Q2113" i="1" s="1"/>
  <c r="K3418" i="1"/>
  <c r="Q3418" i="1" s="1"/>
  <c r="K3885" i="1"/>
  <c r="Q3885" i="1" s="1"/>
  <c r="K3886" i="1"/>
  <c r="Q3886" i="1" s="1"/>
  <c r="K3339" i="1"/>
  <c r="Q3339" i="1" s="1"/>
  <c r="K3088" i="1"/>
  <c r="Q3088" i="1" s="1"/>
  <c r="K3887" i="1"/>
  <c r="Q3887" i="1" s="1"/>
  <c r="K2957" i="1"/>
  <c r="Q2957" i="1" s="1"/>
  <c r="K3888" i="1"/>
  <c r="Q3888" i="1" s="1"/>
  <c r="K3889" i="1"/>
  <c r="Q3889" i="1" s="1"/>
  <c r="K3000" i="1"/>
  <c r="Q3000" i="1" s="1"/>
  <c r="K3890" i="1"/>
  <c r="Q3890" i="1" s="1"/>
  <c r="K2919" i="1"/>
  <c r="Q2919" i="1" s="1"/>
  <c r="K1685" i="1"/>
  <c r="Q1685" i="1" s="1"/>
  <c r="K3585" i="1"/>
  <c r="Q3585" i="1" s="1"/>
  <c r="K2005" i="1"/>
  <c r="Q2005" i="1" s="1"/>
  <c r="K1843" i="1"/>
  <c r="Q1843" i="1" s="1"/>
  <c r="K1726" i="1"/>
  <c r="Q1726" i="1" s="1"/>
  <c r="K1747" i="1"/>
  <c r="Q1747" i="1" s="1"/>
  <c r="K1271" i="1"/>
  <c r="Q1271" i="1" s="1"/>
  <c r="K1357" i="1"/>
  <c r="Q1357" i="1" s="1"/>
  <c r="K1134" i="1"/>
  <c r="Q1134" i="1" s="1"/>
  <c r="K133" i="1"/>
  <c r="Q133" i="1" s="1"/>
  <c r="K989" i="1"/>
  <c r="Q989" i="1" s="1"/>
  <c r="K1200" i="1"/>
  <c r="Q1200" i="1" s="1"/>
  <c r="K276" i="1"/>
  <c r="Q276" i="1" s="1"/>
  <c r="K558" i="1"/>
  <c r="Q558" i="1" s="1"/>
  <c r="K996" i="1"/>
  <c r="Q996" i="1" s="1"/>
  <c r="K228" i="1"/>
  <c r="Q228" i="1" s="1"/>
  <c r="K480" i="1"/>
  <c r="Q480" i="1" s="1"/>
  <c r="K334" i="1"/>
  <c r="Q334" i="1" s="1"/>
  <c r="K1654" i="1"/>
  <c r="Q1654" i="1" s="1"/>
  <c r="K1363" i="1"/>
  <c r="Q1363" i="1" s="1"/>
  <c r="K1879" i="1"/>
  <c r="Q1879" i="1" s="1"/>
  <c r="K825" i="1"/>
  <c r="Q825" i="1" s="1"/>
  <c r="K1975" i="1"/>
  <c r="Q1975" i="1" s="1"/>
  <c r="K2289" i="1"/>
  <c r="Q2289" i="1" s="1"/>
  <c r="K1287" i="1"/>
  <c r="Q1287" i="1" s="1"/>
  <c r="K739" i="1"/>
  <c r="Q739" i="1" s="1"/>
  <c r="K369" i="1"/>
  <c r="Q369" i="1" s="1"/>
  <c r="K542" i="1"/>
  <c r="Q542" i="1" s="1"/>
  <c r="K406" i="1"/>
  <c r="Q406" i="1" s="1"/>
  <c r="K633" i="1"/>
  <c r="Q633" i="1" s="1"/>
  <c r="K877" i="1"/>
  <c r="Q877" i="1" s="1"/>
  <c r="K1114" i="1"/>
  <c r="Q1114" i="1" s="1"/>
  <c r="K1292" i="1"/>
  <c r="Q1292" i="1" s="1"/>
  <c r="K218" i="1"/>
  <c r="Q218" i="1" s="1"/>
  <c r="K350" i="1"/>
  <c r="Q350" i="1" s="1"/>
  <c r="K1506" i="1"/>
  <c r="Q1506" i="1" s="1"/>
  <c r="K487" i="1"/>
  <c r="Q487" i="1" s="1"/>
  <c r="K718" i="1"/>
  <c r="Q718" i="1" s="1"/>
  <c r="K544" i="1"/>
  <c r="Q544" i="1" s="1"/>
  <c r="K472" i="1"/>
  <c r="Q472" i="1" s="1"/>
  <c r="K869" i="1"/>
  <c r="Q869" i="1" s="1"/>
  <c r="K439" i="1"/>
  <c r="Q439" i="1" s="1"/>
  <c r="K1825" i="1"/>
  <c r="Q1825" i="1" s="1"/>
  <c r="K1885" i="1"/>
  <c r="Q1885" i="1" s="1"/>
  <c r="K1872" i="1"/>
  <c r="Q1872" i="1" s="1"/>
  <c r="K2029" i="1"/>
  <c r="Q2029" i="1" s="1"/>
  <c r="K2593" i="1"/>
  <c r="Q2593" i="1" s="1"/>
  <c r="K1323" i="1"/>
  <c r="Q1323" i="1" s="1"/>
  <c r="K1944" i="1"/>
  <c r="Q1944" i="1" s="1"/>
  <c r="K1355" i="1"/>
  <c r="Q1355" i="1" s="1"/>
  <c r="K1255" i="1"/>
  <c r="Q1255" i="1" s="1"/>
  <c r="K1947" i="1"/>
  <c r="Q1947" i="1" s="1"/>
  <c r="K513" i="1"/>
  <c r="Q513" i="1" s="1"/>
  <c r="K2587" i="1"/>
  <c r="Q2587" i="1" s="1"/>
  <c r="K1681" i="1"/>
  <c r="Q1681" i="1" s="1"/>
  <c r="K2228" i="1"/>
  <c r="Q2228" i="1" s="1"/>
  <c r="K376" i="1"/>
  <c r="Q376" i="1" s="1"/>
  <c r="K1838" i="1"/>
  <c r="Q1838" i="1" s="1"/>
  <c r="K1259" i="1"/>
  <c r="Q1259" i="1" s="1"/>
  <c r="K1312" i="1"/>
  <c r="Q1312" i="1" s="1"/>
  <c r="K1857" i="1"/>
  <c r="Q1857" i="1" s="1"/>
  <c r="K1709" i="1"/>
  <c r="Q1709" i="1" s="1"/>
  <c r="K1227" i="1"/>
  <c r="Q1227" i="1" s="1"/>
  <c r="K489" i="1"/>
  <c r="Q489" i="1" s="1"/>
  <c r="K865" i="1"/>
  <c r="Q865" i="1" s="1"/>
  <c r="K117" i="1"/>
  <c r="Q117" i="1" s="1"/>
  <c r="K1039" i="1"/>
  <c r="Q1039" i="1" s="1"/>
  <c r="K2259" i="1"/>
  <c r="Q2259" i="1" s="1"/>
  <c r="K571" i="1"/>
  <c r="Q571" i="1" s="1"/>
  <c r="K1514" i="1"/>
  <c r="Q1514" i="1" s="1"/>
  <c r="K101" i="1"/>
  <c r="Q101" i="1" s="1"/>
  <c r="K3393" i="1"/>
  <c r="Q3393" i="1" s="1"/>
  <c r="K585" i="1"/>
  <c r="Q585" i="1" s="1"/>
  <c r="K1876" i="1"/>
  <c r="Q1876" i="1" s="1"/>
  <c r="K201" i="1"/>
  <c r="Q201" i="1" s="1"/>
  <c r="K3672" i="1"/>
  <c r="Q3672" i="1" s="1"/>
  <c r="K634" i="1"/>
  <c r="Q634" i="1" s="1"/>
  <c r="K985" i="1"/>
  <c r="Q985" i="1" s="1"/>
  <c r="K2421" i="1"/>
  <c r="Q2421" i="1" s="1"/>
  <c r="K2673" i="1"/>
  <c r="Q2673" i="1" s="1"/>
  <c r="K1012" i="1"/>
  <c r="Q1012" i="1" s="1"/>
  <c r="K3112" i="1"/>
  <c r="Q3112" i="1" s="1"/>
  <c r="K2165" i="1"/>
  <c r="Q2165" i="1" s="1"/>
  <c r="K1192" i="1"/>
  <c r="Q1192" i="1" s="1"/>
  <c r="K2693" i="1"/>
  <c r="Q2693" i="1" s="1"/>
  <c r="K2262" i="1"/>
  <c r="Q2262" i="1" s="1"/>
  <c r="K1999" i="1"/>
  <c r="Q1999" i="1" s="1"/>
  <c r="K1990" i="1"/>
  <c r="Q1990" i="1" s="1"/>
  <c r="K2755" i="1"/>
  <c r="Q2755" i="1" s="1"/>
  <c r="K858" i="1"/>
  <c r="Q858" i="1" s="1"/>
  <c r="K1422" i="1"/>
  <c r="Q1422" i="1" s="1"/>
  <c r="K3962" i="1"/>
  <c r="Q3962" i="1" s="1"/>
  <c r="K3963" i="1"/>
  <c r="Q3963" i="1" s="1"/>
  <c r="K536" i="1"/>
  <c r="Q536" i="1" s="1"/>
  <c r="K1189" i="1"/>
  <c r="Q1189" i="1" s="1"/>
  <c r="K98" i="1"/>
  <c r="Q98" i="1" s="1"/>
  <c r="K345" i="1"/>
  <c r="Q345" i="1" s="1"/>
  <c r="K2377" i="1"/>
  <c r="Q2377" i="1" s="1"/>
  <c r="K1455" i="1"/>
  <c r="Q1455" i="1" s="1"/>
  <c r="K3964" i="1"/>
  <c r="Q3964" i="1" s="1"/>
  <c r="K452" i="1"/>
  <c r="Q452" i="1" s="1"/>
  <c r="K3140" i="1"/>
  <c r="Q3140" i="1" s="1"/>
  <c r="K159" i="1"/>
  <c r="Q159" i="1" s="1"/>
  <c r="K1047" i="1"/>
  <c r="Q1047" i="1" s="1"/>
  <c r="K2783" i="1"/>
  <c r="Q2783" i="1" s="1"/>
  <c r="K906" i="1"/>
  <c r="Q906" i="1" s="1"/>
  <c r="K1676" i="1"/>
  <c r="Q1676" i="1" s="1"/>
  <c r="K1021" i="1"/>
  <c r="Q1021" i="1" s="1"/>
  <c r="K703" i="1"/>
  <c r="Q703" i="1" s="1"/>
  <c r="K1138" i="1"/>
  <c r="Q1138" i="1" s="1"/>
  <c r="K410" i="1"/>
  <c r="Q410" i="1" s="1"/>
  <c r="K551" i="1"/>
  <c r="Q551" i="1" s="1"/>
  <c r="K2162" i="1"/>
  <c r="Q2162" i="1" s="1"/>
  <c r="K2058" i="1"/>
  <c r="Q2058" i="1" s="1"/>
  <c r="K1522" i="1"/>
  <c r="Q1522" i="1" s="1"/>
  <c r="K976" i="1"/>
  <c r="Q976" i="1" s="1"/>
  <c r="K1699" i="1"/>
  <c r="Q1699" i="1" s="1"/>
  <c r="K1445" i="1"/>
  <c r="Q1445" i="1" s="1"/>
  <c r="K2484" i="1"/>
  <c r="Q2484" i="1" s="1"/>
  <c r="K1659" i="1"/>
  <c r="Q1659" i="1" s="1"/>
  <c r="K882" i="1"/>
  <c r="Q882" i="1" s="1"/>
  <c r="K2285" i="1"/>
  <c r="Q2285" i="1" s="1"/>
  <c r="K2973" i="1"/>
  <c r="Q2973" i="1" s="1"/>
  <c r="K165" i="1"/>
  <c r="Q165" i="1" s="1"/>
  <c r="K888" i="1"/>
  <c r="Q888" i="1" s="1"/>
  <c r="K743" i="1"/>
  <c r="Q743" i="1" s="1"/>
  <c r="K1041" i="1"/>
  <c r="Q1041" i="1" s="1"/>
  <c r="K1069" i="1"/>
  <c r="Q1069" i="1" s="1"/>
  <c r="K239" i="1"/>
  <c r="Q239" i="1" s="1"/>
  <c r="K2063" i="1"/>
  <c r="Q2063" i="1" s="1"/>
  <c r="K891" i="1"/>
  <c r="Q891" i="1" s="1"/>
  <c r="K2580" i="1"/>
  <c r="Q2580" i="1" s="1"/>
  <c r="K684" i="1"/>
  <c r="Q684" i="1" s="1"/>
  <c r="K1595" i="1"/>
  <c r="Q1595" i="1" s="1"/>
  <c r="K927" i="1"/>
  <c r="Q927" i="1" s="1"/>
  <c r="K752" i="1"/>
  <c r="Q752" i="1" s="1"/>
  <c r="K2088" i="1"/>
  <c r="Q2088" i="1" s="1"/>
  <c r="K1306" i="1"/>
  <c r="Q1306" i="1" s="1"/>
  <c r="K651" i="1"/>
  <c r="Q651" i="1" s="1"/>
  <c r="K3108" i="1"/>
  <c r="Q3108" i="1" s="1"/>
  <c r="K1106" i="1"/>
  <c r="Q1106" i="1" s="1"/>
  <c r="K804" i="1"/>
  <c r="Q804" i="1" s="1"/>
  <c r="K1210" i="1"/>
  <c r="Q1210" i="1" s="1"/>
  <c r="K1257" i="1"/>
  <c r="Q1257" i="1" s="1"/>
  <c r="K770" i="1"/>
  <c r="Q770" i="1" s="1"/>
  <c r="K2422" i="1"/>
  <c r="Q2422" i="1" s="1"/>
  <c r="K1082" i="1"/>
  <c r="Q1082" i="1" s="1"/>
  <c r="K931" i="1"/>
  <c r="Q931" i="1" s="1"/>
  <c r="K2504" i="1"/>
  <c r="Q2504" i="1" s="1"/>
  <c r="K1528" i="1"/>
  <c r="Q1528" i="1" s="1"/>
  <c r="K2634" i="1"/>
  <c r="Q2634" i="1" s="1"/>
  <c r="K1597" i="1"/>
  <c r="Q1597" i="1" s="1"/>
  <c r="K700" i="1"/>
  <c r="Q700" i="1" s="1"/>
  <c r="K2394" i="1"/>
  <c r="Q2394" i="1" s="1"/>
  <c r="K1342" i="1"/>
  <c r="Q1342" i="1" s="1"/>
  <c r="K957" i="1"/>
  <c r="Q957" i="1" s="1"/>
  <c r="K638" i="1"/>
  <c r="Q638" i="1" s="1"/>
  <c r="K1199" i="1"/>
  <c r="Q1199" i="1" s="1"/>
  <c r="K641" i="1"/>
  <c r="Q641" i="1" s="1"/>
  <c r="K2611" i="1"/>
  <c r="Q2611" i="1" s="1"/>
  <c r="K586" i="1"/>
  <c r="Q586" i="1" s="1"/>
  <c r="K1617" i="1"/>
  <c r="Q1617" i="1" s="1"/>
  <c r="K1298" i="1"/>
  <c r="Q1298" i="1" s="1"/>
  <c r="K2920" i="1"/>
  <c r="Q2920" i="1" s="1"/>
  <c r="K3116" i="1"/>
  <c r="Q3116" i="1" s="1"/>
  <c r="K3477" i="1"/>
  <c r="Q3477" i="1" s="1"/>
  <c r="K3478" i="1"/>
  <c r="Q3478" i="1" s="1"/>
  <c r="K3208" i="1"/>
  <c r="Q3208" i="1" s="1"/>
  <c r="K3937" i="1"/>
  <c r="Q3937" i="1" s="1"/>
  <c r="K3666" i="1"/>
  <c r="Q3666" i="1" s="1"/>
  <c r="K3560" i="1"/>
  <c r="Q3560" i="1" s="1"/>
  <c r="K2823" i="1"/>
  <c r="Q2823" i="1" s="1"/>
  <c r="K3138" i="1"/>
  <c r="Q3138" i="1" s="1"/>
  <c r="K3667" i="1"/>
  <c r="Q3667" i="1" s="1"/>
  <c r="K2466" i="1"/>
  <c r="Q2466" i="1" s="1"/>
  <c r="K3938" i="1"/>
  <c r="Q3938" i="1" s="1"/>
  <c r="K3254" i="1"/>
  <c r="Q3254" i="1" s="1"/>
  <c r="K3567" i="1"/>
  <c r="Q3567" i="1" s="1"/>
  <c r="K2721" i="1"/>
  <c r="Q2721" i="1" s="1"/>
  <c r="K3608" i="1"/>
  <c r="Q3608" i="1" s="1"/>
  <c r="K2974" i="1"/>
  <c r="Q2974" i="1" s="1"/>
  <c r="K3401" i="1"/>
  <c r="Q3401" i="1" s="1"/>
  <c r="K3139" i="1"/>
  <c r="Q3139" i="1" s="1"/>
  <c r="K2079" i="1"/>
  <c r="Q2079" i="1" s="1"/>
  <c r="K3939" i="1"/>
  <c r="Q3939" i="1" s="1"/>
  <c r="K3940" i="1"/>
  <c r="Q3940" i="1" s="1"/>
  <c r="K2745" i="1"/>
  <c r="Q2745" i="1" s="1"/>
  <c r="K3322" i="1"/>
  <c r="Q3322" i="1" s="1"/>
  <c r="K3941" i="1"/>
  <c r="Q3941" i="1" s="1"/>
  <c r="K2758" i="1"/>
  <c r="Q2758" i="1" s="1"/>
  <c r="K1089" i="1"/>
  <c r="Q1089" i="1" s="1"/>
  <c r="K3942" i="1"/>
  <c r="Q3942" i="1" s="1"/>
  <c r="K2459" i="1"/>
  <c r="Q2459" i="1" s="1"/>
  <c r="K821" i="1"/>
  <c r="Q821" i="1" s="1"/>
  <c r="K3479" i="1"/>
  <c r="Q3479" i="1" s="1"/>
  <c r="K3190" i="1"/>
  <c r="Q3190" i="1" s="1"/>
  <c r="K2457" i="1"/>
  <c r="Q2457" i="1" s="1"/>
  <c r="K2601" i="1"/>
  <c r="Q2601" i="1" s="1"/>
  <c r="K2996" i="1"/>
  <c r="Q2996" i="1" s="1"/>
  <c r="K3668" i="1"/>
  <c r="Q3668" i="1" s="1"/>
  <c r="K1884" i="1"/>
  <c r="Q1884" i="1" s="1"/>
  <c r="K3943" i="1"/>
  <c r="Q3943" i="1" s="1"/>
  <c r="K3944" i="1"/>
  <c r="Q3944" i="1" s="1"/>
  <c r="K3945" i="1"/>
  <c r="Q3945" i="1" s="1"/>
  <c r="K3946" i="1"/>
  <c r="Q3946" i="1" s="1"/>
  <c r="K3947" i="1"/>
  <c r="Q3947" i="1" s="1"/>
  <c r="K3198" i="1"/>
  <c r="Q3198" i="1" s="1"/>
  <c r="K3948" i="1"/>
  <c r="Q3948" i="1" s="1"/>
  <c r="K3949" i="1"/>
  <c r="Q3949" i="1" s="1"/>
  <c r="K3669" i="1"/>
  <c r="Q3669" i="1" s="1"/>
  <c r="K3625" i="1"/>
  <c r="Q3625" i="1" s="1"/>
  <c r="K3950" i="1"/>
  <c r="Q3950" i="1" s="1"/>
  <c r="K3951" i="1"/>
  <c r="Q3951" i="1" s="1"/>
  <c r="K3480" i="1"/>
  <c r="Q3480" i="1" s="1"/>
  <c r="K2049" i="1"/>
  <c r="Q2049" i="1" s="1"/>
  <c r="K3035" i="1"/>
  <c r="Q3035" i="1" s="1"/>
  <c r="K3952" i="1"/>
  <c r="Q3952" i="1" s="1"/>
  <c r="K3953" i="1"/>
  <c r="Q3953" i="1" s="1"/>
  <c r="K3954" i="1"/>
  <c r="Q3954" i="1" s="1"/>
  <c r="K3955" i="1"/>
  <c r="Q3955" i="1" s="1"/>
  <c r="K523" i="1"/>
  <c r="Q523" i="1" s="1"/>
  <c r="K1258" i="1"/>
  <c r="Q1258" i="1" s="1"/>
  <c r="K2413" i="1"/>
  <c r="Q2413" i="1" s="1"/>
  <c r="K824" i="1"/>
  <c r="Q824" i="1" s="1"/>
  <c r="K57" i="1"/>
  <c r="Q57" i="1" s="1"/>
  <c r="K462" i="1"/>
  <c r="Q462" i="1" s="1"/>
  <c r="K178" i="1"/>
  <c r="Q178" i="1" s="1"/>
  <c r="K737" i="1"/>
  <c r="Q737" i="1" s="1"/>
  <c r="K171" i="1"/>
  <c r="Q171" i="1" s="1"/>
  <c r="K1942" i="1"/>
  <c r="Q1942" i="1" s="1"/>
  <c r="K247" i="1"/>
  <c r="Q247" i="1" s="1"/>
  <c r="K236" i="1"/>
  <c r="Q236" i="1" s="1"/>
  <c r="K1966" i="1"/>
  <c r="Q1966" i="1" s="1"/>
  <c r="K1440" i="1"/>
  <c r="Q1440" i="1" s="1"/>
  <c r="K301" i="1"/>
  <c r="Q301" i="1" s="1"/>
  <c r="K210" i="1"/>
  <c r="Q210" i="1" s="1"/>
  <c r="K245" i="1"/>
  <c r="Q245" i="1" s="1"/>
  <c r="K8" i="1"/>
  <c r="Q8" i="1" s="1"/>
  <c r="K1786" i="1"/>
  <c r="Q1786" i="1" s="1"/>
  <c r="K134" i="1"/>
  <c r="Q134" i="1" s="1"/>
  <c r="K3115" i="1"/>
  <c r="Q3115" i="1" s="1"/>
  <c r="K3588" i="1"/>
  <c r="Q3588" i="1" s="1"/>
  <c r="K3296" i="1"/>
  <c r="Q3296" i="1" s="1"/>
  <c r="K3931" i="1"/>
  <c r="Q3931" i="1" s="1"/>
  <c r="K3030" i="1"/>
  <c r="Q3030" i="1" s="1"/>
  <c r="K3308" i="1"/>
  <c r="Q3308" i="1" s="1"/>
  <c r="K3932" i="1"/>
  <c r="Q3932" i="1" s="1"/>
  <c r="K2793" i="1"/>
  <c r="Q2793" i="1" s="1"/>
  <c r="K3933" i="1"/>
  <c r="Q3933" i="1" s="1"/>
  <c r="K2408" i="1"/>
  <c r="Q2408" i="1" s="1"/>
  <c r="K3137" i="1"/>
  <c r="Q3137" i="1" s="1"/>
  <c r="K3384" i="1"/>
  <c r="Q3384" i="1" s="1"/>
  <c r="K3934" i="1"/>
  <c r="Q3934" i="1" s="1"/>
  <c r="K2720" i="1"/>
  <c r="Q2720" i="1" s="1"/>
  <c r="K3935" i="1"/>
  <c r="Q3935" i="1" s="1"/>
  <c r="K3936" i="1"/>
  <c r="Q3936" i="1" s="1"/>
  <c r="K3665" i="1"/>
  <c r="Q3665" i="1" s="1"/>
  <c r="K3248" i="1"/>
  <c r="Q3248" i="1" s="1"/>
  <c r="K3589" i="1"/>
  <c r="Q3589" i="1" s="1"/>
  <c r="K2520" i="1"/>
  <c r="Q2520" i="1" s="1"/>
  <c r="K95" i="1"/>
  <c r="Q95" i="1" s="1"/>
  <c r="K371" i="1"/>
  <c r="Q371" i="1" s="1"/>
  <c r="K1314" i="1"/>
  <c r="Q1314" i="1" s="1"/>
  <c r="K445" i="1"/>
  <c r="Q445" i="1" s="1"/>
  <c r="K473" i="1"/>
  <c r="Q473" i="1" s="1"/>
  <c r="K2011" i="1"/>
  <c r="Q2011" i="1" s="1"/>
  <c r="K1664" i="1"/>
  <c r="Q1664" i="1" s="1"/>
  <c r="K404" i="1"/>
  <c r="Q404" i="1" s="1"/>
  <c r="K384" i="1"/>
  <c r="Q384" i="1" s="1"/>
  <c r="K482" i="1"/>
  <c r="Q482" i="1" s="1"/>
  <c r="K499" i="1"/>
  <c r="Q499" i="1" s="1"/>
  <c r="K424" i="1"/>
  <c r="Q424" i="1" s="1"/>
  <c r="K606" i="1"/>
  <c r="Q606" i="1" s="1"/>
  <c r="K315" i="1"/>
  <c r="Q315" i="1" s="1"/>
  <c r="K12" i="1"/>
  <c r="Q12" i="1" s="1"/>
  <c r="K440" i="1"/>
  <c r="Q440" i="1" s="1"/>
  <c r="K352" i="1"/>
  <c r="Q352" i="1" s="1"/>
  <c r="K270" i="1"/>
  <c r="Q270" i="1" s="1"/>
  <c r="K753" i="1"/>
  <c r="Q753" i="1" s="1"/>
  <c r="K438" i="1"/>
  <c r="Q438" i="1" s="1"/>
  <c r="K207" i="1"/>
  <c r="Q207" i="1" s="1"/>
  <c r="K129" i="1"/>
  <c r="Q129" i="1" s="1"/>
  <c r="K361" i="1"/>
  <c r="Q361" i="1" s="1"/>
  <c r="K978" i="1"/>
  <c r="Q978" i="1" s="1"/>
  <c r="K1233" i="1"/>
  <c r="Q1233" i="1" s="1"/>
  <c r="K307" i="1"/>
  <c r="Q307" i="1" s="1"/>
  <c r="K1351" i="1"/>
  <c r="Q1351" i="1" s="1"/>
  <c r="K799" i="1"/>
  <c r="Q799" i="1" s="1"/>
  <c r="K431" i="1"/>
  <c r="Q431" i="1" s="1"/>
  <c r="K174" i="1"/>
  <c r="Q174" i="1" s="1"/>
  <c r="K1294" i="1"/>
  <c r="Q1294" i="1" s="1"/>
  <c r="K353" i="1"/>
  <c r="Q353" i="1" s="1"/>
  <c r="K124" i="1"/>
  <c r="Q124" i="1" s="1"/>
  <c r="K264" i="1"/>
  <c r="Q264" i="1" s="1"/>
  <c r="K1115" i="1"/>
  <c r="Q1115" i="1" s="1"/>
  <c r="K286" i="1"/>
  <c r="Q286" i="1" s="1"/>
  <c r="K385" i="1"/>
  <c r="Q385" i="1" s="1"/>
  <c r="K908" i="1"/>
  <c r="Q908" i="1" s="1"/>
  <c r="K310" i="1"/>
  <c r="Q310" i="1" s="1"/>
  <c r="K451" i="1"/>
  <c r="Q451" i="1" s="1"/>
  <c r="K3566" i="1"/>
  <c r="Q3566" i="1" s="1"/>
  <c r="K3457" i="1"/>
  <c r="Q3457" i="1" s="1"/>
  <c r="K3524" i="1"/>
  <c r="Q3524" i="1" s="1"/>
  <c r="K3891" i="1"/>
  <c r="Q3891" i="1" s="1"/>
  <c r="K3660" i="1"/>
  <c r="Q3660" i="1" s="1"/>
  <c r="K2856" i="1"/>
  <c r="Q2856" i="1" s="1"/>
  <c r="K3892" i="1"/>
  <c r="Q3892" i="1" s="1"/>
  <c r="K3240" i="1"/>
  <c r="Q3240" i="1" s="1"/>
  <c r="K3007" i="1"/>
  <c r="Q3007" i="1" s="1"/>
  <c r="K3124" i="1"/>
  <c r="Q3124" i="1" s="1"/>
  <c r="K3893" i="1"/>
  <c r="Q3893" i="1" s="1"/>
  <c r="K1822" i="1"/>
  <c r="Q1822" i="1" s="1"/>
  <c r="K3894" i="1"/>
  <c r="Q3894" i="1" s="1"/>
  <c r="K3895" i="1"/>
  <c r="Q3895" i="1" s="1"/>
  <c r="K3896" i="1"/>
  <c r="Q3896" i="1" s="1"/>
  <c r="K2531" i="1"/>
  <c r="Q2531" i="1" s="1"/>
  <c r="K3134" i="1"/>
  <c r="Q3134" i="1" s="1"/>
  <c r="K3360" i="1"/>
  <c r="Q3360" i="1" s="1"/>
  <c r="K3293" i="1"/>
  <c r="Q3293" i="1" s="1"/>
  <c r="K3157" i="1"/>
  <c r="Q3157" i="1" s="1"/>
  <c r="K3224" i="1"/>
  <c r="Q3224" i="1" s="1"/>
  <c r="K3913" i="1"/>
  <c r="Q3913" i="1" s="1"/>
  <c r="K3176" i="1"/>
  <c r="Q3176" i="1" s="1"/>
  <c r="K3525" i="1"/>
  <c r="Q3525" i="1" s="1"/>
  <c r="K3135" i="1"/>
  <c r="Q3135" i="1" s="1"/>
  <c r="K962" i="1"/>
  <c r="Q962" i="1" s="1"/>
  <c r="K2801" i="1"/>
  <c r="Q2801" i="1" s="1"/>
  <c r="K1424" i="1"/>
  <c r="Q1424" i="1" s="1"/>
  <c r="K3914" i="1"/>
  <c r="Q3914" i="1" s="1"/>
  <c r="K1716" i="1"/>
  <c r="Q1716" i="1" s="1"/>
  <c r="K3185" i="1"/>
  <c r="Q3185" i="1" s="1"/>
  <c r="K3072" i="1"/>
  <c r="Q3072" i="1" s="1"/>
  <c r="K2941" i="1"/>
  <c r="Q2941" i="1" s="1"/>
  <c r="K2668" i="1"/>
  <c r="Q2668" i="1" s="1"/>
  <c r="K1764" i="1"/>
  <c r="Q1764" i="1" s="1"/>
  <c r="K2546" i="1"/>
  <c r="Q2546" i="1" s="1"/>
  <c r="K3253" i="1"/>
  <c r="Q3253" i="1" s="1"/>
  <c r="K2962" i="1"/>
  <c r="Q2962" i="1" s="1"/>
  <c r="K3392" i="1"/>
  <c r="Q3392" i="1" s="1"/>
  <c r="K3915" i="1"/>
  <c r="Q3915" i="1" s="1"/>
  <c r="K3586" i="1"/>
  <c r="Q3586" i="1" s="1"/>
  <c r="K3159" i="1"/>
  <c r="Q3159" i="1" s="1"/>
  <c r="K3476" i="1"/>
  <c r="Q3476" i="1" s="1"/>
  <c r="K3906" i="1"/>
  <c r="Q3906" i="1" s="1"/>
  <c r="K2044" i="1"/>
  <c r="Q2044" i="1" s="1"/>
  <c r="K3907" i="1"/>
  <c r="Q3907" i="1" s="1"/>
  <c r="K3662" i="1"/>
  <c r="Q3662" i="1" s="1"/>
  <c r="K3908" i="1"/>
  <c r="Q3908" i="1" s="1"/>
  <c r="K3909" i="1"/>
  <c r="Q3909" i="1" s="1"/>
  <c r="K2340" i="1"/>
  <c r="Q2340" i="1" s="1"/>
  <c r="K1299" i="1"/>
  <c r="Q1299" i="1" s="1"/>
  <c r="K3910" i="1"/>
  <c r="Q3910" i="1" s="1"/>
  <c r="K3607" i="1"/>
  <c r="Q3607" i="1" s="1"/>
  <c r="K2961" i="1"/>
  <c r="Q2961" i="1" s="1"/>
  <c r="K2866" i="1"/>
  <c r="Q2866" i="1" s="1"/>
  <c r="K3197" i="1"/>
  <c r="Q3197" i="1" s="1"/>
  <c r="K3911" i="1"/>
  <c r="Q3911" i="1" s="1"/>
  <c r="K3663" i="1"/>
  <c r="Q3663" i="1" s="1"/>
  <c r="K3912" i="1"/>
  <c r="Q3912" i="1" s="1"/>
  <c r="K2788" i="1"/>
  <c r="Q2788" i="1" s="1"/>
  <c r="K1624" i="1"/>
  <c r="Q1624" i="1" s="1"/>
  <c r="K2095" i="1"/>
  <c r="Q2095" i="1" s="1"/>
  <c r="K1907" i="1"/>
  <c r="Q1907" i="1" s="1"/>
  <c r="K1421" i="1"/>
  <c r="Q1421" i="1" s="1"/>
  <c r="K1002" i="1"/>
  <c r="Q1002" i="1" s="1"/>
  <c r="K836" i="1"/>
  <c r="Q836" i="1" s="1"/>
  <c r="K533" i="1"/>
  <c r="Q533" i="1" s="1"/>
  <c r="K2222" i="1"/>
  <c r="Q2222" i="1" s="1"/>
  <c r="K1980" i="1"/>
  <c r="Q1980" i="1" s="1"/>
  <c r="K1087" i="1"/>
  <c r="Q1087" i="1" s="1"/>
  <c r="K2357" i="1"/>
  <c r="Q2357" i="1" s="1"/>
  <c r="K2635" i="1"/>
  <c r="Q2635" i="1" s="1"/>
  <c r="K2344" i="1"/>
  <c r="Q2344" i="1" s="1"/>
  <c r="K1148" i="1"/>
  <c r="Q1148" i="1" s="1"/>
  <c r="K760" i="1"/>
  <c r="Q760" i="1" s="1"/>
  <c r="K688" i="1"/>
  <c r="Q688" i="1" s="1"/>
  <c r="K702" i="1"/>
  <c r="Q702" i="1" s="1"/>
  <c r="K2046" i="1"/>
  <c r="Q2046" i="1" s="1"/>
  <c r="K1913" i="1"/>
  <c r="Q1913" i="1" s="1"/>
  <c r="K2261" i="1"/>
  <c r="Q2261" i="1" s="1"/>
  <c r="K998" i="1"/>
  <c r="Q998" i="1" s="1"/>
  <c r="K918" i="1"/>
  <c r="Q918" i="1" s="1"/>
  <c r="K2490" i="1"/>
  <c r="Q2490" i="1" s="1"/>
  <c r="K2238" i="1"/>
  <c r="Q2238" i="1" s="1"/>
  <c r="K624" i="1"/>
  <c r="Q624" i="1" s="1"/>
  <c r="K833" i="1"/>
  <c r="Q833" i="1" s="1"/>
  <c r="K1748" i="1"/>
  <c r="Q1748" i="1" s="1"/>
  <c r="K1317" i="1"/>
  <c r="Q1317" i="1" s="1"/>
  <c r="K975" i="1"/>
  <c r="Q975" i="1" s="1"/>
  <c r="K676" i="1"/>
  <c r="Q676" i="1" s="1"/>
  <c r="K504" i="1"/>
  <c r="Q504" i="1" s="1"/>
  <c r="K1308" i="1"/>
  <c r="Q1308" i="1" s="1"/>
  <c r="K731" i="1"/>
  <c r="Q731" i="1" s="1"/>
  <c r="K1895" i="1"/>
  <c r="Q1895" i="1" s="1"/>
  <c r="K1698" i="1"/>
  <c r="Q1698" i="1" s="1"/>
  <c r="K1213" i="1"/>
  <c r="Q1213" i="1" s="1"/>
  <c r="K2664" i="1"/>
  <c r="Q2664" i="1" s="1"/>
  <c r="K2313" i="1"/>
  <c r="Q2313" i="1" s="1"/>
  <c r="K1969" i="1"/>
  <c r="Q1969" i="1" s="1"/>
  <c r="K2529" i="1"/>
  <c r="Q2529" i="1" s="1"/>
  <c r="K1686" i="1"/>
  <c r="Q1686" i="1" s="1"/>
  <c r="K2227" i="1"/>
  <c r="Q2227" i="1" s="1"/>
  <c r="K974" i="1"/>
  <c r="Q974" i="1" s="1"/>
  <c r="K660" i="1"/>
  <c r="Q660" i="1" s="1"/>
  <c r="K1067" i="1"/>
  <c r="Q1067" i="1" s="1"/>
  <c r="K1783" i="1"/>
  <c r="Q1783" i="1" s="1"/>
  <c r="K1127" i="1"/>
  <c r="Q1127" i="1" s="1"/>
  <c r="K1586" i="1"/>
  <c r="Q1586" i="1" s="1"/>
  <c r="K1353" i="1"/>
  <c r="Q1353" i="1" s="1"/>
  <c r="K1601" i="1"/>
  <c r="Q1601" i="1" s="1"/>
  <c r="K1890" i="1"/>
  <c r="Q1890" i="1" s="1"/>
  <c r="K1232" i="1"/>
  <c r="Q1232" i="1" s="1"/>
  <c r="K783" i="1"/>
  <c r="Q783" i="1" s="1"/>
  <c r="K2172" i="1"/>
  <c r="Q2172" i="1" s="1"/>
  <c r="K1810" i="1"/>
  <c r="Q1810" i="1" s="1"/>
  <c r="K887" i="1"/>
  <c r="Q887" i="1" s="1"/>
  <c r="K326" i="1"/>
  <c r="Q326" i="1" s="1"/>
  <c r="K852" i="1"/>
  <c r="Q852" i="1" s="1"/>
  <c r="K2624" i="1"/>
  <c r="Q2624" i="1" s="1"/>
  <c r="K2352" i="1"/>
  <c r="Q2352" i="1" s="1"/>
  <c r="K832" i="1"/>
  <c r="Q832" i="1" s="1"/>
  <c r="K817" i="1"/>
  <c r="Q817" i="1" s="1"/>
  <c r="K2292" i="1"/>
  <c r="Q2292" i="1" s="1"/>
  <c r="K1525" i="1"/>
  <c r="Q1525" i="1" s="1"/>
  <c r="K1283" i="1"/>
  <c r="Q1283" i="1" s="1"/>
  <c r="K1321" i="1"/>
  <c r="Q1321" i="1" s="1"/>
  <c r="K1262" i="1"/>
  <c r="Q1262" i="1" s="1"/>
  <c r="K818" i="1"/>
  <c r="Q818" i="1" s="1"/>
  <c r="K1608" i="1"/>
  <c r="Q1608" i="1" s="1"/>
  <c r="K2333" i="1"/>
  <c r="Q2333" i="1" s="1"/>
  <c r="K1894" i="1"/>
  <c r="Q1894" i="1" s="1"/>
  <c r="K1931" i="1"/>
  <c r="Q1931" i="1" s="1"/>
  <c r="K1630" i="1"/>
  <c r="Q1630" i="1" s="1"/>
  <c r="K715" i="1"/>
  <c r="Q715" i="1" s="1"/>
  <c r="K2144" i="1"/>
  <c r="Q2144" i="1" s="1"/>
  <c r="K1415" i="1"/>
  <c r="Q1415" i="1" s="1"/>
  <c r="K933" i="1"/>
  <c r="Q933" i="1" s="1"/>
  <c r="K1977" i="1"/>
  <c r="Q1977" i="1" s="1"/>
  <c r="K1405" i="1"/>
  <c r="Q1405" i="1" s="1"/>
  <c r="K2239" i="1"/>
  <c r="Q2239" i="1" s="1"/>
  <c r="K123" i="1"/>
  <c r="Q123" i="1" s="1"/>
  <c r="K3855" i="1"/>
  <c r="Q3855" i="1" s="1"/>
  <c r="K2486" i="1"/>
  <c r="Q2486" i="1" s="1"/>
  <c r="K780" i="1"/>
  <c r="Q780" i="1" s="1"/>
  <c r="K2792" i="1"/>
  <c r="Q2792" i="1" s="1"/>
  <c r="K3467" i="1"/>
  <c r="Q3467" i="1" s="1"/>
  <c r="K1507" i="1"/>
  <c r="Q1507" i="1" s="1"/>
  <c r="K1982" i="1"/>
  <c r="Q1982" i="1" s="1"/>
  <c r="K1729" i="1"/>
  <c r="Q1729" i="1" s="1"/>
  <c r="K2567" i="1"/>
  <c r="Q2567" i="1" s="1"/>
  <c r="K723" i="1"/>
  <c r="Q723" i="1" s="1"/>
  <c r="K1732" i="1"/>
  <c r="Q1732" i="1" s="1"/>
  <c r="K2864" i="1"/>
  <c r="Q2864" i="1" s="1"/>
  <c r="K3584" i="1"/>
  <c r="Q3584" i="1" s="1"/>
  <c r="K2130" i="1"/>
  <c r="Q2130" i="1" s="1"/>
  <c r="K3856" i="1"/>
  <c r="Q3856" i="1" s="1"/>
  <c r="K1689" i="1"/>
  <c r="Q1689" i="1" s="1"/>
  <c r="K3857" i="1"/>
  <c r="Q3857" i="1" s="1"/>
  <c r="K2944" i="1"/>
  <c r="Q2944" i="1" s="1"/>
  <c r="K1137" i="1"/>
  <c r="Q1137" i="1" s="1"/>
  <c r="K3522" i="1"/>
  <c r="Q3522" i="1" s="1"/>
  <c r="K3655" i="1"/>
  <c r="Q3655" i="1" s="1"/>
  <c r="K3272" i="1"/>
  <c r="Q3272" i="1" s="1"/>
  <c r="K2178" i="1"/>
  <c r="Q2178" i="1" s="1"/>
  <c r="K3858" i="1"/>
  <c r="Q3858" i="1" s="1"/>
  <c r="K3859" i="1"/>
  <c r="Q3859" i="1" s="1"/>
  <c r="K2692" i="1"/>
  <c r="Q2692" i="1" s="1"/>
  <c r="K3860" i="1"/>
  <c r="Q3860" i="1" s="1"/>
  <c r="K3175" i="1"/>
  <c r="Q3175" i="1" s="1"/>
  <c r="K3368" i="1"/>
  <c r="Q3368" i="1" s="1"/>
  <c r="K2312" i="1"/>
  <c r="Q2312" i="1" s="1"/>
  <c r="K3861" i="1"/>
  <c r="Q3861" i="1" s="1"/>
  <c r="K3290" i="1"/>
  <c r="Q3290" i="1" s="1"/>
  <c r="K1925" i="1"/>
  <c r="Q1925" i="1" s="1"/>
  <c r="K3498" i="1"/>
  <c r="Q3498" i="1" s="1"/>
  <c r="K3028" i="1"/>
  <c r="Q3028" i="1" s="1"/>
  <c r="K2135" i="1"/>
  <c r="Q2135" i="1" s="1"/>
  <c r="K3196" i="1"/>
  <c r="Q3196" i="1" s="1"/>
  <c r="K3358" i="1"/>
  <c r="Q3358" i="1" s="1"/>
  <c r="K2937" i="1"/>
  <c r="Q2937" i="1" s="1"/>
  <c r="K3862" i="1"/>
  <c r="Q3862" i="1" s="1"/>
  <c r="K3656" i="1"/>
  <c r="Q3656" i="1" s="1"/>
  <c r="K2545" i="1"/>
  <c r="Q2545" i="1" s="1"/>
  <c r="K3359" i="1"/>
  <c r="Q3359" i="1" s="1"/>
  <c r="K2628" i="1"/>
  <c r="Q2628" i="1" s="1"/>
  <c r="K1787" i="1"/>
  <c r="Q1787" i="1" s="1"/>
  <c r="K3657" i="1"/>
  <c r="Q3657" i="1" s="1"/>
  <c r="K2431" i="1"/>
  <c r="Q2431" i="1" s="1"/>
  <c r="K3863" i="1"/>
  <c r="Q3863" i="1" s="1"/>
  <c r="K3864" i="1"/>
  <c r="Q3864" i="1" s="1"/>
  <c r="K3865" i="1"/>
  <c r="Q3865" i="1" s="1"/>
  <c r="K3866" i="1"/>
  <c r="Q3866" i="1" s="1"/>
  <c r="K3867" i="1"/>
  <c r="Q3867" i="1" s="1"/>
  <c r="K3658" i="1"/>
  <c r="Q3658" i="1" s="1"/>
  <c r="K3098" i="1"/>
  <c r="Q3098" i="1" s="1"/>
  <c r="K3442" i="1"/>
  <c r="Q3442" i="1" s="1"/>
  <c r="K2435" i="1"/>
  <c r="Q2435" i="1" s="1"/>
  <c r="K3455" i="1"/>
  <c r="Q3455" i="1" s="1"/>
  <c r="K3659" i="1"/>
  <c r="Q3659" i="1" s="1"/>
  <c r="K3868" i="1"/>
  <c r="Q3868" i="1" s="1"/>
  <c r="K2166" i="1"/>
  <c r="Q2166" i="1" s="1"/>
  <c r="K1795" i="1"/>
  <c r="Q1795" i="1" s="1"/>
  <c r="K1009" i="1"/>
  <c r="Q1009" i="1" s="1"/>
  <c r="K950" i="1"/>
  <c r="Q950" i="1" s="1"/>
  <c r="K850" i="1"/>
  <c r="Q850" i="1" s="1"/>
  <c r="K372" i="1"/>
  <c r="Q372" i="1" s="1"/>
  <c r="K746" i="1"/>
  <c r="Q746" i="1" s="1"/>
  <c r="K125" i="1"/>
  <c r="Q125" i="1" s="1"/>
  <c r="K587" i="1"/>
  <c r="Q587" i="1" s="1"/>
  <c r="K717" i="1"/>
  <c r="Q717" i="1" s="1"/>
  <c r="K698" i="1"/>
  <c r="Q698" i="1" s="1"/>
  <c r="K1508" i="1"/>
  <c r="Q1508" i="1" s="1"/>
  <c r="K481" i="1"/>
  <c r="Q481" i="1" s="1"/>
  <c r="K749" i="1"/>
  <c r="Q749" i="1" s="1"/>
  <c r="K3383" i="1"/>
  <c r="Q3383" i="1" s="1"/>
  <c r="K1050" i="1"/>
  <c r="Q1050" i="1" s="1"/>
  <c r="K1037" i="1"/>
  <c r="Q1037" i="1" s="1"/>
  <c r="K2251" i="1"/>
  <c r="Q2251" i="1" s="1"/>
  <c r="K1109" i="1"/>
  <c r="Q1109" i="1" s="1"/>
  <c r="K811" i="1"/>
  <c r="Q811" i="1" s="1"/>
  <c r="K3017" i="1"/>
  <c r="Q3017" i="1" s="1"/>
  <c r="K2414" i="1"/>
  <c r="Q2414" i="1" s="1"/>
  <c r="K595" i="1"/>
  <c r="Q595" i="1" s="1"/>
  <c r="K1800" i="1"/>
  <c r="Q1800" i="1" s="1"/>
  <c r="K893" i="1"/>
  <c r="Q893" i="1" s="1"/>
  <c r="K3902" i="1"/>
  <c r="Q3902" i="1" s="1"/>
  <c r="K1767" i="1"/>
  <c r="Q1767" i="1" s="1"/>
  <c r="K2990" i="1"/>
  <c r="Q2990" i="1" s="1"/>
  <c r="K2291" i="1"/>
  <c r="Q2291" i="1" s="1"/>
  <c r="K546" i="1"/>
  <c r="Q546" i="1" s="1"/>
  <c r="K2407" i="1"/>
  <c r="Q2407" i="1" s="1"/>
  <c r="K2430" i="1"/>
  <c r="Q2430" i="1" s="1"/>
  <c r="K1941" i="1"/>
  <c r="Q1941" i="1" s="1"/>
  <c r="K2250" i="1"/>
  <c r="Q2250" i="1" s="1"/>
  <c r="K394" i="1"/>
  <c r="Q394" i="1" s="1"/>
  <c r="K2813" i="1"/>
  <c r="Q2813" i="1" s="1"/>
  <c r="K2543" i="1"/>
  <c r="Q2543" i="1" s="1"/>
  <c r="K2376" i="1"/>
  <c r="Q2376" i="1" s="1"/>
  <c r="K1334" i="1"/>
  <c r="Q1334" i="1" s="1"/>
  <c r="K613" i="1"/>
  <c r="Q613" i="1" s="1"/>
  <c r="K2127" i="1"/>
  <c r="Q2127" i="1" s="1"/>
  <c r="K1091" i="1"/>
  <c r="Q1091" i="1" s="1"/>
  <c r="K744" i="1"/>
  <c r="Q744" i="1" s="1"/>
  <c r="K1922" i="1"/>
  <c r="Q1922" i="1" s="1"/>
  <c r="K1198" i="1"/>
  <c r="Q1198" i="1" s="1"/>
  <c r="K2400" i="1"/>
  <c r="Q2400" i="1" s="1"/>
  <c r="K2075" i="1"/>
  <c r="Q2075" i="1" s="1"/>
  <c r="K3192" i="1"/>
  <c r="Q3192" i="1" s="1"/>
  <c r="K3340" i="1"/>
  <c r="Q3340" i="1" s="1"/>
  <c r="K2026" i="1"/>
  <c r="Q2026" i="1" s="1"/>
  <c r="K3107" i="1"/>
  <c r="Q3107" i="1" s="1"/>
  <c r="K518" i="1"/>
  <c r="Q518" i="1" s="1"/>
  <c r="K3341" i="1"/>
  <c r="Q3341" i="1" s="1"/>
  <c r="K2375" i="1"/>
  <c r="Q2375" i="1" s="1"/>
  <c r="K661" i="1"/>
  <c r="Q661" i="1" s="1"/>
  <c r="K1281" i="1"/>
  <c r="Q1281" i="1" s="1"/>
  <c r="K930" i="1"/>
  <c r="Q930" i="1" s="1"/>
  <c r="K1792" i="1"/>
  <c r="Q1792" i="1" s="1"/>
  <c r="K3220" i="1"/>
  <c r="Q3220" i="1" s="1"/>
  <c r="K745" i="1"/>
  <c r="Q745" i="1" s="1"/>
  <c r="K1744" i="1"/>
  <c r="Q1744" i="1" s="1"/>
  <c r="K2003" i="1"/>
  <c r="Q2003" i="1" s="1"/>
  <c r="K1097" i="1"/>
  <c r="Q1097" i="1" s="1"/>
  <c r="K1085" i="1"/>
  <c r="Q1085" i="1" s="1"/>
  <c r="K820" i="1"/>
  <c r="Q820" i="1" s="1"/>
  <c r="K2606" i="1"/>
  <c r="Q2606" i="1" s="1"/>
  <c r="K2632" i="1"/>
  <c r="Q2632" i="1" s="1"/>
  <c r="K627" i="1"/>
  <c r="Q627" i="1" s="1"/>
  <c r="K2777" i="1"/>
  <c r="Q2777" i="1" s="1"/>
  <c r="K3475" i="1"/>
  <c r="Q3475" i="1" s="1"/>
  <c r="K3342" i="1"/>
  <c r="Q3342" i="1" s="1"/>
  <c r="K2426" i="1"/>
  <c r="Q2426" i="1" s="1"/>
  <c r="K3903" i="1"/>
  <c r="Q3903" i="1" s="1"/>
  <c r="K1027" i="1"/>
  <c r="Q1027" i="1" s="1"/>
  <c r="K3904" i="1"/>
  <c r="Q3904" i="1" s="1"/>
  <c r="K2667" i="1"/>
  <c r="Q2667" i="1" s="1"/>
  <c r="K748" i="1"/>
  <c r="Q748" i="1" s="1"/>
  <c r="K3905" i="1"/>
  <c r="Q3905" i="1" s="1"/>
  <c r="K3420" i="1"/>
  <c r="Q3420" i="1" s="1"/>
  <c r="K1997" i="1"/>
  <c r="Q1997" i="1" s="1"/>
  <c r="K1439" i="1"/>
  <c r="Q1439" i="1" s="1"/>
  <c r="K2844" i="1"/>
  <c r="Q2844" i="1" s="1"/>
  <c r="K2454" i="1"/>
  <c r="Q2454" i="1" s="1"/>
  <c r="K1556" i="1"/>
  <c r="Q1556" i="1" s="1"/>
  <c r="K1831" i="1"/>
  <c r="Q1831" i="1" s="1"/>
  <c r="K1883" i="1"/>
  <c r="Q1883" i="1" s="1"/>
  <c r="K842" i="1"/>
  <c r="Q842" i="1" s="1"/>
  <c r="K416" i="1"/>
  <c r="Q416" i="1" s="1"/>
  <c r="K1705" i="1"/>
  <c r="Q1705" i="1" s="1"/>
  <c r="K522" i="1"/>
  <c r="Q522" i="1" s="1"/>
  <c r="K2330" i="1"/>
  <c r="Q2330" i="1" s="1"/>
  <c r="K2678" i="1"/>
  <c r="Q2678" i="1" s="1"/>
  <c r="K2314" i="1"/>
  <c r="Q2314" i="1" s="1"/>
  <c r="K616" i="1"/>
  <c r="Q616" i="1" s="1"/>
  <c r="K2661" i="1"/>
  <c r="Q2661" i="1" s="1"/>
  <c r="K729" i="1"/>
  <c r="Q729" i="1" s="1"/>
  <c r="K1955" i="1"/>
  <c r="Q1955" i="1" s="1"/>
  <c r="K2355" i="1"/>
  <c r="Q2355" i="1" s="1"/>
  <c r="K1859" i="1"/>
  <c r="Q1859" i="1" s="1"/>
  <c r="K2379" i="1"/>
  <c r="Q2379" i="1" s="1"/>
  <c r="K1870" i="1"/>
  <c r="Q1870" i="1" s="1"/>
  <c r="K1700" i="1"/>
  <c r="Q1700" i="1" s="1"/>
  <c r="K588" i="1"/>
  <c r="Q588" i="1" s="1"/>
  <c r="K2081" i="1"/>
  <c r="Q2081" i="1" s="1"/>
  <c r="K2365" i="1"/>
  <c r="Q2365" i="1" s="1"/>
  <c r="K400" i="1"/>
  <c r="Q400" i="1" s="1"/>
  <c r="K1545" i="1"/>
  <c r="Q1545" i="1" s="1"/>
  <c r="K1481" i="1"/>
  <c r="Q1481" i="1" s="1"/>
  <c r="K2838" i="1"/>
  <c r="Q2838" i="1" s="1"/>
  <c r="K759" i="1"/>
  <c r="Q759" i="1" s="1"/>
  <c r="K2179" i="1"/>
  <c r="Q2179" i="1" s="1"/>
  <c r="K454" i="1"/>
  <c r="Q454" i="1" s="1"/>
  <c r="K2450" i="1"/>
  <c r="Q2450" i="1" s="1"/>
  <c r="K515" i="1"/>
  <c r="Q515" i="1" s="1"/>
  <c r="K555" i="1"/>
  <c r="Q555" i="1" s="1"/>
  <c r="K1880" i="1"/>
  <c r="Q1880" i="1" s="1"/>
  <c r="K1560" i="1"/>
  <c r="Q1560" i="1" s="1"/>
  <c r="K1003" i="1"/>
  <c r="Q1003" i="1" s="1"/>
  <c r="K1339" i="1"/>
  <c r="Q1339" i="1" s="1"/>
  <c r="K2358" i="1"/>
  <c r="Q2358" i="1" s="1"/>
  <c r="K3828" i="1"/>
  <c r="Q3828" i="1" s="1"/>
  <c r="K2118" i="1"/>
  <c r="Q2118" i="1" s="1"/>
  <c r="K3515" i="1"/>
  <c r="Q3515" i="1" s="1"/>
  <c r="K1609" i="1"/>
  <c r="Q1609" i="1" s="1"/>
  <c r="K3602" i="1"/>
  <c r="Q3602" i="1" s="1"/>
  <c r="K3070" i="1"/>
  <c r="Q3070" i="1" s="1"/>
  <c r="K3516" i="1"/>
  <c r="Q3516" i="1" s="1"/>
  <c r="K2220" i="1"/>
  <c r="Q2220" i="1" s="1"/>
  <c r="K3829" i="1"/>
  <c r="Q3829" i="1" s="1"/>
  <c r="K2790" i="1"/>
  <c r="Q2790" i="1" s="1"/>
  <c r="K1212" i="1"/>
  <c r="Q1212" i="1" s="1"/>
  <c r="K2951" i="1"/>
  <c r="Q2951" i="1" s="1"/>
  <c r="K3352" i="1"/>
  <c r="Q3352" i="1" s="1"/>
  <c r="K3399" i="1"/>
  <c r="Q3399" i="1" s="1"/>
  <c r="K3270" i="1"/>
  <c r="Q3270" i="1" s="1"/>
  <c r="K3830" i="1"/>
  <c r="Q3830" i="1" s="1"/>
  <c r="K3831" i="1"/>
  <c r="Q3831" i="1" s="1"/>
  <c r="K3832" i="1"/>
  <c r="Q3832" i="1" s="1"/>
  <c r="K3564" i="1"/>
  <c r="Q3564" i="1" s="1"/>
  <c r="K2351" i="1"/>
  <c r="Q2351" i="1" s="1"/>
  <c r="K1416" i="1"/>
  <c r="Q1416" i="1" s="1"/>
  <c r="K1438" i="1"/>
  <c r="Q1438" i="1" s="1"/>
  <c r="K2316" i="1"/>
  <c r="Q2316" i="1" s="1"/>
  <c r="K2157" i="1"/>
  <c r="Q2157" i="1" s="1"/>
  <c r="K1112" i="1"/>
  <c r="Q1112" i="1" s="1"/>
  <c r="K2212" i="1"/>
  <c r="Q2212" i="1" s="1"/>
  <c r="K1448" i="1"/>
  <c r="Q1448" i="1" s="1"/>
  <c r="K1288" i="1"/>
  <c r="Q1288" i="1" s="1"/>
  <c r="K1816" i="1"/>
  <c r="Q1816" i="1" s="1"/>
  <c r="K460" i="1"/>
  <c r="Q460" i="1" s="1"/>
  <c r="K679" i="1"/>
  <c r="Q679" i="1" s="1"/>
  <c r="K2527" i="1"/>
  <c r="Q2527" i="1" s="1"/>
  <c r="K1656" i="1"/>
  <c r="Q1656" i="1" s="1"/>
  <c r="K2252" i="1"/>
  <c r="Q2252" i="1" s="1"/>
  <c r="K756" i="1"/>
  <c r="Q756" i="1" s="1"/>
  <c r="K2629" i="1"/>
  <c r="Q2629" i="1" s="1"/>
  <c r="K952" i="1"/>
  <c r="Q952" i="1" s="1"/>
  <c r="K2119" i="1"/>
  <c r="Q2119" i="1" s="1"/>
  <c r="K2225" i="1"/>
  <c r="Q2225" i="1" s="1"/>
  <c r="K1616" i="1"/>
  <c r="Q1616" i="1" s="1"/>
  <c r="K1634" i="1"/>
  <c r="Q1634" i="1" s="1"/>
  <c r="K3492" i="1"/>
  <c r="Q3492" i="1" s="1"/>
  <c r="K2134" i="1"/>
  <c r="Q2134" i="1" s="1"/>
  <c r="K3297" i="1"/>
  <c r="Q3297" i="1" s="1"/>
  <c r="K3330" i="1"/>
  <c r="Q3330" i="1" s="1"/>
  <c r="K389" i="1"/>
  <c r="Q389" i="1" s="1"/>
  <c r="K3177" i="1"/>
  <c r="Q3177" i="1" s="1"/>
  <c r="K2728" i="1"/>
  <c r="Q2728" i="1" s="1"/>
  <c r="K1190" i="1"/>
  <c r="Q1190" i="1" s="1"/>
  <c r="K243" i="1"/>
  <c r="Q243" i="1" s="1"/>
  <c r="K3529" i="1"/>
  <c r="Q3529" i="1" s="1"/>
  <c r="K1571" i="1"/>
  <c r="Q1571" i="1" s="1"/>
  <c r="K2563" i="1"/>
  <c r="Q2563" i="1" s="1"/>
  <c r="K3241" i="1"/>
  <c r="Q3241" i="1" s="1"/>
  <c r="K3557" i="1"/>
  <c r="Q3557" i="1" s="1"/>
  <c r="K3121" i="1"/>
  <c r="Q3121" i="1" s="1"/>
  <c r="K29" i="1"/>
  <c r="Q29" i="1" s="1"/>
  <c r="K2892" i="1"/>
  <c r="Q2892" i="1" s="1"/>
  <c r="K2924" i="1"/>
  <c r="Q2924" i="1" s="1"/>
  <c r="K1266" i="1"/>
  <c r="Q1266" i="1" s="1"/>
  <c r="K1861" i="1"/>
  <c r="Q1861" i="1" s="1"/>
  <c r="K1757" i="1"/>
  <c r="Q1757" i="1" s="1"/>
  <c r="K2837" i="1"/>
  <c r="Q2837" i="1" s="1"/>
  <c r="K1420" i="1"/>
  <c r="Q1420" i="1" s="1"/>
  <c r="K2020" i="1"/>
  <c r="Q2020" i="1" s="1"/>
  <c r="K1578" i="1"/>
  <c r="Q1578" i="1" s="1"/>
  <c r="K2579" i="1"/>
  <c r="Q2579" i="1" s="1"/>
  <c r="K1643" i="1"/>
  <c r="Q1643" i="1" s="1"/>
  <c r="K1484" i="1"/>
  <c r="Q1484" i="1" s="1"/>
  <c r="K2197" i="1"/>
  <c r="Q2197" i="1" s="1"/>
  <c r="K1724" i="1"/>
  <c r="Q1724" i="1" s="1"/>
  <c r="K1057" i="1"/>
  <c r="Q1057" i="1" s="1"/>
  <c r="K691" i="1"/>
  <c r="Q691" i="1" s="1"/>
  <c r="K981" i="1"/>
  <c r="Q981" i="1" s="1"/>
  <c r="K1623" i="1"/>
  <c r="Q1623" i="1" s="1"/>
  <c r="K778" i="1"/>
  <c r="Q778" i="1" s="1"/>
  <c r="K2267" i="1"/>
  <c r="Q2267" i="1" s="1"/>
  <c r="K459" i="1"/>
  <c r="Q459" i="1" s="1"/>
  <c r="K655" i="1"/>
  <c r="Q655" i="1" s="1"/>
  <c r="K2272" i="1"/>
  <c r="Q2272" i="1" s="1"/>
  <c r="K18" i="1"/>
  <c r="Q18" i="1" s="1"/>
  <c r="K808" i="1"/>
  <c r="Q808" i="1" s="1"/>
  <c r="K40" i="1"/>
  <c r="Q40" i="1" s="1"/>
  <c r="K19" i="1"/>
  <c r="Q19" i="1" s="1"/>
  <c r="K16" i="1"/>
  <c r="Q16" i="1" s="1"/>
  <c r="K646" i="1"/>
  <c r="Q646" i="1" s="1"/>
  <c r="K2458" i="1"/>
  <c r="Q2458" i="1" s="1"/>
  <c r="K6" i="1"/>
  <c r="Q6" i="1" s="1"/>
  <c r="K151" i="1"/>
  <c r="Q151" i="1" s="1"/>
  <c r="K89" i="1"/>
  <c r="Q89" i="1" s="1"/>
  <c r="K78" i="1"/>
  <c r="Q78" i="1" s="1"/>
  <c r="K119" i="1"/>
  <c r="Q119" i="1" s="1"/>
  <c r="K240" i="1"/>
  <c r="Q240" i="1" s="1"/>
  <c r="K15" i="1"/>
  <c r="Q15" i="1" s="1"/>
  <c r="K46" i="1"/>
  <c r="Q46" i="1" s="1"/>
  <c r="K38" i="1"/>
  <c r="Q38" i="1" s="1"/>
  <c r="K163" i="1"/>
  <c r="Q163" i="1" s="1"/>
  <c r="K85" i="1"/>
  <c r="Q85" i="1" s="1"/>
  <c r="K498" i="1"/>
  <c r="Q498" i="1" s="1"/>
  <c r="K99" i="1"/>
  <c r="Q99" i="1" s="1"/>
  <c r="K72" i="1"/>
  <c r="Q72" i="1" s="1"/>
  <c r="K429" i="1"/>
  <c r="Q429" i="1" s="1"/>
  <c r="K354" i="1"/>
  <c r="Q354" i="1" s="1"/>
  <c r="K25" i="1"/>
  <c r="Q25" i="1" s="1"/>
  <c r="K566" i="1"/>
  <c r="Q566" i="1" s="1"/>
  <c r="K28" i="1"/>
  <c r="Q28" i="1" s="1"/>
  <c r="K114" i="1"/>
  <c r="Q114" i="1" s="1"/>
  <c r="K55" i="1"/>
  <c r="Q55" i="1" s="1"/>
  <c r="K67" i="1"/>
  <c r="Q67" i="1" s="1"/>
  <c r="K140" i="1"/>
  <c r="Q140" i="1" s="1"/>
  <c r="K4" i="1"/>
  <c r="Q4" i="1" s="1"/>
  <c r="K469" i="1"/>
  <c r="Q469" i="1" s="1"/>
  <c r="K10" i="1"/>
  <c r="Q10" i="1" s="1"/>
  <c r="K111" i="1"/>
  <c r="Q111" i="1" s="1"/>
  <c r="K244" i="1"/>
  <c r="Q244" i="1" s="1"/>
  <c r="K545" i="1"/>
  <c r="Q545" i="1" s="1"/>
  <c r="K31" i="1"/>
  <c r="Q31" i="1" s="1"/>
  <c r="K9" i="1"/>
  <c r="Q9" i="1" s="1"/>
  <c r="K26" i="1"/>
  <c r="Q26" i="1" s="1"/>
  <c r="K36" i="1"/>
  <c r="Q36" i="1" s="1"/>
  <c r="K2774" i="1"/>
  <c r="Q2774" i="1" s="1"/>
  <c r="K3897" i="1"/>
  <c r="Q3897" i="1" s="1"/>
  <c r="K2126" i="1"/>
  <c r="Q2126" i="1" s="1"/>
  <c r="K1495" i="1"/>
  <c r="Q1495" i="1" s="1"/>
  <c r="K3273" i="1"/>
  <c r="Q3273" i="1" s="1"/>
  <c r="K3661" i="1"/>
  <c r="Q3661" i="1" s="1"/>
  <c r="K1749" i="1"/>
  <c r="Q1749" i="1" s="1"/>
  <c r="K3419" i="1"/>
  <c r="Q3419" i="1" s="1"/>
  <c r="K3294" i="1"/>
  <c r="Q3294" i="1" s="1"/>
  <c r="K2666" i="1"/>
  <c r="Q2666" i="1" s="1"/>
  <c r="K3041" i="1"/>
  <c r="Q3041" i="1" s="1"/>
  <c r="K3622" i="1"/>
  <c r="Q3622" i="1" s="1"/>
  <c r="K3898" i="1"/>
  <c r="Q3898" i="1" s="1"/>
  <c r="K3899" i="1"/>
  <c r="Q3899" i="1" s="1"/>
  <c r="K3189" i="1"/>
  <c r="Q3189" i="1" s="1"/>
  <c r="K3900" i="1"/>
  <c r="Q3900" i="1" s="1"/>
  <c r="K3901" i="1"/>
  <c r="Q3901" i="1" s="1"/>
  <c r="K2542" i="1"/>
  <c r="Q2542" i="1" s="1"/>
  <c r="K2926" i="1"/>
  <c r="Q2926" i="1" s="1"/>
  <c r="K2575" i="1"/>
  <c r="Q2575" i="1" s="1"/>
  <c r="K27" i="1"/>
  <c r="Q27" i="1" s="1"/>
  <c r="K74" i="1"/>
  <c r="Q74" i="1" s="1"/>
  <c r="K2060" i="1"/>
  <c r="Q2060" i="1" s="1"/>
  <c r="K65" i="1"/>
  <c r="Q65" i="1" s="1"/>
  <c r="K223" i="1"/>
  <c r="Q223" i="1" s="1"/>
  <c r="K62" i="1"/>
  <c r="Q62" i="1" s="1"/>
  <c r="K628" i="1"/>
  <c r="Q628" i="1" s="1"/>
  <c r="K1956" i="1"/>
  <c r="Q1956" i="1" s="1"/>
  <c r="K51" i="1"/>
  <c r="Q51" i="1" s="1"/>
  <c r="K90" i="1"/>
  <c r="Q90" i="1" s="1"/>
  <c r="K13" i="1"/>
  <c r="Q13" i="1" s="1"/>
  <c r="K619" i="1"/>
  <c r="Q619" i="1" s="1"/>
  <c r="K7" i="1"/>
  <c r="Q7" i="1" s="1"/>
  <c r="K2" i="1"/>
  <c r="Q2" i="1" s="1"/>
  <c r="K826" i="1"/>
  <c r="Q826" i="1" s="1"/>
  <c r="K94" i="1"/>
  <c r="Q94" i="1" s="1"/>
  <c r="K266" i="1"/>
  <c r="Q266" i="1" s="1"/>
  <c r="K122" i="1"/>
  <c r="Q122" i="1" s="1"/>
  <c r="K33" i="1"/>
  <c r="Q33" i="1" s="1"/>
  <c r="K1585" i="1"/>
  <c r="Q1585" i="1" s="1"/>
  <c r="K541" i="1"/>
  <c r="Q541" i="1" s="1"/>
  <c r="K61" i="1"/>
  <c r="Q61" i="1" s="1"/>
  <c r="K47" i="1"/>
  <c r="Q47" i="1" s="1"/>
  <c r="K359" i="1"/>
  <c r="Q359" i="1" s="1"/>
  <c r="K48" i="1"/>
  <c r="Q48" i="1" s="1"/>
  <c r="K246" i="1"/>
  <c r="Q246" i="1" s="1"/>
  <c r="K64" i="1"/>
  <c r="Q64" i="1" s="1"/>
  <c r="K1358" i="1"/>
  <c r="Q1358" i="1" s="1"/>
  <c r="K766" i="1"/>
  <c r="Q766" i="1" s="1"/>
  <c r="K113" i="1"/>
  <c r="Q113" i="1" s="1"/>
  <c r="K131" i="1"/>
  <c r="Q131" i="1" s="1"/>
  <c r="K110" i="1"/>
  <c r="Q110" i="1" s="1"/>
  <c r="K183" i="1"/>
  <c r="Q183" i="1" s="1"/>
  <c r="K21" i="1"/>
  <c r="Q21" i="1" s="1"/>
  <c r="K44" i="1"/>
  <c r="Q44" i="1" s="1"/>
  <c r="K212" i="1"/>
  <c r="Q212" i="1" s="1"/>
  <c r="K285" i="1"/>
  <c r="Q285" i="1" s="1"/>
  <c r="K242" i="1"/>
  <c r="Q242" i="1" s="1"/>
  <c r="K41" i="1"/>
  <c r="Q41" i="1" s="1"/>
  <c r="K892" i="1"/>
  <c r="Q892" i="1" s="1"/>
  <c r="K461" i="1"/>
  <c r="Q461" i="1" s="1"/>
  <c r="K589" i="1"/>
  <c r="Q589" i="1" s="1"/>
  <c r="K920" i="1"/>
  <c r="Q920" i="1" s="1"/>
  <c r="K479" i="1"/>
  <c r="Q479" i="1" s="1"/>
  <c r="K205" i="1"/>
  <c r="Q205" i="1" s="1"/>
  <c r="K599" i="1"/>
  <c r="Q599" i="1" s="1"/>
  <c r="K83" i="1"/>
  <c r="Q83" i="1" s="1"/>
  <c r="K60" i="1"/>
  <c r="Q60" i="1" s="1"/>
  <c r="K132" i="1"/>
  <c r="Q132" i="1" s="1"/>
  <c r="K173" i="1"/>
  <c r="Q173" i="1" s="1"/>
  <c r="K687" i="1"/>
  <c r="Q687" i="1" s="1"/>
  <c r="K37" i="1"/>
  <c r="Q37" i="1" s="1"/>
  <c r="K1167" i="1"/>
  <c r="Q1167" i="1" s="1"/>
  <c r="K209" i="1"/>
  <c r="Q209" i="1" s="1"/>
  <c r="K722" i="1"/>
  <c r="Q722" i="1" s="1"/>
  <c r="K107" i="1"/>
  <c r="Q107" i="1" s="1"/>
  <c r="K277" i="1"/>
  <c r="Q277" i="1" s="1"/>
  <c r="K1264" i="1"/>
  <c r="Q1264" i="1" s="1"/>
  <c r="K188" i="1"/>
  <c r="Q188" i="1" s="1"/>
  <c r="K169" i="1"/>
  <c r="Q169" i="1" s="1"/>
  <c r="K1096" i="1"/>
  <c r="Q1096" i="1" s="1"/>
  <c r="K69" i="1"/>
  <c r="Q69" i="1" s="1"/>
  <c r="K1023" i="1"/>
  <c r="Q1023" i="1" s="1"/>
  <c r="K11" i="1"/>
  <c r="Q11" i="1" s="1"/>
  <c r="K102" i="1"/>
  <c r="Q102" i="1" s="1"/>
  <c r="K1254" i="1"/>
  <c r="Q1254" i="1" s="1"/>
  <c r="K2574" i="1"/>
  <c r="Q2574" i="1" s="1"/>
  <c r="K324" i="1"/>
  <c r="Q324" i="1" s="1"/>
  <c r="K126" i="1"/>
  <c r="Q126" i="1" s="1"/>
  <c r="K14" i="1"/>
  <c r="Q14" i="1" s="1"/>
  <c r="K141" i="1"/>
  <c r="Q141" i="1" s="1"/>
  <c r="K104" i="1"/>
  <c r="Q104" i="1" s="1"/>
  <c r="K50" i="1"/>
  <c r="Q50" i="1" s="1"/>
  <c r="K2584" i="1"/>
  <c r="Q2584" i="1" s="1"/>
  <c r="K45" i="1"/>
  <c r="Q45" i="1" s="1"/>
  <c r="K5" i="1"/>
  <c r="Q5" i="1" s="1"/>
  <c r="K136" i="1"/>
  <c r="Q136" i="1" s="1"/>
  <c r="K325" i="1"/>
  <c r="Q325" i="1" s="1"/>
  <c r="K295" i="1"/>
  <c r="Q295" i="1" s="1"/>
  <c r="K1159" i="1"/>
  <c r="Q1159" i="1" s="1"/>
  <c r="K1325" i="1"/>
  <c r="Q1325" i="1" s="1"/>
  <c r="K2015" i="1"/>
  <c r="Q2015" i="1" s="1"/>
  <c r="K2436" i="1"/>
  <c r="Q2436" i="1" s="1"/>
  <c r="K1473" i="1"/>
  <c r="Q1473" i="1" s="1"/>
  <c r="K895" i="1"/>
  <c r="Q895" i="1" s="1"/>
  <c r="K1320" i="1"/>
  <c r="Q1320" i="1" s="1"/>
  <c r="K2064" i="1"/>
  <c r="Q2064" i="1" s="1"/>
  <c r="K1413" i="1"/>
  <c r="Q1413" i="1" s="1"/>
  <c r="K1553" i="1"/>
  <c r="Q1553" i="1" s="1"/>
  <c r="K757" i="1"/>
  <c r="Q757" i="1" s="1"/>
  <c r="K382" i="1"/>
  <c r="Q382" i="1" s="1"/>
  <c r="K995" i="1"/>
  <c r="Q995" i="1" s="1"/>
  <c r="K2070" i="1"/>
  <c r="Q2070" i="1" s="1"/>
  <c r="K1278" i="1"/>
  <c r="Q1278" i="1" s="1"/>
  <c r="K1706" i="1"/>
  <c r="Q1706" i="1" s="1"/>
  <c r="K2586" i="1"/>
  <c r="Q2586" i="1" s="1"/>
  <c r="K1559" i="1"/>
  <c r="Q1559" i="1" s="1"/>
  <c r="K1010" i="1"/>
  <c r="Q1010" i="1" s="1"/>
  <c r="K1338" i="1"/>
  <c r="Q1338" i="1" s="1"/>
  <c r="K2449" i="1"/>
  <c r="Q2449" i="1" s="1"/>
  <c r="K1771" i="1"/>
  <c r="Q1771" i="1" s="1"/>
  <c r="K2154" i="1"/>
  <c r="Q2154" i="1" s="1"/>
  <c r="K639" i="1"/>
  <c r="Q639" i="1" s="1"/>
  <c r="K2324" i="1"/>
  <c r="Q2324" i="1" s="1"/>
  <c r="K1158" i="1"/>
  <c r="Q1158" i="1" s="1"/>
  <c r="K1743" i="1"/>
  <c r="Q1743" i="1" s="1"/>
  <c r="K1802" i="1"/>
  <c r="Q1802" i="1" s="1"/>
  <c r="K464" i="1"/>
  <c r="Q464" i="1" s="1"/>
  <c r="K1272" i="1"/>
  <c r="Q1272" i="1" s="1"/>
  <c r="K1897" i="1"/>
  <c r="Q1897" i="1" s="1"/>
  <c r="K1818" i="1"/>
  <c r="Q1818" i="1" s="1"/>
  <c r="K2841" i="1"/>
  <c r="Q2841" i="1" s="1"/>
  <c r="K900" i="1"/>
  <c r="Q900" i="1" s="1"/>
  <c r="K1128" i="1"/>
  <c r="Q1128" i="1" s="1"/>
  <c r="K1435" i="1"/>
  <c r="Q1435" i="1" s="1"/>
  <c r="K170" i="1"/>
  <c r="Q170" i="1" s="1"/>
  <c r="K1981" i="1"/>
  <c r="Q1981" i="1" s="1"/>
  <c r="K2159" i="1"/>
  <c r="Q2159" i="1" s="1"/>
  <c r="K1889" i="1"/>
  <c r="Q1889" i="1" s="1"/>
  <c r="K839" i="1"/>
  <c r="Q839" i="1" s="1"/>
  <c r="K2862" i="1"/>
  <c r="Q2862" i="1" s="1"/>
  <c r="K2831" i="1"/>
  <c r="Q2831" i="1" s="1"/>
  <c r="K3287" i="1"/>
  <c r="Q3287" i="1" s="1"/>
  <c r="K3092" i="1"/>
  <c r="Q3092" i="1" s="1"/>
  <c r="K2432" i="1"/>
  <c r="Q2432" i="1" s="1"/>
  <c r="K3519" i="1"/>
  <c r="Q3519" i="1" s="1"/>
  <c r="K838" i="1"/>
  <c r="Q838" i="1" s="1"/>
  <c r="K3415" i="1"/>
  <c r="Q3415" i="1" s="1"/>
  <c r="K2925" i="1"/>
  <c r="Q2925" i="1" s="1"/>
  <c r="K3173" i="1"/>
  <c r="Q3173" i="1" s="1"/>
  <c r="K3416" i="1"/>
  <c r="Q3416" i="1" s="1"/>
  <c r="K1824" i="1"/>
  <c r="Q1824" i="1" s="1"/>
  <c r="K3471" i="1"/>
  <c r="Q3471" i="1" s="1"/>
  <c r="K3120" i="1"/>
  <c r="Q3120" i="1" s="1"/>
  <c r="K2700" i="1"/>
  <c r="Q2700" i="1" s="1"/>
  <c r="K3309" i="1"/>
  <c r="Q3309" i="1" s="1"/>
  <c r="K537" i="1"/>
  <c r="Q537" i="1" s="1"/>
  <c r="K3063" i="1"/>
  <c r="Q3063" i="1" s="1"/>
  <c r="K2028" i="1"/>
  <c r="Q2028" i="1" s="1"/>
  <c r="K2627" i="1"/>
  <c r="Q2627" i="1" s="1"/>
  <c r="K3839" i="1"/>
  <c r="Q3839" i="1" s="1"/>
  <c r="K2597" i="1"/>
  <c r="Q2597" i="1" s="1"/>
  <c r="K2936" i="1"/>
  <c r="Q2936" i="1" s="1"/>
  <c r="K2590" i="1"/>
  <c r="Q2590" i="1" s="1"/>
  <c r="K1225" i="1"/>
  <c r="Q1225" i="1" s="1"/>
  <c r="K3653" i="1"/>
  <c r="Q3653" i="1" s="1"/>
  <c r="K1621" i="1"/>
  <c r="Q1621" i="1" s="1"/>
  <c r="K3620" i="1"/>
  <c r="Q3620" i="1" s="1"/>
  <c r="K3840" i="1"/>
  <c r="Q3840" i="1" s="1"/>
  <c r="K2756" i="1"/>
  <c r="Q2756" i="1" s="1"/>
  <c r="K3086" i="1"/>
  <c r="Q3086" i="1" s="1"/>
  <c r="K3288" i="1"/>
  <c r="Q3288" i="1" s="1"/>
  <c r="K3367" i="1"/>
  <c r="Q3367" i="1" s="1"/>
  <c r="K3621" i="1"/>
  <c r="Q3621" i="1" s="1"/>
  <c r="K3093" i="1"/>
  <c r="Q3093" i="1" s="1"/>
  <c r="K2107" i="1"/>
  <c r="Q2107" i="1" s="1"/>
  <c r="K395" i="1"/>
  <c r="Q395" i="1" s="1"/>
  <c r="K422" i="1"/>
  <c r="Q422" i="1" s="1"/>
  <c r="K3400" i="1"/>
  <c r="Q3400" i="1" s="1"/>
  <c r="K3174" i="1"/>
  <c r="Q3174" i="1" s="1"/>
  <c r="K2705" i="1"/>
  <c r="Q2705" i="1" s="1"/>
  <c r="K1165" i="1"/>
  <c r="Q1165" i="1" s="1"/>
  <c r="K1459" i="1"/>
  <c r="Q1459" i="1" s="1"/>
  <c r="K1052" i="1"/>
  <c r="Q1052" i="1" s="1"/>
  <c r="K1412" i="1"/>
  <c r="Q1412" i="1" s="1"/>
  <c r="K1577" i="1"/>
  <c r="Q1577" i="1" s="1"/>
  <c r="K2995" i="1"/>
  <c r="Q2995" i="1" s="1"/>
  <c r="K378" i="1"/>
  <c r="Q378" i="1" s="1"/>
  <c r="K3019" i="1"/>
  <c r="Q3019" i="1" s="1"/>
  <c r="K2568" i="1"/>
  <c r="Q2568" i="1" s="1"/>
  <c r="K1275" i="1"/>
  <c r="Q1275" i="1" s="1"/>
  <c r="K2366" i="1"/>
  <c r="Q2366" i="1" s="1"/>
  <c r="K1108" i="1"/>
  <c r="Q1108" i="1" s="1"/>
  <c r="K1297" i="1"/>
  <c r="Q1297" i="1" s="1"/>
  <c r="K1989" i="1"/>
  <c r="Q1989" i="1" s="1"/>
  <c r="K968" i="1"/>
  <c r="Q968" i="1" s="1"/>
  <c r="K1702" i="1"/>
  <c r="Q1702" i="1" s="1"/>
  <c r="K237" i="1"/>
  <c r="Q237" i="1" s="1"/>
  <c r="K2035" i="1"/>
  <c r="Q2035" i="1" s="1"/>
  <c r="K1104" i="1"/>
  <c r="Q1104" i="1" s="1"/>
  <c r="K1523" i="1"/>
  <c r="Q1523" i="1" s="1"/>
  <c r="K492" i="1"/>
  <c r="Q492" i="1" s="1"/>
  <c r="K773" i="1"/>
  <c r="Q773" i="1" s="1"/>
  <c r="K300" i="1"/>
  <c r="Q300" i="1" s="1"/>
  <c r="K92" i="1"/>
  <c r="Q92" i="1" s="1"/>
  <c r="K375" i="1"/>
  <c r="Q375" i="1" s="1"/>
  <c r="K30" i="1"/>
  <c r="Q30" i="1" s="1"/>
  <c r="K365" i="1"/>
  <c r="Q365" i="1" s="1"/>
  <c r="K1004" i="1"/>
  <c r="Q1004" i="1" s="1"/>
  <c r="K235" i="1"/>
  <c r="Q235" i="1" s="1"/>
  <c r="K2406" i="1"/>
  <c r="Q2406" i="1" s="1"/>
  <c r="K59" i="1"/>
  <c r="Q59" i="1" s="1"/>
  <c r="K120" i="1"/>
  <c r="Q120" i="1" s="1"/>
  <c r="K148" i="1"/>
  <c r="Q148" i="1" s="1"/>
  <c r="K1068" i="1"/>
  <c r="Q1068" i="1" s="1"/>
  <c r="K485" i="1"/>
  <c r="Q485" i="1" s="1"/>
  <c r="K23" i="1"/>
  <c r="Q23" i="1" s="1"/>
  <c r="K150" i="1"/>
  <c r="Q150" i="1" s="1"/>
  <c r="K562" i="1"/>
  <c r="Q562" i="1" s="1"/>
  <c r="K662" i="1"/>
  <c r="Q662" i="1" s="1"/>
  <c r="K2743" i="1"/>
  <c r="Q2743" i="1" s="1"/>
  <c r="K303" i="1"/>
  <c r="Q303" i="1" s="1"/>
  <c r="K1790" i="1"/>
  <c r="Q1790" i="1" s="1"/>
  <c r="K1921" i="1"/>
  <c r="Q1921" i="1" s="1"/>
  <c r="K2258" i="1"/>
  <c r="Q2258" i="1" s="1"/>
  <c r="K2260" i="1"/>
  <c r="Q2260" i="1" s="1"/>
  <c r="K1910" i="1"/>
  <c r="Q1910" i="1" s="1"/>
  <c r="K2342" i="1"/>
  <c r="Q2342" i="1" s="1"/>
  <c r="K2491" i="1"/>
  <c r="Q2491" i="1" s="1"/>
  <c r="K1243" i="1"/>
  <c r="Q1243" i="1" s="1"/>
  <c r="K1195" i="1"/>
  <c r="Q1195" i="1" s="1"/>
  <c r="K926" i="1"/>
  <c r="Q926" i="1" s="1"/>
  <c r="K3521" i="1"/>
  <c r="Q3521" i="1" s="1"/>
  <c r="K1987" i="1"/>
  <c r="Q1987" i="1" s="1"/>
  <c r="K2429" i="1"/>
  <c r="Q2429" i="1" s="1"/>
  <c r="K2826" i="1"/>
  <c r="Q2826" i="1" s="1"/>
  <c r="K2741" i="1"/>
  <c r="Q2741" i="1" s="1"/>
  <c r="K1720" i="1"/>
  <c r="Q1720" i="1" s="1"/>
  <c r="K2343" i="1"/>
  <c r="Q2343" i="1" s="1"/>
  <c r="K1393" i="1"/>
  <c r="Q1393" i="1" s="1"/>
  <c r="K830" i="1"/>
  <c r="Q830" i="1" s="1"/>
  <c r="K2453" i="1"/>
  <c r="Q2453" i="1" s="1"/>
  <c r="K401" i="1"/>
  <c r="Q401" i="1" s="1"/>
  <c r="K351" i="1"/>
  <c r="Q351" i="1" s="1"/>
  <c r="K32" i="1"/>
  <c r="Q32" i="1" s="1"/>
  <c r="K425" i="1"/>
  <c r="Q425" i="1" s="1"/>
  <c r="K405" i="1"/>
  <c r="Q405" i="1" s="1"/>
  <c r="K620" i="1"/>
  <c r="Q620" i="1" s="1"/>
  <c r="K548" i="1"/>
  <c r="Q548" i="1" s="1"/>
  <c r="K670" i="1"/>
  <c r="Q670" i="1" s="1"/>
  <c r="K279" i="1"/>
  <c r="Q279" i="1" s="1"/>
  <c r="K344" i="1"/>
  <c r="Q344" i="1" s="1"/>
  <c r="K809" i="1"/>
  <c r="Q809" i="1" s="1"/>
  <c r="K2244" i="1"/>
  <c r="Q2244" i="1" s="1"/>
  <c r="K419" i="1"/>
  <c r="Q419" i="1" s="1"/>
  <c r="K529" i="1"/>
  <c r="Q529" i="1" s="1"/>
  <c r="K127" i="1"/>
  <c r="Q127" i="1" s="1"/>
  <c r="K1078" i="1"/>
  <c r="Q1078" i="1" s="1"/>
  <c r="K256" i="1"/>
  <c r="Q256" i="1" s="1"/>
  <c r="K553" i="1"/>
  <c r="Q553" i="1" s="1"/>
  <c r="K840" i="1"/>
  <c r="Q840" i="1" s="1"/>
  <c r="K58" i="1"/>
  <c r="Q58" i="1" s="1"/>
  <c r="K754" i="1"/>
  <c r="Q754" i="1" s="1"/>
  <c r="K434" i="1"/>
  <c r="Q434" i="1" s="1"/>
  <c r="K80" i="1"/>
  <c r="Q80" i="1" s="1"/>
  <c r="K1701" i="1"/>
  <c r="Q1701" i="1" s="1"/>
  <c r="K428" i="1"/>
  <c r="Q428" i="1" s="1"/>
  <c r="K889" i="1"/>
  <c r="Q889" i="1" s="1"/>
  <c r="K1025" i="1"/>
  <c r="Q1025" i="1" s="1"/>
  <c r="K24" i="1"/>
  <c r="Q24" i="1" s="1"/>
  <c r="K637" i="1"/>
  <c r="Q637" i="1" s="1"/>
  <c r="K347" i="1"/>
  <c r="Q347" i="1" s="1"/>
  <c r="K767" i="1"/>
  <c r="Q767" i="1" s="1"/>
  <c r="K1761" i="1"/>
  <c r="Q1761" i="1" s="1"/>
  <c r="K644" i="1"/>
  <c r="Q644" i="1" s="1"/>
  <c r="K2297" i="1"/>
  <c r="Q2297" i="1" s="1"/>
  <c r="K488" i="1"/>
  <c r="Q488" i="1" s="1"/>
  <c r="K1479" i="1"/>
  <c r="Q1479" i="1" s="1"/>
  <c r="K435" i="1"/>
  <c r="Q435" i="1" s="1"/>
  <c r="K822" i="1"/>
  <c r="Q822" i="1" s="1"/>
  <c r="K864" i="1"/>
  <c r="Q864" i="1" s="1"/>
  <c r="K1156" i="1"/>
  <c r="Q1156" i="1" s="1"/>
  <c r="K785" i="1"/>
  <c r="Q785" i="1" s="1"/>
  <c r="K665" i="1"/>
  <c r="Q665" i="1" s="1"/>
  <c r="K2602" i="1"/>
  <c r="Q2602" i="1" s="1"/>
  <c r="K1201" i="1"/>
  <c r="Q1201" i="1" s="1"/>
  <c r="K109" i="1"/>
  <c r="Q109" i="1" s="1"/>
  <c r="K296" i="1"/>
  <c r="Q296" i="1" s="1"/>
  <c r="K182" i="1"/>
  <c r="Q182" i="1" s="1"/>
  <c r="K35" i="1"/>
  <c r="Q35" i="1" s="1"/>
  <c r="K139" i="1"/>
  <c r="Q139" i="1" s="1"/>
  <c r="K552" i="1"/>
  <c r="Q552" i="1" s="1"/>
  <c r="K1074" i="1"/>
  <c r="Q1074" i="1" s="1"/>
  <c r="K1569" i="1"/>
  <c r="Q1569" i="1" s="1"/>
  <c r="K1638" i="1"/>
  <c r="Q1638" i="1" s="1"/>
  <c r="K1197" i="1"/>
  <c r="Q1197" i="1" s="1"/>
  <c r="K611" i="1"/>
  <c r="Q611" i="1" s="1"/>
  <c r="K1092" i="1"/>
  <c r="Q1092" i="1" s="1"/>
  <c r="K2069" i="1"/>
  <c r="Q2069" i="1" s="1"/>
  <c r="K211" i="1"/>
  <c r="Q211" i="1" s="1"/>
  <c r="K2631" i="1"/>
  <c r="Q2631" i="1" s="1"/>
  <c r="K2138" i="1"/>
  <c r="Q2138" i="1" s="1"/>
  <c r="K1544" i="1"/>
  <c r="Q1544" i="1" s="1"/>
  <c r="K963" i="1"/>
  <c r="Q963" i="1" s="1"/>
  <c r="K1380" i="1"/>
  <c r="Q1380" i="1" s="1"/>
  <c r="K2096" i="1"/>
  <c r="Q2096" i="1" s="1"/>
  <c r="K1095" i="1"/>
  <c r="Q1095" i="1" s="1"/>
  <c r="K2359" i="1"/>
  <c r="Q2359" i="1" s="1"/>
  <c r="K2036" i="1"/>
  <c r="Q2036" i="1" s="1"/>
  <c r="K2059" i="1"/>
  <c r="Q2059" i="1" s="1"/>
  <c r="K1260" i="1"/>
  <c r="Q1260" i="1" s="1"/>
  <c r="K1807" i="1"/>
  <c r="Q1807" i="1" s="1"/>
  <c r="K2392" i="1"/>
  <c r="Q2392" i="1" s="1"/>
  <c r="K903" i="1"/>
  <c r="Q903" i="1" s="1"/>
  <c r="K2094" i="1"/>
  <c r="Q2094" i="1" s="1"/>
  <c r="K686" i="1"/>
  <c r="Q686" i="1" s="1"/>
  <c r="K2348" i="1"/>
  <c r="Q2348" i="1" s="1"/>
  <c r="K262" i="1"/>
  <c r="Q262" i="1" s="1"/>
  <c r="K2311" i="1"/>
  <c r="Q2311" i="1" s="1"/>
  <c r="K2455" i="1"/>
  <c r="Q2455" i="1" s="1"/>
  <c r="K936" i="1"/>
  <c r="Q936" i="1" s="1"/>
  <c r="K1341" i="1"/>
  <c r="Q1341" i="1" s="1"/>
  <c r="K915" i="1"/>
  <c r="Q915" i="1" s="1"/>
  <c r="K1001" i="1"/>
  <c r="Q1001" i="1" s="1"/>
  <c r="K441" i="1"/>
  <c r="Q441" i="1" s="1"/>
  <c r="K1366" i="1"/>
  <c r="Q1366" i="1" s="1"/>
  <c r="K1836" i="1"/>
  <c r="Q1836" i="1" s="1"/>
  <c r="K162" i="1"/>
  <c r="Q162" i="1" s="1"/>
  <c r="K958" i="1"/>
  <c r="Q958" i="1" s="1"/>
  <c r="K103" i="1"/>
  <c r="Q103" i="1" s="1"/>
  <c r="K751" i="1"/>
  <c r="Q751" i="1" s="1"/>
  <c r="K1474" i="1"/>
  <c r="Q1474" i="1" s="1"/>
  <c r="K774" i="1"/>
  <c r="Q774" i="1" s="1"/>
  <c r="K1940" i="1"/>
  <c r="Q1940" i="1" s="1"/>
  <c r="K1669" i="1"/>
  <c r="Q1669" i="1" s="1"/>
  <c r="K501" i="1"/>
  <c r="Q501" i="1" s="1"/>
  <c r="K2747" i="1"/>
  <c r="Q2747" i="1" s="1"/>
  <c r="K1000" i="1"/>
  <c r="Q1000" i="1" s="1"/>
  <c r="K1475" i="1"/>
  <c r="Q1475" i="1" s="1"/>
  <c r="K1088" i="1"/>
  <c r="Q1088" i="1" s="1"/>
  <c r="K1295" i="1"/>
  <c r="Q1295" i="1" s="1"/>
  <c r="K3172" i="1"/>
  <c r="Q3172" i="1" s="1"/>
  <c r="K3081" i="1"/>
  <c r="Q3081" i="1" s="1"/>
  <c r="K2062" i="1"/>
  <c r="Q2062" i="1" s="1"/>
  <c r="K3184" i="1"/>
  <c r="Q3184" i="1" s="1"/>
  <c r="K3105" i="1"/>
  <c r="Q3105" i="1" s="1"/>
  <c r="K34" i="1"/>
  <c r="Q34" i="1" s="1"/>
  <c r="K336" i="1"/>
  <c r="Q336" i="1" s="1"/>
  <c r="K318" i="1"/>
  <c r="Q318" i="1" s="1"/>
  <c r="K226" i="1"/>
  <c r="Q226" i="1" s="1"/>
  <c r="K629" i="1"/>
  <c r="Q629" i="1" s="1"/>
  <c r="K316" i="1"/>
  <c r="Q316" i="1" s="1"/>
  <c r="K2194" i="1"/>
  <c r="Q2194" i="1" s="1"/>
  <c r="K1304" i="1"/>
  <c r="Q1304" i="1" s="1"/>
  <c r="K335" i="1"/>
  <c r="Q335" i="1" s="1"/>
  <c r="K82" i="1"/>
  <c r="Q82" i="1" s="1"/>
  <c r="K561" i="1"/>
  <c r="Q561" i="1" s="1"/>
  <c r="K524" i="1"/>
  <c r="Q524" i="1" s="1"/>
  <c r="K116" i="1"/>
  <c r="Q116" i="1" s="1"/>
  <c r="K191" i="1"/>
  <c r="Q191" i="1" s="1"/>
  <c r="K3992" i="1"/>
  <c r="Q3992" i="1" s="1"/>
  <c r="K3993" i="1"/>
  <c r="Q3993" i="1" s="1"/>
  <c r="K2846" i="1"/>
  <c r="Q2846" i="1" s="1"/>
  <c r="K3684" i="1"/>
  <c r="Q3684" i="1" s="1"/>
  <c r="K3994" i="1"/>
  <c r="Q3994" i="1" s="1"/>
  <c r="K3347" i="1"/>
  <c r="Q3347" i="1" s="1"/>
  <c r="K3483" i="1"/>
  <c r="Q3483" i="1" s="1"/>
  <c r="K2881" i="1"/>
  <c r="Q2881" i="1" s="1"/>
  <c r="K3995" i="1"/>
  <c r="Q3995" i="1" s="1"/>
  <c r="K3996" i="1"/>
  <c r="Q3996" i="1" s="1"/>
  <c r="K3106" i="1"/>
  <c r="Q3106" i="1" s="1"/>
  <c r="K3997" i="1"/>
  <c r="Q3997" i="1" s="1"/>
  <c r="K3998" i="1"/>
  <c r="Q3998" i="1" s="1"/>
  <c r="K3423" i="1"/>
  <c r="Q3423" i="1" s="1"/>
  <c r="K3256" i="1"/>
  <c r="Q3256" i="1" s="1"/>
  <c r="K3999" i="1"/>
  <c r="Q3999" i="1" s="1"/>
  <c r="K4000" i="1"/>
  <c r="Q4000" i="1" s="1"/>
  <c r="K4001" i="1"/>
  <c r="Q4001" i="1" s="1"/>
  <c r="K2278" i="1"/>
  <c r="Q2278" i="1" s="1"/>
  <c r="K3627" i="1"/>
  <c r="Q3627" i="1" s="1"/>
  <c r="K4002" i="1"/>
  <c r="Q4002" i="1" s="1"/>
  <c r="K3083" i="1"/>
  <c r="Q3083" i="1" s="1"/>
  <c r="K4003" i="1"/>
  <c r="Q4003" i="1" s="1"/>
  <c r="K4004" i="1"/>
  <c r="Q4004" i="1" s="1"/>
  <c r="K4005" i="1"/>
  <c r="Q4005" i="1" s="1"/>
  <c r="K1644" i="1"/>
  <c r="Q1644" i="1" s="1"/>
  <c r="K2535" i="1"/>
  <c r="Q2535" i="1" s="1"/>
  <c r="K3142" i="1"/>
  <c r="Q3142" i="1" s="1"/>
  <c r="K4006" i="1"/>
  <c r="Q4006" i="1" s="1"/>
  <c r="K3181" i="1"/>
  <c r="Q3181" i="1" s="1"/>
  <c r="K4007" i="1"/>
  <c r="Q4007" i="1" s="1"/>
  <c r="K2997" i="1"/>
  <c r="Q2997" i="1" s="1"/>
  <c r="K3299" i="1"/>
  <c r="Q3299" i="1" s="1"/>
  <c r="K3534" i="1"/>
  <c r="Q3534" i="1" s="1"/>
  <c r="K4008" i="1"/>
  <c r="Q4008" i="1" s="1"/>
  <c r="K2818" i="1"/>
  <c r="Q2818" i="1" s="1"/>
  <c r="K4009" i="1"/>
  <c r="Q4009" i="1" s="1"/>
  <c r="K4010" i="1"/>
  <c r="Q4010" i="1" s="1"/>
  <c r="K4011" i="1"/>
  <c r="Q4011" i="1" s="1"/>
  <c r="K3257" i="1"/>
  <c r="Q3257" i="1" s="1"/>
  <c r="K2052" i="1"/>
  <c r="Q2052" i="1" s="1"/>
  <c r="K3200" i="1"/>
  <c r="Q3200" i="1" s="1"/>
  <c r="K2727" i="1"/>
  <c r="Q2727" i="1" s="1"/>
  <c r="K3559" i="1"/>
  <c r="Q3559" i="1" s="1"/>
  <c r="K2475" i="1"/>
  <c r="Q2475" i="1" s="1"/>
  <c r="K4012" i="1"/>
  <c r="Q4012" i="1" s="1"/>
  <c r="K2334" i="1"/>
  <c r="Q2334" i="1" s="1"/>
  <c r="K2706" i="1"/>
  <c r="Q2706" i="1" s="1"/>
  <c r="K3385" i="1"/>
  <c r="Q3385" i="1" s="1"/>
  <c r="K4013" i="1"/>
  <c r="Q4013" i="1" s="1"/>
  <c r="K3424" i="1"/>
  <c r="Q3424" i="1" s="1"/>
  <c r="K4014" i="1"/>
  <c r="Q4014" i="1" s="1"/>
  <c r="K3300" i="1"/>
  <c r="Q3300" i="1" s="1"/>
  <c r="K3610" i="1"/>
  <c r="Q3610" i="1" s="1"/>
  <c r="K4015" i="1"/>
  <c r="Q4015" i="1" s="1"/>
  <c r="K3535" i="1"/>
  <c r="Q3535" i="1" s="1"/>
  <c r="K4016" i="1"/>
  <c r="Q4016" i="1" s="1"/>
  <c r="K4017" i="1"/>
  <c r="Q4017" i="1" s="1"/>
  <c r="K4018" i="1"/>
  <c r="Q4018" i="1" s="1"/>
  <c r="K4019" i="1"/>
  <c r="Q4019" i="1" s="1"/>
  <c r="K2968" i="1"/>
  <c r="Q2968" i="1" s="1"/>
  <c r="K3265" i="1"/>
  <c r="Q3265" i="1" s="1"/>
  <c r="K2966" i="1"/>
  <c r="Q2966" i="1" s="1"/>
  <c r="K3786" i="1"/>
  <c r="Q3786" i="1" s="1"/>
  <c r="K2264" i="1"/>
  <c r="Q2264" i="1" s="1"/>
  <c r="K2160" i="1"/>
  <c r="Q2160" i="1" s="1"/>
  <c r="K1065" i="1"/>
  <c r="Q1065" i="1" s="1"/>
  <c r="K3378" i="1"/>
  <c r="Q3378" i="1" s="1"/>
  <c r="K2709" i="1"/>
  <c r="Q2709" i="1" s="1"/>
  <c r="K3787" i="1"/>
  <c r="Q3787" i="1" s="1"/>
  <c r="K3023" i="1"/>
  <c r="Q3023" i="1" s="1"/>
  <c r="K3788" i="1"/>
  <c r="Q3788" i="1" s="1"/>
  <c r="K3411" i="1"/>
  <c r="Q3411" i="1" s="1"/>
  <c r="K2710" i="1"/>
  <c r="Q2710" i="1" s="1"/>
  <c r="K2812" i="1"/>
  <c r="Q2812" i="1" s="1"/>
  <c r="K3575" i="1"/>
  <c r="Q3575" i="1" s="1"/>
  <c r="K3789" i="1"/>
  <c r="Q3789" i="1" s="1"/>
  <c r="K3576" i="1"/>
  <c r="Q3576" i="1" s="1"/>
  <c r="K3790" i="1"/>
  <c r="Q3790" i="1" s="1"/>
  <c r="K1703" i="1"/>
  <c r="Q1703" i="1" s="1"/>
  <c r="K3641" i="1"/>
  <c r="Q3641" i="1" s="1"/>
  <c r="K3642" i="1"/>
  <c r="Q3642" i="1" s="1"/>
  <c r="K3556" i="1"/>
  <c r="Q3556" i="1" s="1"/>
  <c r="K2830" i="1"/>
  <c r="Q2830" i="1" s="1"/>
  <c r="K3643" i="1"/>
  <c r="Q3643" i="1" s="1"/>
  <c r="K3791" i="1"/>
  <c r="Q3791" i="1" s="1"/>
  <c r="K3644" i="1"/>
  <c r="Q3644" i="1" s="1"/>
  <c r="K3645" i="1"/>
  <c r="Q3645" i="1" s="1"/>
  <c r="K1898" i="1"/>
  <c r="Q1898" i="1" s="1"/>
  <c r="K3444" i="1"/>
  <c r="Q3444" i="1" s="1"/>
  <c r="K3618" i="1"/>
  <c r="Q3618" i="1" s="1"/>
  <c r="K3619" i="1"/>
  <c r="Q3619" i="1" s="1"/>
  <c r="K3792" i="1"/>
  <c r="Q3792" i="1" s="1"/>
  <c r="K3397" i="1"/>
  <c r="Q3397" i="1" s="1"/>
  <c r="K2215" i="1"/>
  <c r="Q2215" i="1" s="1"/>
  <c r="K3314" i="1"/>
  <c r="Q3314" i="1" s="1"/>
  <c r="K3793" i="1"/>
  <c r="Q3793" i="1" s="1"/>
  <c r="K3282" i="1"/>
  <c r="Q3282" i="1" s="1"/>
  <c r="K3794" i="1"/>
  <c r="Q3794" i="1" s="1"/>
  <c r="K3512" i="1"/>
  <c r="Q3512" i="1" s="1"/>
  <c r="K834" i="1"/>
  <c r="Q834" i="1" s="1"/>
  <c r="K282" i="1"/>
  <c r="Q282" i="1" s="1"/>
  <c r="K200" i="1"/>
  <c r="Q200" i="1" s="1"/>
  <c r="K1469" i="1"/>
  <c r="Q1469" i="1" s="1"/>
  <c r="K786" i="1"/>
  <c r="Q786" i="1" s="1"/>
  <c r="K802" i="1"/>
  <c r="Q802" i="1" s="1"/>
  <c r="K672" i="1"/>
  <c r="Q672" i="1" s="1"/>
  <c r="K2730" i="1"/>
  <c r="Q2730" i="1" s="1"/>
  <c r="K666" i="1"/>
  <c r="Q666" i="1" s="1"/>
  <c r="K521" i="1"/>
  <c r="Q521" i="1" s="1"/>
  <c r="K630" i="1"/>
  <c r="Q630" i="1" s="1"/>
  <c r="K2461" i="1"/>
  <c r="Q2461" i="1" s="1"/>
  <c r="K1217" i="1"/>
  <c r="Q1217" i="1" s="1"/>
  <c r="K231" i="1"/>
  <c r="Q231" i="1" s="1"/>
  <c r="K2640" i="1"/>
  <c r="Q2640" i="1" s="1"/>
  <c r="K1622" i="1"/>
  <c r="Q1622" i="1" s="1"/>
  <c r="K357" i="1"/>
  <c r="Q357" i="1" s="1"/>
  <c r="K1073" i="1"/>
  <c r="Q1073" i="1" s="1"/>
  <c r="K272" i="1"/>
  <c r="Q272" i="1" s="1"/>
  <c r="K792" i="1"/>
  <c r="Q792" i="1" s="1"/>
  <c r="K867" i="1"/>
  <c r="Q867" i="1" s="1"/>
  <c r="K1450" i="1"/>
  <c r="Q1450" i="1" s="1"/>
  <c r="K1754" i="1"/>
  <c r="Q1754" i="1" s="1"/>
  <c r="K1778" i="1"/>
  <c r="Q1778" i="1" s="1"/>
  <c r="K2198" i="1"/>
  <c r="Q2198" i="1" s="1"/>
  <c r="K1707" i="1"/>
  <c r="Q1707" i="1" s="1"/>
  <c r="K2234" i="1"/>
  <c r="Q2234" i="1" s="1"/>
  <c r="K1809" i="1"/>
  <c r="Q1809" i="1" s="1"/>
  <c r="K2151" i="1"/>
  <c r="Q2151" i="1" s="1"/>
  <c r="K2329" i="1"/>
  <c r="Q2329" i="1" s="1"/>
  <c r="K2560" i="1"/>
  <c r="Q2560" i="1" s="1"/>
  <c r="K705" i="1"/>
  <c r="Q705" i="1" s="1"/>
  <c r="K1911" i="1"/>
  <c r="Q1911" i="1" s="1"/>
  <c r="K1182" i="1"/>
  <c r="Q1182" i="1" s="1"/>
  <c r="K1647" i="1"/>
  <c r="Q1647" i="1" s="1"/>
  <c r="K1443" i="1"/>
  <c r="Q1443" i="1" s="1"/>
  <c r="K2188" i="1"/>
  <c r="Q2188" i="1" s="1"/>
  <c r="K704" i="1"/>
  <c r="Q704" i="1" s="1"/>
  <c r="K2763" i="1"/>
  <c r="Q2763" i="1" s="1"/>
  <c r="K1912" i="1"/>
  <c r="Q1912" i="1" s="1"/>
  <c r="K1237" i="1"/>
  <c r="Q1237" i="1" s="1"/>
  <c r="K2356" i="1"/>
  <c r="Q2356" i="1" s="1"/>
  <c r="K2203" i="1"/>
  <c r="Q2203" i="1" s="1"/>
  <c r="K1284" i="1"/>
  <c r="Q1284" i="1" s="1"/>
  <c r="K1851" i="1"/>
  <c r="Q1851" i="1" s="1"/>
  <c r="K2469" i="1"/>
  <c r="Q2469" i="1" s="1"/>
  <c r="K2097" i="1"/>
  <c r="Q2097" i="1" s="1"/>
  <c r="K1486" i="1"/>
  <c r="Q1486" i="1" s="1"/>
  <c r="K1209" i="1"/>
  <c r="Q1209" i="1" s="1"/>
  <c r="K2591" i="1"/>
  <c r="Q2591" i="1" s="1"/>
  <c r="K2665" i="1"/>
  <c r="Q2665" i="1" s="1"/>
  <c r="K2494" i="1"/>
  <c r="Q2494" i="1" s="1"/>
  <c r="K331" i="1"/>
  <c r="Q331" i="1" s="1"/>
  <c r="K2085" i="1"/>
  <c r="Q2085" i="1" s="1"/>
  <c r="K1934" i="1"/>
  <c r="Q1934" i="1" s="1"/>
  <c r="K1018" i="1"/>
  <c r="Q1018" i="1" s="1"/>
  <c r="K1239" i="1"/>
  <c r="Q1239" i="1" s="1"/>
  <c r="K2308" i="1"/>
  <c r="Q2308" i="1" s="1"/>
  <c r="K831" i="1"/>
  <c r="Q831" i="1" s="1"/>
  <c r="K2528" i="1"/>
  <c r="Q2528" i="1" s="1"/>
  <c r="K2863" i="1"/>
  <c r="Q2863" i="1" s="1"/>
  <c r="K3169" i="1"/>
  <c r="Q3169" i="1" s="1"/>
  <c r="K3812" i="1"/>
  <c r="Q3812" i="1" s="1"/>
  <c r="K3813" i="1"/>
  <c r="Q3813" i="1" s="1"/>
  <c r="K3814" i="1"/>
  <c r="Q3814" i="1" s="1"/>
  <c r="K3379" i="1"/>
  <c r="Q3379" i="1" s="1"/>
  <c r="K3815" i="1"/>
  <c r="Q3815" i="1" s="1"/>
  <c r="K3816" i="1"/>
  <c r="Q3816" i="1" s="1"/>
  <c r="K2364" i="1"/>
  <c r="Q2364" i="1" s="1"/>
  <c r="K3195" i="1"/>
  <c r="Q3195" i="1" s="1"/>
  <c r="K3817" i="1"/>
  <c r="Q3817" i="1" s="1"/>
  <c r="K3818" i="1"/>
  <c r="Q3818" i="1" s="1"/>
  <c r="K3819" i="1"/>
  <c r="Q3819" i="1" s="1"/>
  <c r="K2956" i="1"/>
  <c r="Q2956" i="1" s="1"/>
  <c r="K2388" i="1"/>
  <c r="Q2388" i="1" s="1"/>
  <c r="K3820" i="1"/>
  <c r="Q3820" i="1" s="1"/>
  <c r="K1983" i="1"/>
  <c r="Q1983" i="1" s="1"/>
  <c r="K3821" i="1"/>
  <c r="Q3821" i="1" s="1"/>
  <c r="K3225" i="1"/>
  <c r="Q3225" i="1" s="1"/>
  <c r="K3822" i="1"/>
  <c r="Q3822" i="1" s="1"/>
  <c r="K550" i="1"/>
  <c r="Q550" i="1" s="1"/>
  <c r="K1185" i="1"/>
  <c r="Q1185" i="1" s="1"/>
  <c r="K2129" i="1"/>
  <c r="Q2129" i="1" s="1"/>
  <c r="K878" i="1"/>
  <c r="Q878" i="1" s="1"/>
  <c r="K844" i="1"/>
  <c r="Q844" i="1" s="1"/>
  <c r="K1235" i="1"/>
  <c r="Q1235" i="1" s="1"/>
  <c r="K1301" i="1"/>
  <c r="Q1301" i="1" s="1"/>
  <c r="K1268" i="1"/>
  <c r="Q1268" i="1" s="1"/>
  <c r="K972" i="1"/>
  <c r="Q972" i="1" s="1"/>
  <c r="K955" i="1"/>
  <c r="Q955" i="1" s="1"/>
  <c r="K1236" i="1"/>
  <c r="Q1236" i="1" s="1"/>
  <c r="K1171" i="1"/>
  <c r="Q1171" i="1" s="1"/>
  <c r="K810" i="1"/>
  <c r="Q810" i="1" s="1"/>
  <c r="K1832" i="1"/>
  <c r="Q1832" i="1" s="1"/>
  <c r="K399" i="1"/>
  <c r="Q399" i="1" s="1"/>
  <c r="K3389" i="1"/>
  <c r="Q3389" i="1" s="1"/>
  <c r="K2280" i="1"/>
  <c r="Q2280" i="1" s="1"/>
  <c r="K409" i="1"/>
  <c r="Q409" i="1" s="1"/>
  <c r="K728" i="1"/>
  <c r="Q728" i="1" s="1"/>
  <c r="K1662" i="1"/>
  <c r="Q1662" i="1" s="1"/>
  <c r="K1365" i="1"/>
  <c r="Q1365" i="1" s="1"/>
  <c r="K2506" i="1"/>
  <c r="Q2506" i="1" s="1"/>
  <c r="K2771" i="1"/>
  <c r="Q2771" i="1" s="1"/>
  <c r="K1172" i="1"/>
  <c r="Q1172" i="1" s="1"/>
  <c r="K1345" i="1"/>
  <c r="Q1345" i="1" s="1"/>
  <c r="K1343" i="1"/>
  <c r="Q1343" i="1" s="1"/>
  <c r="K945" i="1"/>
  <c r="Q945" i="1" s="1"/>
  <c r="K988" i="1"/>
  <c r="Q988" i="1" s="1"/>
  <c r="K2034" i="1"/>
  <c r="Q2034" i="1" s="1"/>
  <c r="K947" i="1"/>
  <c r="Q947" i="1" s="1"/>
  <c r="K1360" i="1"/>
  <c r="Q1360" i="1" s="1"/>
  <c r="K1489" i="1"/>
  <c r="Q1489" i="1" s="1"/>
  <c r="K1751" i="1"/>
  <c r="Q1751" i="1" s="1"/>
  <c r="K1374" i="1"/>
  <c r="Q1374" i="1" s="1"/>
  <c r="K1806" i="1"/>
  <c r="Q1806" i="1" s="1"/>
  <c r="K2476" i="1"/>
  <c r="Q2476" i="1" s="1"/>
  <c r="K2299" i="1"/>
  <c r="Q2299" i="1" s="1"/>
  <c r="K2153" i="1"/>
  <c r="Q2153" i="1" s="1"/>
  <c r="K2410" i="1"/>
  <c r="Q2410" i="1" s="1"/>
  <c r="K1555" i="1"/>
  <c r="Q1555" i="1" s="1"/>
  <c r="K3795" i="1"/>
  <c r="Q3795" i="1" s="1"/>
  <c r="K3194" i="1"/>
  <c r="Q3194" i="1" s="1"/>
  <c r="K3796" i="1"/>
  <c r="Q3796" i="1" s="1"/>
  <c r="K3797" i="1"/>
  <c r="Q3797" i="1" s="1"/>
  <c r="K3131" i="1"/>
  <c r="Q3131" i="1" s="1"/>
  <c r="K3798" i="1"/>
  <c r="Q3798" i="1" s="1"/>
  <c r="K3080" i="1"/>
  <c r="Q3080" i="1" s="1"/>
  <c r="K3283" i="1"/>
  <c r="Q3283" i="1" s="1"/>
  <c r="K3034" i="1"/>
  <c r="Q3034" i="1" s="1"/>
  <c r="K3246" i="1"/>
  <c r="Q3246" i="1" s="1"/>
  <c r="K2907" i="1"/>
  <c r="Q2907" i="1" s="1"/>
  <c r="K3799" i="1"/>
  <c r="Q3799" i="1" s="1"/>
  <c r="K3800" i="1"/>
  <c r="Q3800" i="1" s="1"/>
  <c r="K3801" i="1"/>
  <c r="Q3801" i="1" s="1"/>
  <c r="K3802" i="1"/>
  <c r="Q3802" i="1" s="1"/>
  <c r="K3803" i="1"/>
  <c r="Q3803" i="1" s="1"/>
  <c r="K3804" i="1"/>
  <c r="Q3804" i="1" s="1"/>
  <c r="K3805" i="1"/>
  <c r="Q3805" i="1" s="1"/>
  <c r="K2872" i="1"/>
  <c r="Q2872" i="1" s="1"/>
  <c r="K3269" i="1"/>
  <c r="Q3269" i="1" s="1"/>
  <c r="K2651" i="1"/>
  <c r="Q2651" i="1" s="1"/>
  <c r="K3646" i="1"/>
  <c r="Q3646" i="1" s="1"/>
  <c r="K3577" i="1"/>
  <c r="Q3577" i="1" s="1"/>
  <c r="K3806" i="1"/>
  <c r="Q3806" i="1" s="1"/>
  <c r="K3284" i="1"/>
  <c r="Q3284" i="1" s="1"/>
  <c r="K3578" i="1"/>
  <c r="Q3578" i="1" s="1"/>
  <c r="K2219" i="1"/>
  <c r="Q2219" i="1" s="1"/>
  <c r="K2931" i="1"/>
  <c r="Q2931" i="1" s="1"/>
  <c r="K3579" i="1"/>
  <c r="Q3579" i="1" s="1"/>
  <c r="K3807" i="1"/>
  <c r="Q3807" i="1" s="1"/>
  <c r="K3398" i="1"/>
  <c r="Q3398" i="1" s="1"/>
  <c r="K3285" i="1"/>
  <c r="Q3285" i="1" s="1"/>
  <c r="K3808" i="1"/>
  <c r="Q3808" i="1" s="1"/>
  <c r="K3647" i="1"/>
  <c r="Q3647" i="1" s="1"/>
  <c r="K1963" i="1"/>
  <c r="Q1963" i="1" s="1"/>
  <c r="K812" i="1"/>
  <c r="Q812" i="1" s="1"/>
  <c r="K3171" i="1"/>
  <c r="Q3171" i="1" s="1"/>
  <c r="K2242" i="1"/>
  <c r="Q2242" i="1" s="1"/>
  <c r="K3162" i="1"/>
  <c r="Q3162" i="1" s="1"/>
  <c r="K1411" i="1"/>
  <c r="Q1411" i="1" s="1"/>
  <c r="K1458" i="1"/>
  <c r="Q1458" i="1" s="1"/>
  <c r="K216" i="1"/>
  <c r="Q216" i="1" s="1"/>
  <c r="K1978" i="1"/>
  <c r="Q1978" i="1" s="1"/>
  <c r="K397" i="1"/>
  <c r="Q397" i="1" s="1"/>
  <c r="K75" i="1"/>
  <c r="Q75" i="1" s="1"/>
  <c r="K600" i="1"/>
  <c r="Q600" i="1" s="1"/>
  <c r="K252" i="1"/>
  <c r="Q252" i="1" s="1"/>
  <c r="K446" i="1"/>
  <c r="Q446" i="1" s="1"/>
  <c r="K77" i="1"/>
  <c r="Q77" i="1" s="1"/>
  <c r="K253" i="1"/>
  <c r="Q253" i="1" s="1"/>
  <c r="K20" i="1"/>
  <c r="Q20" i="1" s="1"/>
  <c r="K463" i="1"/>
  <c r="Q463" i="1" s="1"/>
  <c r="K881" i="1"/>
  <c r="Q881" i="1" s="1"/>
  <c r="K669" i="1"/>
  <c r="Q669" i="1" s="1"/>
  <c r="K1431" i="1"/>
  <c r="Q1431" i="1" s="1"/>
  <c r="K298" i="1"/>
  <c r="Q298" i="1" s="1"/>
  <c r="K1253" i="1"/>
  <c r="Q1253" i="1" s="1"/>
  <c r="K490" i="1"/>
  <c r="Q490" i="1" s="1"/>
  <c r="K1939" i="1"/>
  <c r="Q1939" i="1" s="1"/>
  <c r="K91" i="1"/>
  <c r="Q91" i="1" s="1"/>
  <c r="K379" i="1"/>
  <c r="Q379" i="1" s="1"/>
  <c r="K1924" i="1"/>
  <c r="Q1924" i="1" s="1"/>
  <c r="K1769" i="1"/>
  <c r="Q1769" i="1" s="1"/>
  <c r="K73" i="1"/>
  <c r="Q73" i="1" s="1"/>
  <c r="K2123" i="1"/>
  <c r="Q2123" i="1" s="1"/>
  <c r="K1606" i="1"/>
  <c r="Q1606" i="1" s="1"/>
  <c r="K2384" i="1"/>
  <c r="Q2384" i="1" s="1"/>
  <c r="K2389" i="1"/>
  <c r="Q2389" i="1" s="1"/>
  <c r="K960" i="1"/>
  <c r="Q960" i="1" s="1"/>
  <c r="K1499" i="1"/>
  <c r="Q1499" i="1" s="1"/>
  <c r="K364" i="1"/>
  <c r="Q364" i="1" s="1"/>
  <c r="K2111" i="1"/>
  <c r="Q2111" i="1" s="1"/>
  <c r="K450" i="1"/>
  <c r="Q450" i="1" s="1"/>
  <c r="K2378" i="1"/>
  <c r="Q2378" i="1" s="1"/>
  <c r="K632" i="1"/>
  <c r="Q632" i="1" s="1"/>
  <c r="K1945" i="1"/>
  <c r="Q1945" i="1" s="1"/>
  <c r="K2443" i="1"/>
  <c r="Q2443" i="1" s="1"/>
  <c r="K2798" i="1"/>
  <c r="Q2798" i="1" s="1"/>
  <c r="K2689" i="1"/>
  <c r="Q2689" i="1" s="1"/>
  <c r="K1497" i="1"/>
  <c r="Q1497" i="1" s="1"/>
  <c r="K3481" i="1"/>
  <c r="Q3481" i="1" s="1"/>
  <c r="K3956" i="1"/>
  <c r="Q3956" i="1" s="1"/>
  <c r="K17" i="1"/>
  <c r="Q17" i="1" s="1"/>
  <c r="K1860" i="1"/>
  <c r="Q1860" i="1" s="1"/>
  <c r="K1833" i="1"/>
  <c r="Q1833" i="1" s="1"/>
  <c r="K192" i="1"/>
  <c r="Q192" i="1" s="1"/>
  <c r="K3354" i="1"/>
  <c r="Q3354" i="1" s="1"/>
  <c r="K3109" i="1"/>
  <c r="Q3109" i="1" s="1"/>
  <c r="K3076" i="1"/>
  <c r="Q3076" i="1" s="1"/>
  <c r="K2795" i="1"/>
  <c r="Q2795" i="1" s="1"/>
  <c r="K1130" i="1"/>
  <c r="Q1130" i="1" s="1"/>
  <c r="K2415" i="1"/>
  <c r="Q2415" i="1" s="1"/>
  <c r="K1028" i="1"/>
  <c r="Q1028" i="1" s="1"/>
  <c r="K3274" i="1"/>
  <c r="Q3274" i="1" s="1"/>
  <c r="K1500" i="1"/>
  <c r="Q1500" i="1" s="1"/>
  <c r="K465" i="1"/>
  <c r="Q465" i="1" s="1"/>
  <c r="K1056" i="1"/>
  <c r="Q1056" i="1" s="1"/>
  <c r="K3161" i="1"/>
  <c r="Q3161" i="1" s="1"/>
  <c r="K2164" i="1"/>
  <c r="Q2164" i="1" s="1"/>
  <c r="K3465" i="1"/>
  <c r="Q3465" i="1" s="1"/>
  <c r="K1147" i="1"/>
  <c r="Q1147" i="1" s="1"/>
  <c r="K391" i="1"/>
  <c r="Q391" i="1" s="1"/>
  <c r="K396" i="1"/>
  <c r="Q396" i="1" s="1"/>
  <c r="K443" i="1"/>
  <c r="Q443" i="1" s="1"/>
  <c r="K1263" i="1"/>
  <c r="Q1263" i="1" s="1"/>
  <c r="K486" i="1"/>
  <c r="Q486" i="1" s="1"/>
  <c r="K2017" i="1"/>
  <c r="Q2017" i="1" s="1"/>
  <c r="K1998" i="1"/>
  <c r="Q1998" i="1" s="1"/>
  <c r="K2360" i="1"/>
  <c r="Q2360" i="1" s="1"/>
  <c r="K1714" i="1"/>
  <c r="Q1714" i="1" s="1"/>
  <c r="K1598" i="1"/>
  <c r="Q1598" i="1" s="1"/>
  <c r="K1452" i="1"/>
  <c r="Q1452" i="1" s="1"/>
  <c r="K658" i="1"/>
  <c r="Q658" i="1" s="1"/>
  <c r="K374" i="1"/>
  <c r="Q374" i="1" s="1"/>
  <c r="K1937" i="1"/>
  <c r="Q1937" i="1" s="1"/>
  <c r="K2307" i="1"/>
  <c r="Q2307" i="1" s="1"/>
  <c r="K1423" i="1"/>
  <c r="Q1423" i="1" s="1"/>
  <c r="K2281" i="1"/>
  <c r="Q2281" i="1" s="1"/>
  <c r="K3053" i="1"/>
  <c r="Q3053" i="1" s="1"/>
  <c r="K2874" i="1"/>
  <c r="Q2874" i="1" s="1"/>
  <c r="K3252" i="1"/>
  <c r="Q3252" i="1" s="1"/>
  <c r="K2002" i="1"/>
  <c r="Q2002" i="1" s="1"/>
  <c r="K3351" i="1"/>
  <c r="Q3351" i="1" s="1"/>
  <c r="K2465" i="1"/>
  <c r="Q2465" i="1" s="1"/>
  <c r="K3513" i="1"/>
  <c r="Q3513" i="1" s="1"/>
  <c r="K3809" i="1"/>
  <c r="Q3809" i="1" s="1"/>
  <c r="K3810" i="1"/>
  <c r="Q3810" i="1" s="1"/>
  <c r="K3205" i="1"/>
  <c r="Q3205" i="1" s="1"/>
  <c r="K3648" i="1"/>
  <c r="Q3648" i="1" s="1"/>
  <c r="K790" i="1"/>
  <c r="Q790" i="1" s="1"/>
  <c r="K3357" i="1"/>
  <c r="Q3357" i="1" s="1"/>
  <c r="K3412" i="1"/>
  <c r="Q3412" i="1" s="1"/>
  <c r="K3336" i="1"/>
  <c r="Q3336" i="1" s="1"/>
  <c r="K3649" i="1"/>
  <c r="Q3649" i="1" s="1"/>
  <c r="K3209" i="1"/>
  <c r="Q3209" i="1" s="1"/>
  <c r="K1434" i="1"/>
  <c r="Q1434" i="1" s="1"/>
  <c r="K997" i="1"/>
  <c r="Q997" i="1" s="1"/>
  <c r="K3395" i="1"/>
  <c r="Q3395" i="1" s="1"/>
  <c r="K3811" i="1"/>
  <c r="Q3811" i="1" s="1"/>
  <c r="K3212" i="1"/>
  <c r="Q3212" i="1" s="1"/>
  <c r="K2055" i="1"/>
  <c r="Q2055" i="1" s="1"/>
  <c r="K1418" i="1"/>
  <c r="Q1418" i="1" s="1"/>
  <c r="K195" i="1"/>
  <c r="Q195" i="1" s="1"/>
  <c r="K2255" i="1"/>
  <c r="Q2255" i="1" s="1"/>
  <c r="K1992" i="1"/>
  <c r="Q1992" i="1" s="1"/>
  <c r="K214" i="1"/>
  <c r="Q214" i="1" s="1"/>
  <c r="K304" i="1"/>
  <c r="Q304" i="1" s="1"/>
  <c r="K176" i="1"/>
  <c r="Q176" i="1" s="1"/>
  <c r="K161" i="1"/>
  <c r="Q161" i="1" s="1"/>
  <c r="K93" i="1"/>
  <c r="Q93" i="1" s="1"/>
  <c r="K1340" i="1"/>
  <c r="Q1340" i="1" s="1"/>
  <c r="K904" i="1"/>
  <c r="Q904" i="1" s="1"/>
  <c r="K49" i="1"/>
  <c r="Q49" i="1" s="1"/>
  <c r="K293" i="1"/>
  <c r="Q293" i="1" s="1"/>
  <c r="K259" i="1"/>
  <c r="Q259" i="1" s="1"/>
  <c r="K610" i="1"/>
  <c r="Q610" i="1" s="1"/>
  <c r="K287" i="1"/>
  <c r="Q287" i="1" s="1"/>
  <c r="K437" i="1"/>
  <c r="Q437" i="1" s="1"/>
  <c r="K949" i="1"/>
  <c r="Q949" i="1" s="1"/>
  <c r="K290" i="1"/>
  <c r="Q290" i="1" s="1"/>
  <c r="K659" i="1"/>
  <c r="Q659" i="1" s="1"/>
  <c r="K581" i="1"/>
  <c r="Q581" i="1" s="1"/>
  <c r="K470" i="1"/>
  <c r="Q470" i="1" s="1"/>
  <c r="K902" i="1"/>
  <c r="Q902" i="1" s="1"/>
  <c r="K135" i="1"/>
  <c r="Q135" i="1" s="1"/>
  <c r="K81" i="1"/>
  <c r="Q81" i="1" s="1"/>
  <c r="K168" i="1"/>
  <c r="Q168" i="1" s="1"/>
  <c r="K280" i="1"/>
  <c r="Q280" i="1" s="1"/>
  <c r="K862" i="1"/>
  <c r="Q862" i="1" s="1"/>
  <c r="K179" i="1"/>
  <c r="Q179" i="1" s="1"/>
  <c r="K265" i="1"/>
  <c r="Q265" i="1" s="1"/>
  <c r="K538" i="1"/>
  <c r="Q538" i="1" s="1"/>
  <c r="K147" i="1"/>
  <c r="Q147" i="1" s="1"/>
  <c r="K366" i="1"/>
  <c r="Q366" i="1" s="1"/>
  <c r="K901" i="1"/>
  <c r="Q901" i="1" s="1"/>
  <c r="K734" i="1"/>
  <c r="Q734" i="1" s="1"/>
  <c r="K115" i="1"/>
  <c r="Q115" i="1" s="1"/>
  <c r="K896" i="1"/>
  <c r="Q896" i="1" s="1"/>
  <c r="K1277" i="1"/>
  <c r="Q1277" i="1" s="1"/>
  <c r="K2833" i="1"/>
  <c r="Q2833" i="1" s="1"/>
  <c r="K3361" i="1"/>
  <c r="Q3361" i="1" s="1"/>
  <c r="K2500" i="1"/>
  <c r="Q2500" i="1" s="1"/>
  <c r="K3916" i="1"/>
  <c r="Q3916" i="1" s="1"/>
  <c r="K2442" i="1"/>
  <c r="Q2442" i="1" s="1"/>
  <c r="K1988" i="1"/>
  <c r="Q1988" i="1" s="1"/>
  <c r="K2462" i="1"/>
  <c r="Q2462" i="1" s="1"/>
  <c r="K3042" i="1"/>
  <c r="Q3042" i="1" s="1"/>
  <c r="K3261" i="1"/>
  <c r="Q3261" i="1" s="1"/>
  <c r="K3099" i="1"/>
  <c r="Q3099" i="1" s="1"/>
  <c r="K3917" i="1"/>
  <c r="Q3917" i="1" s="1"/>
  <c r="K3918" i="1"/>
  <c r="Q3918" i="1" s="1"/>
  <c r="K2636" i="1"/>
  <c r="Q2636" i="1" s="1"/>
  <c r="K2778" i="1"/>
  <c r="Q2778" i="1" s="1"/>
  <c r="K3919" i="1"/>
  <c r="Q3919" i="1" s="1"/>
  <c r="K2891" i="1"/>
  <c r="Q2891" i="1" s="1"/>
  <c r="K2315" i="1"/>
  <c r="Q2315" i="1" s="1"/>
  <c r="K3526" i="1"/>
  <c r="Q3526" i="1" s="1"/>
  <c r="K2928" i="1"/>
  <c r="Q2928" i="1" s="1"/>
  <c r="K3114" i="1"/>
  <c r="Q3114" i="1" s="1"/>
  <c r="K3920" i="1"/>
  <c r="Q3920" i="1" s="1"/>
  <c r="K3353" i="1"/>
  <c r="Q3353" i="1" s="1"/>
  <c r="K3421" i="1"/>
  <c r="Q3421" i="1" s="1"/>
  <c r="K3165" i="1"/>
  <c r="Q3165" i="1" s="1"/>
  <c r="K3321" i="1"/>
  <c r="Q3321" i="1" s="1"/>
  <c r="K3921" i="1"/>
  <c r="Q3921" i="1" s="1"/>
  <c r="K3136" i="1"/>
  <c r="Q3136" i="1" s="1"/>
  <c r="K3369" i="1"/>
  <c r="Q3369" i="1" s="1"/>
  <c r="K2354" i="1"/>
  <c r="Q2354" i="1" s="1"/>
  <c r="K3623" i="1"/>
  <c r="Q3623" i="1" s="1"/>
  <c r="K1841" i="1"/>
  <c r="Q1841" i="1" s="1"/>
  <c r="K3922" i="1"/>
  <c r="Q3922" i="1" s="1"/>
  <c r="K3923" i="1"/>
  <c r="Q3923" i="1" s="1"/>
  <c r="K3664" i="1"/>
  <c r="Q3664" i="1" s="1"/>
  <c r="K2617" i="1"/>
  <c r="Q2617" i="1" s="1"/>
  <c r="K3029" i="1"/>
  <c r="Q3029" i="1" s="1"/>
  <c r="K2021" i="1"/>
  <c r="Q2021" i="1" s="1"/>
  <c r="K3527" i="1"/>
  <c r="Q3527" i="1" s="1"/>
  <c r="K2131" i="1"/>
  <c r="Q2131" i="1" s="1"/>
  <c r="K3262" i="1"/>
  <c r="Q3262" i="1" s="1"/>
  <c r="K3924" i="1"/>
  <c r="Q3924" i="1" s="1"/>
  <c r="K2173" i="1"/>
  <c r="Q2173" i="1" s="1"/>
  <c r="K2229" i="1"/>
  <c r="Q2229" i="1" s="1"/>
  <c r="K2254" i="1"/>
  <c r="Q2254" i="1" s="1"/>
  <c r="K913" i="1"/>
  <c r="Q913" i="1" s="1"/>
  <c r="K1129" i="1"/>
  <c r="Q1129" i="1" s="1"/>
  <c r="K1574" i="1"/>
  <c r="Q1574" i="1" s="1"/>
  <c r="K2232" i="1"/>
  <c r="Q2232" i="1" s="1"/>
  <c r="K1863" i="1"/>
  <c r="Q1863" i="1" s="1"/>
  <c r="K1537" i="1"/>
  <c r="Q1537" i="1" s="1"/>
  <c r="K1498" i="1"/>
  <c r="Q1498" i="1" s="1"/>
  <c r="K1864" i="1"/>
  <c r="Q1864" i="1" s="1"/>
  <c r="K1804" i="1"/>
  <c r="Q1804" i="1" s="1"/>
  <c r="K656" i="1"/>
  <c r="Q656" i="1" s="1"/>
  <c r="K3201" i="1"/>
  <c r="Q3201" i="1" s="1"/>
  <c r="K2502" i="1"/>
  <c r="Q2502" i="1" s="1"/>
  <c r="K2391" i="1"/>
  <c r="Q2391" i="1" s="1"/>
  <c r="K816" i="1"/>
  <c r="Q816" i="1" s="1"/>
  <c r="K1160" i="1"/>
  <c r="Q1160" i="1" s="1"/>
  <c r="K1033" i="1"/>
  <c r="Q1033" i="1" s="1"/>
  <c r="K2168" i="1"/>
  <c r="Q2168" i="1" s="1"/>
  <c r="K2537" i="1"/>
  <c r="Q2537" i="1" s="1"/>
  <c r="K1529" i="1"/>
  <c r="Q1529" i="1" s="1"/>
  <c r="K576" i="1"/>
  <c r="Q576" i="1" s="1"/>
  <c r="K2249" i="1"/>
  <c r="Q2249" i="1" s="1"/>
  <c r="K2722" i="1"/>
  <c r="Q2722" i="1" s="1"/>
  <c r="K1442" i="1"/>
  <c r="Q1442" i="1" s="1"/>
  <c r="K970" i="1"/>
  <c r="Q970" i="1" s="1"/>
  <c r="K1238" i="1"/>
  <c r="Q1238" i="1" s="1"/>
  <c r="K1672" i="1"/>
  <c r="Q1672" i="1" s="1"/>
  <c r="K1625" i="1"/>
  <c r="Q1625" i="1" s="1"/>
  <c r="K726" i="1"/>
  <c r="Q726" i="1" s="1"/>
  <c r="K1048" i="1"/>
  <c r="Q1048" i="1" s="1"/>
  <c r="K1388" i="1"/>
  <c r="Q1388" i="1" s="1"/>
  <c r="K2033" i="1"/>
  <c r="Q2033" i="1" s="1"/>
  <c r="K2594" i="1"/>
  <c r="Q2594" i="1" s="1"/>
  <c r="K1274" i="1"/>
  <c r="Q1274" i="1" s="1"/>
  <c r="K2478" i="1"/>
  <c r="Q2478" i="1" s="1"/>
  <c r="K677" i="1"/>
  <c r="Q677" i="1" s="1"/>
  <c r="K1126" i="1"/>
  <c r="Q1126" i="1" s="1"/>
  <c r="K2878" i="1"/>
  <c r="Q2878" i="1" s="1"/>
  <c r="K2368" i="1"/>
  <c r="Q2368" i="1" s="1"/>
  <c r="K1019" i="1"/>
  <c r="Q1019" i="1" s="1"/>
  <c r="K3077" i="1"/>
  <c r="Q3077" i="1" s="1"/>
  <c r="K2487" i="1"/>
  <c r="Q2487" i="1" s="1"/>
  <c r="K1515" i="1"/>
  <c r="Q1515" i="1" s="1"/>
  <c r="K1801" i="1"/>
  <c r="Q1801" i="1" s="1"/>
  <c r="K1727" i="1"/>
  <c r="Q1727" i="1" s="1"/>
  <c r="K740" i="1"/>
  <c r="Q740" i="1" s="1"/>
  <c r="K1637" i="1"/>
  <c r="Q1637" i="1" s="1"/>
  <c r="K1563" i="1"/>
  <c r="Q1563" i="1" s="1"/>
  <c r="K1451" i="1"/>
  <c r="Q1451" i="1" s="1"/>
  <c r="K1591" i="1"/>
  <c r="Q1591" i="1" s="1"/>
  <c r="K1582" i="1"/>
  <c r="Q1582" i="1" s="1"/>
  <c r="K2155" i="1"/>
  <c r="Q2155" i="1" s="1"/>
  <c r="K1946" i="1"/>
  <c r="Q1946" i="1" s="1"/>
  <c r="K2694" i="1"/>
  <c r="Q2694" i="1" s="1"/>
  <c r="K2438" i="1"/>
  <c r="Q2438" i="1" s="1"/>
  <c r="K1728" i="1"/>
  <c r="Q1728" i="1" s="1"/>
  <c r="K1348" i="1"/>
  <c r="Q1348" i="1" s="1"/>
  <c r="K1657" i="1"/>
  <c r="Q1657" i="1" s="1"/>
  <c r="K3539" i="1"/>
  <c r="Q3539" i="1" s="1"/>
  <c r="K4042" i="1"/>
  <c r="Q4042" i="1" s="1"/>
  <c r="K4043" i="1"/>
  <c r="Q4043" i="1" s="1"/>
  <c r="K3387" i="1"/>
  <c r="Q3387" i="1" s="1"/>
  <c r="K1738" i="1"/>
  <c r="Q1738" i="1" s="1"/>
  <c r="K4044" i="1"/>
  <c r="Q4044" i="1" s="1"/>
  <c r="K4045" i="1"/>
  <c r="Q4045" i="1" s="1"/>
  <c r="K3216" i="1"/>
  <c r="Q3216" i="1" s="1"/>
  <c r="K3592" i="1"/>
  <c r="Q3592" i="1" s="1"/>
  <c r="K2829" i="1"/>
  <c r="Q2829" i="1" s="1"/>
  <c r="K4046" i="1"/>
  <c r="Q4046" i="1" s="1"/>
  <c r="K3154" i="1"/>
  <c r="Q3154" i="1" s="1"/>
  <c r="K4047" i="1"/>
  <c r="Q4047" i="1" s="1"/>
  <c r="K2746" i="1"/>
  <c r="Q2746" i="1" s="1"/>
  <c r="K2848" i="1"/>
  <c r="Q2848" i="1" s="1"/>
  <c r="K3033" i="1"/>
  <c r="Q3033" i="1" s="1"/>
  <c r="K890" i="1"/>
  <c r="Q890" i="1" s="1"/>
  <c r="K4048" i="1"/>
  <c r="Q4048" i="1" s="1"/>
  <c r="K3365" i="1"/>
  <c r="Q3365" i="1" s="1"/>
  <c r="K2885" i="1"/>
  <c r="Q2885" i="1" s="1"/>
  <c r="K3187" i="1"/>
  <c r="Q3187" i="1" s="1"/>
  <c r="K3259" i="1"/>
  <c r="Q3259" i="1" s="1"/>
  <c r="K3460" i="1"/>
  <c r="Q3460" i="1" s="1"/>
  <c r="K3344" i="1"/>
  <c r="Q3344" i="1" s="1"/>
  <c r="K4049" i="1"/>
  <c r="Q4049" i="1" s="1"/>
  <c r="K3323" i="1"/>
  <c r="Q3323" i="1" s="1"/>
  <c r="K2670" i="1"/>
  <c r="Q2670" i="1" s="1"/>
  <c r="K967" i="1"/>
  <c r="Q967" i="1" s="1"/>
  <c r="K3002" i="1"/>
  <c r="Q3002" i="1" s="1"/>
  <c r="K2495" i="1"/>
  <c r="Q2495" i="1" s="1"/>
  <c r="K2704" i="1"/>
  <c r="Q2704" i="1" s="1"/>
  <c r="K4050" i="1"/>
  <c r="Q4050" i="1" s="1"/>
  <c r="K2386" i="1"/>
  <c r="Q2386" i="1" s="1"/>
  <c r="K2879" i="1"/>
  <c r="Q2879" i="1" s="1"/>
  <c r="K3561" i="1"/>
  <c r="Q3561" i="1" s="1"/>
  <c r="K4051" i="1"/>
  <c r="Q4051" i="1" s="1"/>
  <c r="K2547" i="1"/>
  <c r="Q2547" i="1" s="1"/>
  <c r="K3233" i="1"/>
  <c r="Q3233" i="1" s="1"/>
  <c r="K3390" i="1"/>
  <c r="Q3390" i="1" s="1"/>
  <c r="K1607" i="1"/>
  <c r="Q1607" i="1" s="1"/>
  <c r="K4052" i="1"/>
  <c r="Q4052" i="1" s="1"/>
  <c r="K2900" i="1"/>
  <c r="Q2900" i="1" s="1"/>
  <c r="K1936" i="1"/>
  <c r="Q1936" i="1" s="1"/>
  <c r="K2992" i="1"/>
  <c r="Q2992" i="1" s="1"/>
  <c r="K3060" i="1"/>
  <c r="Q3060" i="1" s="1"/>
  <c r="K3540" i="1"/>
  <c r="Q3540" i="1" s="1"/>
  <c r="K3593" i="1"/>
  <c r="Q3593" i="1" s="1"/>
  <c r="K4053" i="1"/>
  <c r="Q4053" i="1" s="1"/>
  <c r="K2256" i="1"/>
  <c r="Q2256" i="1" s="1"/>
  <c r="K3449" i="1"/>
  <c r="Q3449" i="1" s="1"/>
  <c r="K2877" i="1"/>
  <c r="Q2877" i="1" s="1"/>
  <c r="K2682" i="1"/>
  <c r="Q2682" i="1" s="1"/>
  <c r="K3427" i="1"/>
  <c r="Q3427" i="1" s="1"/>
  <c r="K4054" i="1"/>
  <c r="Q4054" i="1" s="1"/>
  <c r="K3440" i="1"/>
  <c r="Q3440" i="1" s="1"/>
  <c r="K2576" i="1"/>
  <c r="Q2576" i="1" s="1"/>
  <c r="K2637" i="1"/>
  <c r="Q2637" i="1" s="1"/>
  <c r="K2827" i="1"/>
  <c r="Q2827" i="1" s="1"/>
  <c r="K4055" i="1"/>
  <c r="Q4055" i="1" s="1"/>
  <c r="K1427" i="1"/>
  <c r="Q1427" i="1" s="1"/>
  <c r="K3570" i="1"/>
  <c r="Q3570" i="1" s="1"/>
  <c r="K3428" i="1"/>
  <c r="Q3428" i="1" s="1"/>
  <c r="K3348" i="1"/>
  <c r="Q3348" i="1" s="1"/>
  <c r="K3202" i="1"/>
  <c r="Q3202" i="1" s="1"/>
  <c r="K2577" i="1"/>
  <c r="Q2577" i="1" s="1"/>
  <c r="K2622" i="1"/>
  <c r="Q2622" i="1" s="1"/>
  <c r="K3629" i="1"/>
  <c r="Q3629" i="1" s="1"/>
  <c r="K2886" i="1"/>
  <c r="Q2886" i="1" s="1"/>
  <c r="K3461" i="1"/>
  <c r="Q3461" i="1" s="1"/>
  <c r="K3690" i="1"/>
  <c r="Q3690" i="1" s="1"/>
  <c r="K2541" i="1"/>
  <c r="Q2541" i="1" s="1"/>
  <c r="K1874" i="1"/>
  <c r="Q1874" i="1" s="1"/>
  <c r="K3630" i="1"/>
  <c r="Q3630" i="1" s="1"/>
  <c r="K3691" i="1"/>
  <c r="Q3691" i="1" s="1"/>
  <c r="K2585" i="1"/>
  <c r="Q2585" i="1" s="1"/>
  <c r="K3036" i="1"/>
  <c r="Q3036" i="1" s="1"/>
  <c r="K2724" i="1"/>
  <c r="Q2724" i="1" s="1"/>
  <c r="K2152" i="1"/>
  <c r="Q2152" i="1" s="1"/>
  <c r="K3275" i="1"/>
  <c r="Q3275" i="1" s="1"/>
  <c r="K2534" i="1"/>
  <c r="Q2534" i="1" s="1"/>
  <c r="K3062" i="1"/>
  <c r="Q3062" i="1" s="1"/>
  <c r="K2679" i="1"/>
  <c r="Q2679" i="1" s="1"/>
  <c r="K2847" i="1"/>
  <c r="Q2847" i="1" s="1"/>
  <c r="K330" i="1"/>
  <c r="Q330" i="1" s="1"/>
  <c r="K177" i="1"/>
  <c r="Q177" i="1" s="1"/>
  <c r="K1364" i="1"/>
  <c r="Q1364" i="1" s="1"/>
  <c r="K1745" i="1"/>
  <c r="Q1745" i="1" s="1"/>
  <c r="K2367" i="1"/>
  <c r="Q2367" i="1" s="1"/>
  <c r="K823" i="1"/>
  <c r="Q823" i="1" s="1"/>
  <c r="K713" i="1"/>
  <c r="Q713" i="1" s="1"/>
  <c r="K2471" i="1"/>
  <c r="Q2471" i="1" s="1"/>
  <c r="K1470" i="1"/>
  <c r="Q1470" i="1" s="1"/>
  <c r="K1667" i="1"/>
  <c r="Q1667" i="1" s="1"/>
  <c r="K1627" i="1"/>
  <c r="Q1627" i="1" s="1"/>
  <c r="K1395" i="1"/>
  <c r="Q1395" i="1" s="1"/>
  <c r="K2190" i="1"/>
  <c r="Q2190" i="1" s="1"/>
  <c r="K1914" i="1"/>
  <c r="Q1914" i="1" s="1"/>
  <c r="K1309" i="1"/>
  <c r="Q1309" i="1" s="1"/>
  <c r="K814" i="1"/>
  <c r="Q814" i="1" s="1"/>
  <c r="K1633" i="1"/>
  <c r="Q1633" i="1" s="1"/>
  <c r="K3703" i="1"/>
  <c r="Q3703" i="1" s="1"/>
  <c r="K197" i="1"/>
  <c r="Q197" i="1" s="1"/>
  <c r="K4101" i="1"/>
  <c r="Q4101" i="1" s="1"/>
  <c r="K3151" i="1"/>
  <c r="Q3151" i="1" s="1"/>
  <c r="K4102" i="1"/>
  <c r="Q4102" i="1" s="1"/>
  <c r="K3632" i="1"/>
  <c r="Q3632" i="1" s="1"/>
  <c r="K2296" i="1"/>
  <c r="Q2296" i="1" s="1"/>
  <c r="K3439" i="1"/>
  <c r="Q3439" i="1" s="1"/>
  <c r="K3436" i="1"/>
  <c r="Q3436" i="1" s="1"/>
  <c r="K4103" i="1"/>
  <c r="Q4103" i="1" s="1"/>
  <c r="K2284" i="1"/>
  <c r="Q2284" i="1" s="1"/>
  <c r="K2038" i="1"/>
  <c r="Q2038" i="1" s="1"/>
  <c r="K2595" i="1"/>
  <c r="Q2595" i="1" s="1"/>
  <c r="K4104" i="1"/>
  <c r="Q4104" i="1" s="1"/>
  <c r="K2514" i="1"/>
  <c r="Q2514" i="1" s="1"/>
  <c r="K2171" i="1"/>
  <c r="Q2171" i="1" s="1"/>
  <c r="K2869" i="1"/>
  <c r="Q2869" i="1" s="1"/>
  <c r="K4105" i="1"/>
  <c r="Q4105" i="1" s="1"/>
  <c r="K4106" i="1"/>
  <c r="Q4106" i="1" s="1"/>
  <c r="K4107" i="1"/>
  <c r="Q4107" i="1" s="1"/>
  <c r="K1079" i="1"/>
  <c r="Q1079" i="1" s="1"/>
  <c r="K2217" i="1"/>
  <c r="Q2217" i="1" s="1"/>
  <c r="K671" i="1"/>
  <c r="Q671" i="1" s="1"/>
  <c r="K1174" i="1"/>
  <c r="Q1174" i="1" s="1"/>
  <c r="K2027" i="1"/>
  <c r="Q2027" i="1" s="1"/>
  <c r="K640" i="1"/>
  <c r="Q640" i="1" s="1"/>
  <c r="K1043" i="1"/>
  <c r="Q1043" i="1" s="1"/>
  <c r="K1370" i="1"/>
  <c r="Q1370" i="1" s="1"/>
  <c r="K2030" i="1"/>
  <c r="Q2030" i="1" s="1"/>
  <c r="K965" i="1"/>
  <c r="Q965" i="1" s="1"/>
  <c r="K1485" i="1"/>
  <c r="Q1485" i="1" s="1"/>
  <c r="K1827" i="1"/>
  <c r="Q1827" i="1" s="1"/>
  <c r="K777" i="1"/>
  <c r="Q777" i="1" s="1"/>
  <c r="K1153" i="1"/>
  <c r="Q1153" i="1" s="1"/>
  <c r="K846" i="1"/>
  <c r="Q846" i="1" s="1"/>
  <c r="K3084" i="1"/>
  <c r="Q3084" i="1" s="1"/>
  <c r="K1426" i="1"/>
  <c r="Q1426" i="1" s="1"/>
  <c r="K2383" i="1"/>
  <c r="Q2383" i="1" s="1"/>
  <c r="K1161" i="1"/>
  <c r="Q1161" i="1" s="1"/>
  <c r="K1463" i="1"/>
  <c r="Q1463" i="1" s="1"/>
  <c r="K1146" i="1"/>
  <c r="Q1146" i="1" s="1"/>
  <c r="K1152" i="1"/>
  <c r="Q1152" i="1" s="1"/>
  <c r="K42" i="1"/>
  <c r="Q42" i="1" s="1"/>
  <c r="K343" i="1"/>
  <c r="Q343" i="1" s="1"/>
  <c r="K598" i="1"/>
  <c r="Q598" i="1" s="1"/>
  <c r="K1688" i="1"/>
  <c r="Q1688" i="1" s="1"/>
  <c r="K308" i="1"/>
  <c r="Q308" i="1" s="1"/>
  <c r="K2374" i="1"/>
  <c r="Q2374" i="1" s="1"/>
  <c r="K230" i="1"/>
  <c r="Q230" i="1" s="1"/>
  <c r="K732" i="1"/>
  <c r="Q732" i="1" s="1"/>
  <c r="K775" i="1"/>
  <c r="Q775" i="1" s="1"/>
  <c r="K1504" i="1"/>
  <c r="Q1504" i="1" s="1"/>
  <c r="K2353" i="1"/>
  <c r="Q2353" i="1" s="1"/>
  <c r="K2145" i="1"/>
  <c r="Q2145" i="1" s="1"/>
  <c r="K491" i="1"/>
  <c r="Q491" i="1" s="1"/>
  <c r="K130" i="1"/>
  <c r="Q130" i="1" s="1"/>
  <c r="K690" i="1"/>
  <c r="Q690" i="1" s="1"/>
  <c r="K157" i="1"/>
  <c r="Q157" i="1" s="1"/>
  <c r="K2039" i="1"/>
  <c r="Q2039" i="1" s="1"/>
  <c r="K2687" i="1"/>
  <c r="Q2687" i="1" s="1"/>
  <c r="K363" i="1"/>
  <c r="Q363" i="1" s="1"/>
  <c r="K880" i="1"/>
  <c r="Q880" i="1" s="1"/>
  <c r="K1538" i="1"/>
  <c r="Q1538" i="1" s="1"/>
  <c r="K181" i="1"/>
  <c r="Q181" i="1" s="1"/>
  <c r="K578" i="1"/>
  <c r="Q578" i="1" s="1"/>
  <c r="K789" i="1"/>
  <c r="Q789" i="1" s="1"/>
  <c r="K2293" i="1"/>
  <c r="Q2293" i="1" s="1"/>
  <c r="K1539" i="1"/>
  <c r="Q1539" i="1" s="1"/>
  <c r="K288" i="1"/>
  <c r="Q288" i="1" s="1"/>
  <c r="K1737" i="1"/>
  <c r="Q1737" i="1" s="1"/>
  <c r="K2786" i="1"/>
  <c r="Q2786" i="1" s="1"/>
  <c r="K1208" i="1"/>
  <c r="Q1208" i="1" s="1"/>
  <c r="K496" i="1"/>
  <c r="Q496" i="1" s="1"/>
  <c r="K302" i="1"/>
  <c r="Q302" i="1" s="1"/>
  <c r="K1401" i="1"/>
  <c r="Q1401" i="1" s="1"/>
  <c r="K782" i="1"/>
  <c r="Q782" i="1" s="1"/>
  <c r="K360" i="1"/>
  <c r="Q360" i="1" s="1"/>
  <c r="K1276" i="1"/>
  <c r="Q1276" i="1" s="1"/>
  <c r="K442" i="1"/>
  <c r="Q442" i="1" s="1"/>
  <c r="K917" i="1"/>
  <c r="Q917" i="1" s="1"/>
  <c r="K1136" i="1"/>
  <c r="Q1136" i="1" s="1"/>
  <c r="K714" i="1"/>
  <c r="Q714" i="1" s="1"/>
  <c r="K2508" i="1"/>
  <c r="Q2508" i="1" s="1"/>
  <c r="K592" i="1"/>
  <c r="Q592" i="1" s="1"/>
  <c r="K883" i="1"/>
  <c r="Q883" i="1" s="1"/>
  <c r="K2186" i="1"/>
  <c r="Q2186" i="1" s="1"/>
  <c r="K152" i="1"/>
  <c r="Q152" i="1" s="1"/>
  <c r="K801" i="1"/>
  <c r="Q801" i="1" s="1"/>
  <c r="K249" i="1"/>
  <c r="Q249" i="1" s="1"/>
  <c r="K1949" i="1"/>
  <c r="Q1949" i="1" s="1"/>
  <c r="K2106" i="1"/>
  <c r="Q2106" i="1" s="1"/>
  <c r="K2196" i="1"/>
  <c r="Q2196" i="1" s="1"/>
  <c r="K1250" i="1"/>
  <c r="Q1250" i="1" s="1"/>
  <c r="K71" i="1"/>
  <c r="Q71" i="1" s="1"/>
  <c r="K311" i="1"/>
  <c r="Q311" i="1" s="1"/>
  <c r="K260" i="1"/>
  <c r="Q260" i="1" s="1"/>
  <c r="K2300" i="1"/>
  <c r="Q2300" i="1" s="1"/>
  <c r="K2350" i="1"/>
  <c r="Q2350" i="1" s="1"/>
  <c r="K381" i="1"/>
  <c r="Q381" i="1" s="1"/>
  <c r="K1478" i="1"/>
  <c r="Q1478" i="1" s="1"/>
  <c r="K758" i="1"/>
  <c r="Q758" i="1" s="1"/>
  <c r="K1932" i="1"/>
  <c r="Q1932" i="1" s="1"/>
  <c r="K475" i="1"/>
  <c r="Q475" i="1" s="1"/>
  <c r="K565" i="1"/>
  <c r="Q565" i="1" s="1"/>
  <c r="K1113" i="1"/>
  <c r="Q1113" i="1" s="1"/>
  <c r="K528" i="1"/>
  <c r="Q528" i="1" s="1"/>
  <c r="K2497" i="1"/>
  <c r="Q2497" i="1" s="1"/>
  <c r="K806" i="1"/>
  <c r="Q806" i="1" s="1"/>
  <c r="K1333" i="1"/>
  <c r="Q1333" i="1" s="1"/>
  <c r="K2566" i="1"/>
  <c r="Q2566" i="1" s="1"/>
  <c r="K2444" i="1"/>
  <c r="Q2444" i="1" s="1"/>
  <c r="K3204" i="1"/>
  <c r="Q3204" i="1" s="1"/>
  <c r="K3346" i="1"/>
  <c r="Q3346" i="1" s="1"/>
  <c r="K4108" i="1"/>
  <c r="Q4108" i="1" s="1"/>
  <c r="K3704" i="1"/>
  <c r="Q3704" i="1" s="1"/>
  <c r="K4109" i="1"/>
  <c r="Q4109" i="1" s="1"/>
  <c r="K4110" i="1"/>
  <c r="Q4110" i="1" s="1"/>
  <c r="K3616" i="1"/>
  <c r="Q3616" i="1" s="1"/>
  <c r="K2717" i="1"/>
  <c r="Q2717" i="1" s="1"/>
  <c r="K2814" i="1"/>
  <c r="Q2814" i="1" s="1"/>
  <c r="K4111" i="1"/>
  <c r="Q4111" i="1" s="1"/>
  <c r="K935" i="1"/>
  <c r="Q935" i="1" s="1"/>
  <c r="K2610" i="1"/>
  <c r="Q2610" i="1" s="1"/>
  <c r="K798" i="1"/>
  <c r="Q798" i="1" s="1"/>
  <c r="K3551" i="1"/>
  <c r="Q3551" i="1" s="1"/>
  <c r="K193" i="1"/>
  <c r="Q193" i="1" s="1"/>
  <c r="K2978" i="1"/>
  <c r="Q2978" i="1" s="1"/>
  <c r="K3004" i="1"/>
  <c r="Q3004" i="1" s="1"/>
  <c r="K3039" i="1"/>
  <c r="Q3039" i="1" s="1"/>
  <c r="K2815" i="1"/>
  <c r="Q2815" i="1" s="1"/>
  <c r="K909" i="1"/>
  <c r="Q909" i="1" s="1"/>
  <c r="K3633" i="1"/>
  <c r="Q3633" i="1" s="1"/>
  <c r="K2552" i="1"/>
  <c r="Q2552" i="1" s="1"/>
  <c r="K3443" i="1"/>
  <c r="Q3443" i="1" s="1"/>
  <c r="K2184" i="1"/>
  <c r="Q2184" i="1" s="1"/>
  <c r="K2092" i="1"/>
  <c r="Q2092" i="1" s="1"/>
  <c r="K3119" i="1"/>
  <c r="Q3119" i="1" s="1"/>
  <c r="K3210" i="1"/>
  <c r="Q3210" i="1" s="1"/>
  <c r="K648" i="1"/>
  <c r="Q648" i="1" s="1"/>
  <c r="K2781" i="1"/>
  <c r="Q2781" i="1" s="1"/>
  <c r="K1828" i="1"/>
  <c r="Q1828" i="1" s="1"/>
  <c r="K4112" i="1"/>
  <c r="Q4112" i="1" s="1"/>
  <c r="K3251" i="1"/>
  <c r="Q3251" i="1" s="1"/>
  <c r="K2701" i="1"/>
  <c r="Q2701" i="1" s="1"/>
  <c r="K2589" i="1"/>
  <c r="Q2589" i="1" s="1"/>
  <c r="K3306" i="1"/>
  <c r="Q3306" i="1" s="1"/>
  <c r="K3075" i="1"/>
  <c r="Q3075" i="1" s="1"/>
  <c r="K3067" i="1"/>
  <c r="Q3067" i="1" s="1"/>
  <c r="K1031" i="1"/>
  <c r="Q1031" i="1" s="1"/>
  <c r="K636" i="1"/>
  <c r="Q636" i="1" s="1"/>
  <c r="K2470" i="1"/>
  <c r="Q2470" i="1" s="1"/>
  <c r="K2237" i="1"/>
  <c r="Q2237" i="1" s="1"/>
  <c r="K2397" i="1"/>
  <c r="Q2397" i="1" s="1"/>
  <c r="K3437" i="1"/>
  <c r="Q3437" i="1" s="1"/>
  <c r="K3307" i="1"/>
  <c r="Q3307" i="1" s="1"/>
  <c r="K2473" i="1"/>
  <c r="Q2473" i="1" s="1"/>
  <c r="K1995" i="1"/>
  <c r="Q1995" i="1" s="1"/>
  <c r="K1986" i="1"/>
  <c r="Q1986" i="1" s="1"/>
  <c r="K2871" i="1"/>
  <c r="Q2871" i="1" s="1"/>
  <c r="K1961" i="1"/>
  <c r="Q1961" i="1" s="1"/>
  <c r="K2850" i="1"/>
  <c r="Q2850" i="1" s="1"/>
  <c r="K971" i="1"/>
  <c r="Q971" i="1" s="1"/>
  <c r="K3503" i="1"/>
  <c r="Q3503" i="1" s="1"/>
  <c r="K2236" i="1"/>
  <c r="Q2236" i="1" s="1"/>
  <c r="K1718" i="1"/>
  <c r="Q1718" i="1" s="1"/>
  <c r="K3333" i="1"/>
  <c r="Q3333" i="1" s="1"/>
  <c r="K855" i="1"/>
  <c r="Q855" i="1" s="1"/>
  <c r="K3406" i="1"/>
  <c r="Q3406" i="1" s="1"/>
  <c r="K941" i="1"/>
  <c r="Q941" i="1" s="1"/>
  <c r="K3552" i="1"/>
  <c r="Q3552" i="1" s="1"/>
  <c r="K1110" i="1"/>
  <c r="Q1110" i="1" s="1"/>
  <c r="K2658" i="1"/>
  <c r="Q2658" i="1" s="1"/>
  <c r="K1219" i="1"/>
  <c r="Q1219" i="1" s="1"/>
  <c r="K4113" i="1"/>
  <c r="Q4113" i="1" s="1"/>
  <c r="K2851" i="1"/>
  <c r="Q2851" i="1" s="1"/>
  <c r="K2734" i="1"/>
  <c r="Q2734" i="1" s="1"/>
  <c r="K3705" i="1"/>
  <c r="Q3705" i="1" s="1"/>
  <c r="K2066" i="1"/>
  <c r="Q2066" i="1" s="1"/>
  <c r="K3600" i="1"/>
  <c r="Q3600" i="1" s="1"/>
  <c r="K3064" i="1"/>
  <c r="Q3064" i="1" s="1"/>
  <c r="K3553" i="1"/>
  <c r="Q3553" i="1" s="1"/>
  <c r="K3090" i="1"/>
  <c r="Q3090" i="1" s="1"/>
  <c r="K97" i="1"/>
  <c r="Q97" i="1" s="1"/>
  <c r="K3407" i="1"/>
  <c r="Q3407" i="1" s="1"/>
  <c r="K4114" i="1"/>
  <c r="Q4114" i="1" s="1"/>
  <c r="K2323" i="1"/>
  <c r="Q2323" i="1" s="1"/>
  <c r="K4115" i="1"/>
  <c r="Q4115" i="1" s="1"/>
  <c r="K478" i="1"/>
  <c r="Q478" i="1" s="1"/>
  <c r="K3541" i="1"/>
  <c r="Q3541" i="1" s="1"/>
  <c r="K2784" i="1"/>
  <c r="Q2784" i="1" s="1"/>
  <c r="K2551" i="1"/>
  <c r="Q2551" i="1" s="1"/>
  <c r="K3542" i="1"/>
  <c r="Q3542" i="1" s="1"/>
  <c r="K2646" i="1"/>
  <c r="Q2646" i="1" s="1"/>
  <c r="K2938" i="1"/>
  <c r="Q2938" i="1" s="1"/>
  <c r="K3013" i="1"/>
  <c r="Q3013" i="1" s="1"/>
  <c r="K2562" i="1"/>
  <c r="Q2562" i="1" s="1"/>
  <c r="K3302" i="1"/>
  <c r="Q3302" i="1" s="1"/>
  <c r="K4056" i="1"/>
  <c r="Q4056" i="1" s="1"/>
  <c r="K1628" i="1"/>
  <c r="Q1628" i="1" s="1"/>
  <c r="K3152" i="1"/>
  <c r="Q3152" i="1" s="1"/>
  <c r="K2897" i="1"/>
  <c r="Q2897" i="1" s="1"/>
  <c r="K3324" i="1"/>
  <c r="Q3324" i="1" s="1"/>
  <c r="K4057" i="1"/>
  <c r="Q4057" i="1" s="1"/>
  <c r="K884" i="1"/>
  <c r="Q884" i="1" s="1"/>
  <c r="K4058" i="1"/>
  <c r="Q4058" i="1" s="1"/>
  <c r="K1125" i="1"/>
  <c r="Q1125" i="1" s="1"/>
  <c r="K358" i="1"/>
  <c r="Q358" i="1" s="1"/>
  <c r="K1740" i="1"/>
  <c r="Q1740" i="1" s="1"/>
  <c r="K2181" i="1"/>
  <c r="Q2181" i="1" s="1"/>
  <c r="K1394" i="1"/>
  <c r="Q1394" i="1" s="1"/>
  <c r="K1399" i="1"/>
  <c r="Q1399" i="1" s="1"/>
  <c r="K1752" i="1"/>
  <c r="Q1752" i="1" s="1"/>
  <c r="K719" i="1"/>
  <c r="Q719" i="1" s="1"/>
  <c r="K854" i="1"/>
  <c r="Q854" i="1" s="1"/>
  <c r="K747" i="1"/>
  <c r="Q747" i="1" s="1"/>
  <c r="K1059" i="1"/>
  <c r="Q1059" i="1" s="1"/>
  <c r="K1316" i="1"/>
  <c r="Q1316" i="1" s="1"/>
  <c r="K1042" i="1"/>
  <c r="Q1042" i="1" s="1"/>
  <c r="K1904" i="1"/>
  <c r="Q1904" i="1" s="1"/>
  <c r="K1224" i="1"/>
  <c r="Q1224" i="1" s="1"/>
  <c r="K1829" i="1"/>
  <c r="Q1829" i="1" s="1"/>
  <c r="K1157" i="1"/>
  <c r="Q1157" i="1" s="1"/>
  <c r="K534" i="1"/>
  <c r="Q534" i="1" s="1"/>
  <c r="K1636" i="1"/>
  <c r="Q1636" i="1" s="1"/>
  <c r="K2216" i="1"/>
  <c r="Q2216" i="1" s="1"/>
  <c r="K142" i="1"/>
  <c r="Q142" i="1" s="1"/>
  <c r="K1409" i="1"/>
  <c r="Q1409" i="1" s="1"/>
  <c r="K1511" i="1"/>
  <c r="Q1511" i="1" s="1"/>
  <c r="K813" i="1"/>
  <c r="Q813" i="1" s="1"/>
  <c r="K1774" i="1"/>
  <c r="Q1774" i="1" s="1"/>
  <c r="K879" i="1"/>
  <c r="Q879" i="1" s="1"/>
  <c r="K1759" i="1"/>
  <c r="Q1759" i="1" s="1"/>
  <c r="K695" i="1"/>
  <c r="Q695" i="1" s="1"/>
  <c r="K1540" i="1"/>
  <c r="Q1540" i="1" s="1"/>
  <c r="K1080" i="1"/>
  <c r="Q1080" i="1" s="1"/>
  <c r="K1793" i="1"/>
  <c r="Q1793" i="1" s="1"/>
  <c r="K1576" i="1"/>
  <c r="Q1576" i="1" s="1"/>
  <c r="K1665" i="1"/>
  <c r="Q1665" i="1" s="1"/>
  <c r="K1204" i="1"/>
  <c r="Q1204" i="1" s="1"/>
  <c r="K2121" i="1"/>
  <c r="Q2121" i="1" s="1"/>
  <c r="K2643" i="1"/>
  <c r="Q2643" i="1" s="1"/>
  <c r="K914" i="1"/>
  <c r="Q914" i="1" s="1"/>
  <c r="K1620" i="1"/>
  <c r="Q1620" i="1" s="1"/>
  <c r="K1221" i="1"/>
  <c r="Q1221" i="1" s="1"/>
  <c r="K2369" i="1"/>
  <c r="Q2369" i="1" s="1"/>
  <c r="K1468" i="1"/>
  <c r="Q1468" i="1" s="1"/>
  <c r="K456" i="1"/>
  <c r="Q456" i="1" s="1"/>
  <c r="K3059" i="1"/>
  <c r="Q3059" i="1" s="1"/>
  <c r="K929" i="1"/>
  <c r="Q929" i="1" s="1"/>
  <c r="K4020" i="1"/>
  <c r="Q4020" i="1" s="1"/>
  <c r="K3025" i="1"/>
  <c r="Q3025" i="1" s="1"/>
  <c r="K3122" i="1"/>
  <c r="Q3122" i="1" s="1"/>
  <c r="K2609" i="1"/>
  <c r="Q2609" i="1" s="1"/>
  <c r="K4021" i="1"/>
  <c r="Q4021" i="1" s="1"/>
  <c r="K1849" i="1"/>
  <c r="Q1849" i="1" s="1"/>
  <c r="K1970" i="1"/>
  <c r="Q1970" i="1" s="1"/>
  <c r="K2253" i="1"/>
  <c r="Q2253" i="1" s="1"/>
  <c r="K3100" i="1"/>
  <c r="Q3100" i="1" s="1"/>
  <c r="K1652" i="1"/>
  <c r="Q1652" i="1" s="1"/>
  <c r="K3685" i="1"/>
  <c r="Q3685" i="1" s="1"/>
  <c r="K3425" i="1"/>
  <c r="Q3425" i="1" s="1"/>
  <c r="K1618" i="1"/>
  <c r="Q1618" i="1" s="1"/>
  <c r="K2911" i="1"/>
  <c r="Q2911" i="1" s="1"/>
  <c r="K4022" i="1"/>
  <c r="Q4022" i="1" s="1"/>
  <c r="K2876" i="1"/>
  <c r="Q2876" i="1" s="1"/>
  <c r="K4023" i="1"/>
  <c r="Q4023" i="1" s="1"/>
  <c r="K1680" i="1"/>
  <c r="Q1680" i="1" s="1"/>
  <c r="K1144" i="1"/>
  <c r="Q1144" i="1" s="1"/>
  <c r="K643" i="1"/>
  <c r="Q643" i="1" s="1"/>
  <c r="K1361" i="1"/>
  <c r="Q1361" i="1" s="1"/>
  <c r="K309" i="1"/>
  <c r="Q309" i="1" s="1"/>
  <c r="K1169" i="1"/>
  <c r="Q1169" i="1" s="1"/>
  <c r="K1013" i="1"/>
  <c r="Q1013" i="1" s="1"/>
  <c r="K593" i="1"/>
  <c r="Q593" i="1" s="1"/>
  <c r="K234" i="1"/>
  <c r="Q234" i="1" s="1"/>
  <c r="K1906" i="1"/>
  <c r="Q1906" i="1" s="1"/>
  <c r="K1135" i="1"/>
  <c r="Q1135" i="1" s="1"/>
  <c r="K594" i="1"/>
  <c r="Q594" i="1" s="1"/>
  <c r="K418" i="1"/>
  <c r="Q418" i="1" s="1"/>
  <c r="K525" i="1"/>
  <c r="Q525" i="1" s="1"/>
  <c r="K1293" i="1"/>
  <c r="Q1293" i="1" s="1"/>
  <c r="K1509" i="1"/>
  <c r="Q1509" i="1" s="1"/>
  <c r="K1432" i="1"/>
  <c r="Q1432" i="1" s="1"/>
  <c r="K273" i="1"/>
  <c r="Q273" i="1" s="1"/>
  <c r="K1866" i="1"/>
  <c r="Q1866" i="1" s="1"/>
  <c r="K2205" i="1"/>
  <c r="Q2205" i="1" s="1"/>
  <c r="K2102" i="1"/>
  <c r="Q2102" i="1" s="1"/>
  <c r="K910" i="1"/>
  <c r="Q910" i="1" s="1"/>
  <c r="K386" i="1"/>
  <c r="Q386" i="1" s="1"/>
  <c r="K1593" i="1"/>
  <c r="Q1593" i="1" s="1"/>
  <c r="K2037" i="1"/>
  <c r="Q2037" i="1" s="1"/>
  <c r="K2175" i="1"/>
  <c r="Q2175" i="1" s="1"/>
  <c r="K1022" i="1"/>
  <c r="Q1022" i="1" s="1"/>
  <c r="K1324" i="1"/>
  <c r="Q1324" i="1" s="1"/>
  <c r="K509" i="1"/>
  <c r="Q509" i="1" s="1"/>
  <c r="K414" i="1"/>
  <c r="Q414" i="1" s="1"/>
  <c r="K232" i="1"/>
  <c r="Q232" i="1" s="1"/>
  <c r="K1503" i="1"/>
  <c r="Q1503" i="1" s="1"/>
  <c r="K979" i="1"/>
  <c r="Q979" i="1" s="1"/>
  <c r="K1547" i="1"/>
  <c r="Q1547" i="1" s="1"/>
  <c r="K735" i="1"/>
  <c r="Q735" i="1" s="1"/>
  <c r="K579" i="1"/>
  <c r="Q579" i="1" s="1"/>
  <c r="K815" i="1"/>
  <c r="Q815" i="1" s="1"/>
  <c r="K2025" i="1"/>
  <c r="Q2025" i="1" s="1"/>
  <c r="K377" i="1"/>
  <c r="Q377" i="1" s="1"/>
  <c r="K652" i="1"/>
  <c r="Q652" i="1" s="1"/>
  <c r="K1640" i="1"/>
  <c r="Q1640" i="1" s="1"/>
  <c r="K601" i="1"/>
  <c r="Q601" i="1" s="1"/>
  <c r="K1038" i="1"/>
  <c r="Q1038" i="1" s="1"/>
  <c r="K338" i="1"/>
  <c r="Q338" i="1" s="1"/>
  <c r="K2016" i="1"/>
  <c r="Q2016" i="1" s="1"/>
  <c r="K1588" i="1"/>
  <c r="Q1588" i="1" s="1"/>
  <c r="K408" i="1"/>
  <c r="Q408" i="1" s="1"/>
  <c r="K564" i="1"/>
  <c r="Q564" i="1" s="1"/>
  <c r="K2657" i="1"/>
  <c r="Q2657" i="1" s="1"/>
  <c r="K574" i="1"/>
  <c r="Q574" i="1" s="1"/>
  <c r="K1820" i="1"/>
  <c r="Q1820" i="1" s="1"/>
  <c r="K898" i="1"/>
  <c r="Q898" i="1" s="1"/>
  <c r="K349" i="1"/>
  <c r="Q349" i="1" s="1"/>
  <c r="K1083" i="1"/>
  <c r="Q1083" i="1" s="1"/>
  <c r="K1456" i="1"/>
  <c r="Q1456" i="1" s="1"/>
  <c r="K582" i="1"/>
  <c r="Q582" i="1" s="1"/>
  <c r="K1604" i="1"/>
  <c r="Q1604" i="1" s="1"/>
  <c r="K1666" i="1"/>
  <c r="Q1666" i="1" s="1"/>
  <c r="K1246" i="1"/>
  <c r="Q1246" i="1" s="1"/>
  <c r="K856" i="1"/>
  <c r="Q856" i="1" s="1"/>
  <c r="K516" i="1"/>
  <c r="Q516" i="1" s="1"/>
  <c r="K1673" i="1"/>
  <c r="Q1673" i="1" s="1"/>
  <c r="K827" i="1"/>
  <c r="Q827" i="1" s="1"/>
  <c r="K1960" i="1"/>
  <c r="Q1960" i="1" s="1"/>
  <c r="K1927" i="1"/>
  <c r="Q1927" i="1" s="1"/>
  <c r="K510" i="1"/>
  <c r="Q510" i="1" s="1"/>
  <c r="K1267" i="1"/>
  <c r="Q1267" i="1" s="1"/>
  <c r="K494" i="1"/>
  <c r="Q494" i="1" s="1"/>
  <c r="K1967" i="1"/>
  <c r="Q1967" i="1" s="1"/>
  <c r="K1124" i="1"/>
  <c r="Q1124" i="1" s="1"/>
  <c r="K1090" i="1"/>
  <c r="Q1090" i="1" s="1"/>
  <c r="K1663" i="1"/>
  <c r="Q1663" i="1" s="1"/>
  <c r="K943" i="1"/>
  <c r="Q943" i="1" s="1"/>
  <c r="K1853" i="1"/>
  <c r="Q1853" i="1" s="1"/>
  <c r="K994" i="1"/>
  <c r="Q994" i="1" s="1"/>
  <c r="K258" i="1"/>
  <c r="Q258" i="1" s="1"/>
  <c r="K2440" i="1"/>
  <c r="Q2440" i="1" s="1"/>
  <c r="K1530" i="1"/>
  <c r="Q1530" i="1" s="1"/>
  <c r="K1058" i="1"/>
  <c r="Q1058" i="1" s="1"/>
  <c r="K520" i="1"/>
  <c r="Q520" i="1" s="1"/>
  <c r="K1710" i="1"/>
  <c r="Q1710" i="1" s="1"/>
  <c r="K727" i="1"/>
  <c r="Q727" i="1" s="1"/>
  <c r="K2538" i="1"/>
  <c r="Q2538" i="1" s="1"/>
  <c r="K1723" i="1"/>
  <c r="Q1723" i="1" s="1"/>
  <c r="K2618" i="1"/>
  <c r="Q2618" i="1" s="1"/>
  <c r="K2858" i="1"/>
  <c r="Q2858" i="1" s="1"/>
  <c r="K874" i="1"/>
  <c r="Q874" i="1" s="1"/>
  <c r="K2518" i="1"/>
  <c r="Q2518" i="1" s="1"/>
  <c r="K2509" i="1"/>
  <c r="Q2509" i="1" s="1"/>
  <c r="K1797" i="1"/>
  <c r="Q1797" i="1" s="1"/>
  <c r="K1075" i="1"/>
  <c r="Q1075" i="1" s="1"/>
  <c r="K706" i="1"/>
  <c r="Q706" i="1" s="1"/>
  <c r="K1408" i="1"/>
  <c r="Q1408" i="1" s="1"/>
  <c r="K1302" i="1"/>
  <c r="Q1302" i="1" s="1"/>
  <c r="K1327" i="1"/>
  <c r="Q1327" i="1" s="1"/>
  <c r="K784" i="1"/>
  <c r="Q784" i="1" s="1"/>
  <c r="K1840" i="1"/>
  <c r="Q1840" i="1" s="1"/>
  <c r="K497" i="1"/>
  <c r="Q497" i="1" s="1"/>
  <c r="K1303" i="1"/>
  <c r="Q1303" i="1" s="1"/>
  <c r="K1645" i="1"/>
  <c r="Q1645" i="1" s="1"/>
  <c r="K2298" i="1"/>
  <c r="Q2298" i="1" s="1"/>
  <c r="K1270" i="1"/>
  <c r="Q1270" i="1" s="1"/>
  <c r="K2630" i="1"/>
  <c r="Q2630" i="1" s="1"/>
  <c r="K953" i="1"/>
  <c r="Q953" i="1" s="1"/>
  <c r="K1614" i="1"/>
  <c r="Q1614" i="1" s="1"/>
  <c r="K1704" i="1"/>
  <c r="Q1704" i="1" s="1"/>
  <c r="K1755" i="1"/>
  <c r="Q1755" i="1" s="1"/>
  <c r="K2008" i="1"/>
  <c r="Q2008" i="1" s="1"/>
  <c r="K1249" i="1"/>
  <c r="Q1249" i="1" s="1"/>
  <c r="K618" i="1"/>
  <c r="Q618" i="1" s="1"/>
  <c r="K2270" i="1"/>
  <c r="Q2270" i="1" s="1"/>
  <c r="K1696" i="1"/>
  <c r="Q1696" i="1" s="1"/>
  <c r="K2647" i="1"/>
  <c r="Q2647" i="1" s="1"/>
  <c r="K1690" i="1"/>
  <c r="Q1690" i="1" s="1"/>
  <c r="K2648" i="1"/>
  <c r="Q2648" i="1" s="1"/>
  <c r="K1446" i="1"/>
  <c r="Q1446" i="1" s="1"/>
  <c r="K2201" i="1"/>
  <c r="Q2201" i="1" s="1"/>
  <c r="K2080" i="1"/>
  <c r="Q2080" i="1" s="1"/>
  <c r="K2718" i="1"/>
  <c r="Q2718" i="1" s="1"/>
  <c r="K829" i="1"/>
  <c r="Q829" i="1" s="1"/>
  <c r="K2456" i="1"/>
  <c r="Q2456" i="1" s="1"/>
  <c r="K1642" i="1"/>
  <c r="Q1642" i="1" s="1"/>
  <c r="K2243" i="1"/>
  <c r="Q2243" i="1" s="1"/>
  <c r="K2041" i="1"/>
  <c r="Q2041" i="1" s="1"/>
  <c r="K1133" i="1"/>
  <c r="Q1133" i="1" s="1"/>
  <c r="K1020" i="1"/>
  <c r="Q1020" i="1" s="1"/>
  <c r="K1377" i="1"/>
  <c r="Q1377" i="1" s="1"/>
  <c r="K1102" i="1"/>
  <c r="Q1102" i="1" s="1"/>
  <c r="K1177" i="1"/>
  <c r="Q1177" i="1" s="1"/>
  <c r="K2912" i="1"/>
  <c r="Q2912" i="1" s="1"/>
  <c r="K1610" i="1"/>
  <c r="Q1610" i="1" s="1"/>
  <c r="K514" i="1"/>
  <c r="Q514" i="1" s="1"/>
  <c r="K805" i="1"/>
  <c r="Q805" i="1" s="1"/>
  <c r="K1291" i="1"/>
  <c r="Q1291" i="1" s="1"/>
  <c r="K1447" i="1"/>
  <c r="Q1447" i="1" s="1"/>
  <c r="K991" i="1"/>
  <c r="Q991" i="1" s="1"/>
  <c r="K2230" i="1"/>
  <c r="Q2230" i="1" s="1"/>
  <c r="K1226" i="1"/>
  <c r="Q1226" i="1" s="1"/>
  <c r="K2548" i="1"/>
  <c r="Q2548" i="1" s="1"/>
  <c r="K2024" i="1"/>
  <c r="Q2024" i="1" s="1"/>
  <c r="K1733" i="1"/>
  <c r="Q1733" i="1" s="1"/>
  <c r="K1071" i="1"/>
  <c r="Q1071" i="1" s="1"/>
  <c r="K2074" i="1"/>
  <c r="Q2074" i="1" s="1"/>
  <c r="K1379" i="1"/>
  <c r="Q1379" i="1" s="1"/>
  <c r="K1164" i="1"/>
  <c r="Q1164" i="1" s="1"/>
  <c r="K1101" i="1"/>
  <c r="Q1101" i="1" s="1"/>
  <c r="K2050" i="1"/>
  <c r="Q2050" i="1" s="1"/>
  <c r="K1527" i="1"/>
  <c r="Q1527" i="1" s="1"/>
  <c r="K1781" i="1"/>
  <c r="Q1781" i="1" s="1"/>
  <c r="K2082" i="1"/>
  <c r="Q2082" i="1" s="1"/>
  <c r="K1886" i="1"/>
  <c r="Q1886" i="1" s="1"/>
  <c r="K696" i="1"/>
  <c r="Q696" i="1" s="1"/>
  <c r="K1273" i="1"/>
  <c r="Q1273" i="1" s="1"/>
  <c r="K761" i="1"/>
  <c r="Q761" i="1" s="1"/>
  <c r="K1045" i="1"/>
  <c r="Q1045" i="1" s="1"/>
  <c r="K2286" i="1"/>
  <c r="Q2286" i="1" s="1"/>
  <c r="K859" i="1"/>
  <c r="Q859" i="1" s="1"/>
  <c r="K1493" i="1"/>
  <c r="Q1493" i="1" s="1"/>
  <c r="K1658" i="1"/>
  <c r="Q1658" i="1" s="1"/>
  <c r="K2276" i="1"/>
  <c r="Q2276" i="1" s="1"/>
  <c r="K2411" i="1"/>
  <c r="Q2411" i="1" s="1"/>
  <c r="K2317" i="1"/>
  <c r="Q2317" i="1" s="1"/>
  <c r="K1141" i="1"/>
  <c r="Q1141" i="1" s="1"/>
  <c r="K1984" i="1"/>
  <c r="Q1984" i="1" s="1"/>
  <c r="K2873" i="1"/>
  <c r="Q2873" i="1" s="1"/>
  <c r="K2326" i="1"/>
  <c r="Q2326" i="1" s="1"/>
  <c r="K1901" i="1"/>
  <c r="Q1901" i="1" s="1"/>
  <c r="K1369" i="1"/>
  <c r="Q1369" i="1" s="1"/>
  <c r="K1564" i="1"/>
  <c r="Q1564" i="1" s="1"/>
  <c r="K848" i="1"/>
  <c r="Q848" i="1" s="1"/>
  <c r="K835" i="1"/>
  <c r="Q835" i="1" s="1"/>
  <c r="K2605" i="1"/>
  <c r="Q2605" i="1" s="1"/>
  <c r="K1846" i="1"/>
  <c r="Q1846" i="1" s="1"/>
  <c r="K1505" i="1"/>
  <c r="Q1505" i="1" s="1"/>
  <c r="K1300" i="1"/>
  <c r="Q1300" i="1" s="1"/>
  <c r="K1398" i="1"/>
  <c r="Q1398" i="1" s="1"/>
  <c r="K1926" i="1"/>
  <c r="Q1926" i="1" s="1"/>
  <c r="K1015" i="1"/>
  <c r="Q1015" i="1" s="1"/>
  <c r="K1916" i="1"/>
  <c r="Q1916" i="1" s="1"/>
  <c r="K1834" i="1"/>
  <c r="Q1834" i="1" s="1"/>
  <c r="K1402" i="1"/>
  <c r="Q1402" i="1" s="1"/>
  <c r="K2061" i="1"/>
  <c r="Q2061" i="1" s="1"/>
  <c r="K635" i="1"/>
  <c r="Q635" i="1" s="1"/>
  <c r="K2071" i="1"/>
  <c r="Q2071" i="1" s="1"/>
  <c r="K2271" i="1"/>
  <c r="Q2271" i="1" s="1"/>
  <c r="K2683" i="1"/>
  <c r="Q2683" i="1" s="1"/>
  <c r="K2043" i="1"/>
  <c r="Q2043" i="1" s="1"/>
  <c r="K2477" i="1"/>
  <c r="Q2477" i="1" s="1"/>
  <c r="K2393" i="1"/>
  <c r="Q2393" i="1" s="1"/>
  <c r="K2057" i="1"/>
  <c r="Q2057" i="1" s="1"/>
  <c r="K2868" i="1"/>
  <c r="Q2868" i="1" s="1"/>
  <c r="K1245" i="1"/>
  <c r="Q1245" i="1" s="1"/>
  <c r="K2209" i="1"/>
  <c r="Q2209" i="1" s="1"/>
  <c r="K724" i="1"/>
  <c r="Q724" i="1" s="1"/>
  <c r="K1573" i="1"/>
  <c r="Q1573" i="1" s="1"/>
  <c r="K476" i="1"/>
  <c r="Q476" i="1" s="1"/>
  <c r="K1917" i="1"/>
  <c r="Q1917" i="1" s="1"/>
  <c r="K2588" i="1"/>
  <c r="Q2588" i="1" s="1"/>
  <c r="K2695" i="1"/>
  <c r="Q2695" i="1" s="1"/>
  <c r="K725" i="1"/>
  <c r="Q725" i="1" s="1"/>
  <c r="K1811" i="1"/>
  <c r="Q1811" i="1" s="1"/>
  <c r="K2310" i="1"/>
  <c r="Q2310" i="1" s="1"/>
  <c r="K2583" i="1"/>
  <c r="Q2583" i="1" s="1"/>
  <c r="K1471" i="1"/>
  <c r="Q1471" i="1" s="1"/>
  <c r="K506" i="1"/>
  <c r="Q506" i="1" s="1"/>
  <c r="K1565" i="1"/>
  <c r="Q1565" i="1" s="1"/>
  <c r="K2549" i="1"/>
  <c r="Q2549" i="1" s="1"/>
  <c r="K1512" i="1"/>
  <c r="Q1512" i="1" s="1"/>
  <c r="K2976" i="1"/>
  <c r="Q2976" i="1" s="1"/>
  <c r="K1205" i="1"/>
  <c r="Q1205" i="1" s="1"/>
  <c r="K2000" i="1"/>
  <c r="Q2000" i="1" s="1"/>
  <c r="K1318" i="1"/>
  <c r="Q1318" i="1" s="1"/>
  <c r="K1579" i="1"/>
  <c r="Q1579" i="1" s="1"/>
  <c r="K2385" i="1"/>
  <c r="Q2385" i="1" s="1"/>
  <c r="K711" i="1"/>
  <c r="Q711" i="1" s="1"/>
  <c r="K1466" i="1"/>
  <c r="Q1466" i="1" s="1"/>
  <c r="K2803" i="1"/>
  <c r="Q2803" i="1" s="1"/>
  <c r="K977" i="1"/>
  <c r="Q977" i="1" s="1"/>
  <c r="K268" i="1"/>
  <c r="Q268" i="1" s="1"/>
  <c r="K1310" i="1"/>
  <c r="Q1310" i="1" s="1"/>
  <c r="K2103" i="1"/>
  <c r="Q2103" i="1" s="1"/>
  <c r="K1858" i="1"/>
  <c r="Q1858" i="1" s="1"/>
  <c r="K2983" i="1"/>
  <c r="Q2983" i="1" s="1"/>
  <c r="K1796" i="1"/>
  <c r="Q1796" i="1" s="1"/>
  <c r="K1918" i="1"/>
  <c r="Q1918" i="1" s="1"/>
  <c r="K1789" i="1"/>
  <c r="Q1789" i="1" s="1"/>
  <c r="K741" i="1"/>
  <c r="Q741" i="1" s="1"/>
  <c r="K680" i="1"/>
  <c r="Q680" i="1" s="1"/>
  <c r="K2268" i="1"/>
  <c r="Q2268" i="1" s="1"/>
  <c r="K1116" i="1"/>
  <c r="Q1116" i="1" s="1"/>
  <c r="K1542" i="1"/>
  <c r="Q1542" i="1" s="1"/>
  <c r="K1655" i="1"/>
  <c r="Q1655" i="1" s="1"/>
  <c r="K2032" i="1"/>
  <c r="Q2032" i="1" s="1"/>
  <c r="K1121" i="1"/>
  <c r="Q1121" i="1" s="1"/>
  <c r="K1670" i="1"/>
  <c r="Q1670" i="1" s="1"/>
  <c r="K2913" i="1"/>
  <c r="Q2913" i="1" s="1"/>
  <c r="K1954" i="1"/>
  <c r="Q1954" i="1" s="1"/>
  <c r="K2425" i="1"/>
  <c r="Q2425" i="1" s="1"/>
  <c r="K1919" i="1"/>
  <c r="Q1919" i="1" s="1"/>
  <c r="K2290" i="1"/>
  <c r="Q2290" i="1" s="1"/>
  <c r="K2294" i="1"/>
  <c r="Q2294" i="1" s="1"/>
  <c r="K1758" i="1"/>
  <c r="Q1758" i="1" s="1"/>
  <c r="K2150" i="1"/>
  <c r="Q2150" i="1" s="1"/>
  <c r="K2488" i="1"/>
  <c r="Q2488" i="1" s="1"/>
  <c r="K2540" i="1"/>
  <c r="Q2540" i="1" s="1"/>
  <c r="K2076" i="1"/>
  <c r="Q2076" i="1" s="1"/>
  <c r="K2772" i="1"/>
  <c r="Q2772" i="1" s="1"/>
  <c r="K2519" i="1"/>
  <c r="Q2519" i="1" s="1"/>
  <c r="K720" i="1"/>
  <c r="Q720" i="1" s="1"/>
  <c r="K1040" i="1"/>
  <c r="Q1040" i="1" s="1"/>
  <c r="K1605" i="1"/>
  <c r="Q1605" i="1" s="1"/>
  <c r="K2221" i="1"/>
  <c r="Q2221" i="1" s="1"/>
  <c r="K2571" i="1"/>
  <c r="Q2571" i="1" s="1"/>
  <c r="K2387" i="1"/>
  <c r="Q2387" i="1" s="1"/>
  <c r="K2523" i="1"/>
  <c r="Q2523" i="1" s="1"/>
  <c r="K2669" i="1"/>
  <c r="Q2669" i="1" s="1"/>
  <c r="K692" i="1"/>
  <c r="Q692" i="1" s="1"/>
  <c r="K1149" i="1"/>
  <c r="Q1149" i="1" s="1"/>
  <c r="K1854" i="1"/>
  <c r="Q1854" i="1" s="1"/>
  <c r="K1244" i="1"/>
  <c r="Q1244" i="1" s="1"/>
  <c r="K1543" i="1"/>
  <c r="Q1543" i="1" s="1"/>
  <c r="K596" i="1"/>
  <c r="Q596" i="1" s="1"/>
  <c r="K1494" i="1"/>
  <c r="Q1494" i="1" s="1"/>
  <c r="K2785" i="1"/>
  <c r="Q2785" i="1" s="1"/>
  <c r="K2295" i="1"/>
  <c r="Q2295" i="1" s="1"/>
  <c r="K1868" i="1"/>
  <c r="Q1868" i="1" s="1"/>
  <c r="K1194" i="1"/>
  <c r="Q1194" i="1" s="1"/>
  <c r="K1887" i="1"/>
  <c r="Q1887" i="1" s="1"/>
  <c r="K2809" i="1"/>
  <c r="Q2809" i="1" s="1"/>
  <c r="K2828" i="1"/>
  <c r="Q2828" i="1" s="1"/>
  <c r="K1844" i="1"/>
  <c r="Q1844" i="1" s="1"/>
  <c r="K1772" i="1"/>
  <c r="Q1772" i="1" s="1"/>
  <c r="K1933" i="1"/>
  <c r="Q1933" i="1" s="1"/>
  <c r="K1813" i="1"/>
  <c r="Q1813" i="1" s="1"/>
  <c r="K614" i="1"/>
  <c r="Q614" i="1" s="1"/>
  <c r="K1290" i="1"/>
  <c r="Q1290" i="1" s="1"/>
  <c r="K1105" i="1"/>
  <c r="Q1105" i="1" s="1"/>
  <c r="K1594" i="1"/>
  <c r="Q1594" i="1" s="1"/>
  <c r="K2018" i="1"/>
  <c r="Q2018" i="1" s="1"/>
  <c r="K1214" i="1"/>
  <c r="Q1214" i="1" s="1"/>
  <c r="K1677" i="1"/>
  <c r="Q1677" i="1" s="1"/>
  <c r="K1382" i="1"/>
  <c r="Q1382" i="1" s="1"/>
  <c r="K1053" i="1"/>
  <c r="Q1053" i="1" s="1"/>
  <c r="K2193" i="1"/>
  <c r="Q2193" i="1" s="1"/>
  <c r="K2474" i="1"/>
  <c r="Q2474" i="1" s="1"/>
  <c r="K1330" i="1"/>
  <c r="Q1330" i="1" s="1"/>
  <c r="K2104" i="1"/>
  <c r="Q2104" i="1" s="1"/>
  <c r="K2766" i="1"/>
  <c r="Q2766" i="1" s="1"/>
  <c r="K1107" i="1"/>
  <c r="Q1107" i="1" s="1"/>
  <c r="K1368" i="1"/>
  <c r="Q1368" i="1" s="1"/>
  <c r="K2009" i="1"/>
  <c r="Q2009" i="1" s="1"/>
  <c r="K2006" i="1"/>
  <c r="Q2006" i="1" s="1"/>
  <c r="K1826" i="1"/>
  <c r="Q1826" i="1" s="1"/>
  <c r="K2304" i="1"/>
  <c r="Q2304" i="1" s="1"/>
  <c r="K2089" i="1"/>
  <c r="Q2089" i="1" s="1"/>
  <c r="K1279" i="1"/>
  <c r="Q1279" i="1" s="1"/>
  <c r="K1631" i="1"/>
  <c r="Q1631" i="1" s="1"/>
  <c r="K2370" i="1"/>
  <c r="Q2370" i="1" s="1"/>
  <c r="K1661" i="1"/>
  <c r="Q1661" i="1" s="1"/>
  <c r="K1533" i="1"/>
  <c r="Q1533" i="1" s="1"/>
  <c r="K685" i="1"/>
  <c r="Q685" i="1" s="1"/>
  <c r="K2998" i="1"/>
  <c r="Q2998" i="1" s="1"/>
  <c r="K1490" i="1"/>
  <c r="Q1490" i="1" s="1"/>
  <c r="K2401" i="1"/>
  <c r="Q2401" i="1" s="1"/>
  <c r="K2084" i="1"/>
  <c r="Q2084" i="1" s="1"/>
  <c r="K2371" i="1"/>
  <c r="Q2371" i="1" s="1"/>
  <c r="K1457" i="1"/>
  <c r="Q1457" i="1" s="1"/>
  <c r="K2638" i="1"/>
  <c r="Q2638" i="1" s="1"/>
  <c r="K1520" i="1"/>
  <c r="Q1520" i="1" s="1"/>
  <c r="K1711" i="1"/>
  <c r="Q1711" i="1" s="1"/>
  <c r="K1332" i="1"/>
  <c r="Q1332" i="1" s="1"/>
  <c r="K2023" i="1"/>
  <c r="Q2023" i="1" s="1"/>
  <c r="K1878" i="1"/>
  <c r="Q1878" i="1" s="1"/>
  <c r="K1891" i="1"/>
  <c r="Q1891" i="1" s="1"/>
  <c r="K2604" i="1"/>
  <c r="Q2604" i="1" s="1"/>
  <c r="K2136" i="1"/>
  <c r="Q2136" i="1" s="1"/>
  <c r="K1230" i="1"/>
  <c r="Q1230" i="1" s="1"/>
  <c r="K707" i="1"/>
  <c r="Q707" i="1" s="1"/>
  <c r="K2652" i="1"/>
  <c r="Q2652" i="1" s="1"/>
  <c r="K1441" i="1"/>
  <c r="Q1441" i="1" s="1"/>
  <c r="K919" i="1"/>
  <c r="Q919" i="1" s="1"/>
  <c r="K2012" i="1"/>
  <c r="Q2012" i="1" s="1"/>
  <c r="K2539" i="1"/>
  <c r="Q2539" i="1" s="1"/>
  <c r="K1612" i="1"/>
  <c r="Q1612" i="1" s="1"/>
  <c r="K2191" i="1"/>
  <c r="Q2191" i="1" s="1"/>
  <c r="K2257" i="1"/>
  <c r="Q2257" i="1" s="1"/>
  <c r="K2572" i="1"/>
  <c r="Q2572" i="1" s="1"/>
  <c r="K863" i="1"/>
  <c r="Q863" i="1" s="1"/>
  <c r="K1852" i="1"/>
  <c r="Q1852" i="1" s="1"/>
  <c r="K2934" i="1"/>
  <c r="Q2934" i="1" s="1"/>
  <c r="K2218" i="1"/>
  <c r="Q2218" i="1" s="1"/>
  <c r="K1668" i="1"/>
  <c r="Q1668" i="1" s="1"/>
  <c r="K2510" i="1"/>
  <c r="Q2510" i="1" s="1"/>
  <c r="K2787" i="1"/>
  <c r="Q2787" i="1" s="1"/>
  <c r="K2199" i="1"/>
  <c r="Q2199" i="1" s="1"/>
  <c r="K1055" i="1"/>
  <c r="Q1055" i="1" s="1"/>
  <c r="K2054" i="1"/>
  <c r="Q2054" i="1" s="1"/>
  <c r="K1712" i="1"/>
  <c r="Q1712" i="1" s="1"/>
  <c r="K2901" i="1"/>
  <c r="Q2901" i="1" s="1"/>
  <c r="K2266" i="1"/>
  <c r="Q2266" i="1" s="1"/>
  <c r="K208" i="1"/>
  <c r="Q208" i="1" s="1"/>
  <c r="K1814" i="1"/>
  <c r="Q1814" i="1" s="1"/>
  <c r="K2341" i="1"/>
  <c r="Q2341" i="1" s="1"/>
  <c r="K1646" i="1"/>
  <c r="Q1646" i="1" s="1"/>
  <c r="K2078" i="1"/>
  <c r="Q2078" i="1" s="1"/>
  <c r="K2482" i="1"/>
  <c r="Q2482" i="1" s="1"/>
  <c r="K1032" i="1"/>
  <c r="Q1032" i="1" s="1"/>
  <c r="K1046" i="1"/>
  <c r="Q1046" i="1" s="1"/>
  <c r="K1730" i="1"/>
  <c r="Q1730" i="1" s="1"/>
  <c r="K1782" i="1"/>
  <c r="Q1782" i="1" s="1"/>
  <c r="K86" i="1"/>
  <c r="Q86" i="1" s="1"/>
  <c r="K2671" i="1"/>
  <c r="Q2671" i="1" s="1"/>
  <c r="K2327" i="1"/>
  <c r="Q2327" i="1" s="1"/>
  <c r="K1410" i="1"/>
  <c r="Q1410" i="1" s="1"/>
  <c r="K1674" i="1"/>
  <c r="Q1674" i="1" s="1"/>
  <c r="K2702" i="1"/>
  <c r="Q2702" i="1" s="1"/>
  <c r="K2653" i="1"/>
  <c r="Q2653" i="1" s="1"/>
  <c r="K2349" i="1"/>
  <c r="Q2349" i="1" s="1"/>
  <c r="K2240" i="1"/>
  <c r="Q2240" i="1" s="1"/>
  <c r="K1837" i="1"/>
  <c r="Q1837" i="1" s="1"/>
  <c r="K2287" i="1"/>
  <c r="Q2287" i="1" s="1"/>
  <c r="K2273" i="1"/>
  <c r="Q2273" i="1" s="1"/>
  <c r="K1176" i="1"/>
  <c r="Q1176" i="1" s="1"/>
  <c r="K1766" i="1"/>
  <c r="Q1766" i="1" s="1"/>
  <c r="K1958" i="1"/>
  <c r="Q1958" i="1" s="1"/>
  <c r="K2684" i="1"/>
  <c r="Q2684" i="1" s="1"/>
  <c r="K1518" i="1"/>
  <c r="Q1518" i="1" s="1"/>
  <c r="K982" i="1"/>
  <c r="Q982" i="1" s="1"/>
  <c r="K709" i="1"/>
  <c r="Q709" i="1" s="1"/>
  <c r="K3144" i="1"/>
  <c r="Q3144" i="1" s="1"/>
  <c r="K2479" i="1"/>
  <c r="Q2479" i="1" s="1"/>
  <c r="K2098" i="1"/>
  <c r="Q2098" i="1" s="1"/>
  <c r="K2685" i="1"/>
  <c r="Q2685" i="1" s="1"/>
  <c r="K2337" i="1"/>
  <c r="Q2337" i="1" s="1"/>
  <c r="K2105" i="1"/>
  <c r="Q2105" i="1" s="1"/>
  <c r="K1590" i="1"/>
  <c r="Q1590" i="1" s="1"/>
  <c r="K1472" i="1"/>
  <c r="Q1472" i="1" s="1"/>
  <c r="K1414" i="1"/>
  <c r="Q1414" i="1" s="1"/>
  <c r="K1313" i="1"/>
  <c r="Q1313" i="1" s="1"/>
  <c r="K819" i="1"/>
  <c r="Q819" i="1" s="1"/>
  <c r="K2569" i="1"/>
  <c r="Q2569" i="1" s="1"/>
  <c r="K2969" i="1"/>
  <c r="Q2969" i="1" s="1"/>
  <c r="K1154" i="1"/>
  <c r="Q1154" i="1" s="1"/>
  <c r="K1180" i="1"/>
  <c r="Q1180" i="1" s="1"/>
  <c r="K2213" i="1"/>
  <c r="Q2213" i="1" s="1"/>
  <c r="K1683" i="1"/>
  <c r="Q1683" i="1" s="1"/>
  <c r="K1453" i="1"/>
  <c r="Q1453" i="1" s="1"/>
  <c r="K1892" i="1"/>
  <c r="Q1892" i="1" s="1"/>
  <c r="K1519" i="1"/>
  <c r="Q1519" i="1" s="1"/>
  <c r="K2235" i="1"/>
  <c r="Q2235" i="1" s="1"/>
  <c r="K1671" i="1"/>
  <c r="Q1671" i="1" s="1"/>
  <c r="K2279" i="1"/>
  <c r="Q2279" i="1" s="1"/>
  <c r="K2346" i="1"/>
  <c r="Q2346" i="1" s="1"/>
  <c r="K3490" i="1"/>
  <c r="Q3490" i="1" s="1"/>
  <c r="K1839" i="1"/>
  <c r="Q1839" i="1" s="1"/>
  <c r="K1328" i="1"/>
  <c r="Q1328" i="1" s="1"/>
  <c r="K1675" i="1"/>
  <c r="Q1675" i="1" s="1"/>
  <c r="K1436" i="1"/>
  <c r="Q1436" i="1" s="1"/>
  <c r="K2711" i="1"/>
  <c r="Q2711" i="1" s="1"/>
  <c r="K1344" i="1"/>
  <c r="Q1344" i="1" s="1"/>
  <c r="K2614" i="1"/>
  <c r="Q2614" i="1" s="1"/>
  <c r="K2467" i="1"/>
  <c r="Q2467" i="1" s="1"/>
  <c r="K1554" i="1"/>
  <c r="Q1554" i="1" s="1"/>
  <c r="K2031" i="1"/>
  <c r="Q2031" i="1" s="1"/>
  <c r="K1429" i="1"/>
  <c r="Q1429" i="1" s="1"/>
  <c r="K905" i="1"/>
  <c r="Q905" i="1" s="1"/>
  <c r="K2206" i="1"/>
  <c r="Q2206" i="1" s="1"/>
  <c r="K1694" i="1"/>
  <c r="Q1694" i="1" s="1"/>
  <c r="K1635" i="1"/>
  <c r="Q1635" i="1" s="1"/>
  <c r="K1510" i="1"/>
  <c r="Q1510" i="1" s="1"/>
  <c r="K2419" i="1"/>
  <c r="Q2419" i="1" s="1"/>
  <c r="K1888" i="1"/>
  <c r="Q1888" i="1" s="1"/>
  <c r="K2263" i="1"/>
  <c r="Q2263" i="1" s="1"/>
  <c r="K657" i="1"/>
  <c r="Q657" i="1" s="1"/>
  <c r="K1461" i="1"/>
  <c r="Q1461" i="1" s="1"/>
  <c r="K2361" i="1"/>
  <c r="Q2361" i="1" s="1"/>
  <c r="K1566" i="1"/>
  <c r="Q1566" i="1" s="1"/>
  <c r="K1502" i="1"/>
  <c r="Q1502" i="1" s="1"/>
  <c r="K1521" i="1"/>
  <c r="Q1521" i="1" s="1"/>
  <c r="K1305" i="1"/>
  <c r="Q1305" i="1" s="1"/>
  <c r="K1920" i="1"/>
  <c r="Q1920" i="1" s="1"/>
  <c r="K4024" i="1"/>
  <c r="Q4024" i="1" s="1"/>
  <c r="K3628" i="1"/>
  <c r="Q3628" i="1" s="1"/>
  <c r="K3686" i="1"/>
  <c r="Q3686" i="1" s="1"/>
  <c r="K781" i="1"/>
  <c r="Q781" i="1" s="1"/>
  <c r="K3143" i="1"/>
  <c r="Q3143" i="1" s="1"/>
  <c r="K1985" i="1"/>
  <c r="Q1985" i="1" s="1"/>
  <c r="K1492" i="1"/>
  <c r="Q1492" i="1" s="1"/>
  <c r="K2192" i="1"/>
  <c r="Q2192" i="1" s="1"/>
  <c r="K4025" i="1"/>
  <c r="Q4025" i="1" s="1"/>
  <c r="K2390" i="1"/>
  <c r="Q2390" i="1" s="1"/>
  <c r="K2945" i="1"/>
  <c r="Q2945" i="1" s="1"/>
  <c r="K3687" i="1"/>
  <c r="Q3687" i="1" s="1"/>
  <c r="K3258" i="1"/>
  <c r="Q3258" i="1" s="1"/>
  <c r="K4026" i="1"/>
  <c r="Q4026" i="1" s="1"/>
  <c r="K3484" i="1"/>
  <c r="Q3484" i="1" s="1"/>
  <c r="K4027" i="1"/>
  <c r="Q4027" i="1" s="1"/>
  <c r="K2448" i="1"/>
  <c r="Q2448" i="1" s="1"/>
  <c r="K3688" i="1"/>
  <c r="Q3688" i="1" s="1"/>
  <c r="K2697" i="1"/>
  <c r="Q2697" i="1" s="1"/>
  <c r="K3386" i="1"/>
  <c r="Q3386" i="1" s="1"/>
  <c r="K204" i="1"/>
  <c r="Q204" i="1" s="1"/>
  <c r="K2480" i="1"/>
  <c r="Q2480" i="1" s="1"/>
  <c r="K2686" i="1"/>
  <c r="Q2686" i="1" s="1"/>
  <c r="K2662" i="1"/>
  <c r="Q2662" i="1" s="1"/>
  <c r="K2492" i="1"/>
  <c r="Q2492" i="1" s="1"/>
  <c r="K1896" i="1"/>
  <c r="Q1896" i="1" s="1"/>
  <c r="K1648" i="1"/>
  <c r="Q1648" i="1" s="1"/>
  <c r="K1036" i="1"/>
  <c r="Q1036" i="1" s="1"/>
  <c r="K1117" i="1"/>
  <c r="Q1117" i="1" s="1"/>
  <c r="K1780" i="1"/>
  <c r="Q1780" i="1" s="1"/>
  <c r="K2090" i="1"/>
  <c r="Q2090" i="1" s="1"/>
  <c r="K1524" i="1"/>
  <c r="Q1524" i="1" s="1"/>
  <c r="K2914" i="1"/>
  <c r="Q2914" i="1" s="1"/>
  <c r="K1449" i="1"/>
  <c r="Q1449" i="1" s="1"/>
  <c r="K828" i="1"/>
  <c r="Q828" i="1" s="1"/>
  <c r="K2930" i="1"/>
  <c r="Q2930" i="1" s="1"/>
  <c r="K2423" i="1"/>
  <c r="Q2423" i="1" s="1"/>
  <c r="K2515" i="1"/>
  <c r="Q2515" i="1" s="1"/>
  <c r="K2231" i="1"/>
  <c r="Q2231" i="1" s="1"/>
  <c r="K1517" i="1"/>
  <c r="Q1517" i="1" s="1"/>
  <c r="K2328" i="1"/>
  <c r="Q2328" i="1" s="1"/>
  <c r="K2142" i="1"/>
  <c r="Q2142" i="1" s="1"/>
  <c r="K2921" i="1"/>
  <c r="Q2921" i="1" s="1"/>
  <c r="K1396" i="1"/>
  <c r="Q1396" i="1" s="1"/>
  <c r="K1531" i="1"/>
  <c r="Q1531" i="1" s="1"/>
  <c r="K1231" i="1"/>
  <c r="Q1231" i="1" s="1"/>
  <c r="K1241" i="1"/>
  <c r="Q1241" i="1" s="1"/>
  <c r="K3217" i="1"/>
  <c r="Q3217" i="1" s="1"/>
  <c r="K2331" i="1"/>
  <c r="Q2331" i="1" s="1"/>
  <c r="K590" i="1"/>
  <c r="Q590" i="1" s="1"/>
  <c r="K1865" i="1"/>
  <c r="Q1865" i="1" s="1"/>
  <c r="K1784" i="1"/>
  <c r="Q1784" i="1" s="1"/>
  <c r="K1437" i="1"/>
  <c r="Q1437" i="1" s="1"/>
  <c r="K2269" i="1"/>
  <c r="Q2269" i="1" s="1"/>
  <c r="K1286" i="1"/>
  <c r="Q1286" i="1" s="1"/>
  <c r="K1349" i="1"/>
  <c r="Q1349" i="1" s="1"/>
  <c r="K2318" i="1"/>
  <c r="Q2318" i="1" s="1"/>
  <c r="K1118" i="1"/>
  <c r="Q1118" i="1" s="1"/>
  <c r="K2797" i="1"/>
  <c r="Q2797" i="1" s="1"/>
  <c r="K1178" i="1"/>
  <c r="Q1178" i="1" s="1"/>
  <c r="K1464" i="1"/>
  <c r="Q1464" i="1" s="1"/>
  <c r="K1392" i="1"/>
  <c r="Q1392" i="1" s="1"/>
  <c r="K1971" i="1"/>
  <c r="Q1971" i="1" s="1"/>
  <c r="K158" i="1"/>
  <c r="Q158" i="1" s="1"/>
  <c r="K2200" i="1"/>
  <c r="Q2200" i="1" s="1"/>
  <c r="K2731" i="1"/>
  <c r="Q2731" i="1" s="1"/>
  <c r="K1362" i="1"/>
  <c r="Q1362" i="1" s="1"/>
  <c r="K1326" i="1"/>
  <c r="Q1326" i="1" s="1"/>
  <c r="K1516" i="1"/>
  <c r="Q1516" i="1" s="1"/>
  <c r="K1798" i="1"/>
  <c r="Q1798" i="1" s="1"/>
  <c r="K1070" i="1"/>
  <c r="Q1070" i="1" s="1"/>
  <c r="K1695" i="1"/>
  <c r="Q1695" i="1" s="1"/>
  <c r="K2592" i="1"/>
  <c r="Q2592" i="1" s="1"/>
  <c r="K2093" i="1"/>
  <c r="Q2093" i="1" s="1"/>
  <c r="K1465" i="1"/>
  <c r="Q1465" i="1" s="1"/>
  <c r="K2183" i="1"/>
  <c r="Q2183" i="1" s="1"/>
  <c r="K2754" i="1"/>
  <c r="Q2754" i="1" s="1"/>
  <c r="K1581" i="1"/>
  <c r="Q1581" i="1" s="1"/>
  <c r="K1965" i="1"/>
  <c r="Q1965" i="1" s="1"/>
  <c r="K1953" i="1"/>
  <c r="Q1953" i="1" s="1"/>
  <c r="K1835" i="1"/>
  <c r="Q1835" i="1" s="1"/>
  <c r="K2288" i="1"/>
  <c r="Q2288" i="1" s="1"/>
  <c r="K1957" i="1"/>
  <c r="Q1957" i="1" s="1"/>
  <c r="K2619" i="1"/>
  <c r="Q2619" i="1" s="1"/>
  <c r="K631" i="1"/>
  <c r="Q631" i="1" s="1"/>
  <c r="K1875" i="1"/>
  <c r="Q1875" i="1" s="1"/>
  <c r="K701" i="1"/>
  <c r="Q701" i="1" s="1"/>
  <c r="K1386" i="1"/>
  <c r="Q1386" i="1" s="1"/>
  <c r="K2207" i="1"/>
  <c r="Q2207" i="1" s="1"/>
  <c r="K1319" i="1"/>
  <c r="Q1319" i="1" s="1"/>
  <c r="K2233" i="1"/>
  <c r="Q2233" i="1" s="1"/>
  <c r="K2744" i="1"/>
  <c r="Q2744" i="1" s="1"/>
  <c r="K1417" i="1"/>
  <c r="Q1417" i="1" s="1"/>
  <c r="K1173" i="1"/>
  <c r="Q1173" i="1" s="1"/>
  <c r="K2013" i="1"/>
  <c r="Q2013" i="1" s="1"/>
  <c r="K1222" i="1"/>
  <c r="Q1222" i="1" s="1"/>
  <c r="K1248" i="1"/>
  <c r="Q1248" i="1" s="1"/>
  <c r="K2775" i="1"/>
  <c r="Q2775" i="1" s="1"/>
  <c r="K1587" i="1"/>
  <c r="Q1587" i="1" s="1"/>
  <c r="K1893" i="1"/>
  <c r="Q1893" i="1" s="1"/>
  <c r="K1951" i="1"/>
  <c r="Q1951" i="1" s="1"/>
  <c r="K2789" i="1"/>
  <c r="Q2789" i="1" s="1"/>
  <c r="K3145" i="1"/>
  <c r="Q3145" i="1" s="1"/>
  <c r="K2581" i="1"/>
  <c r="Q2581" i="1" s="1"/>
  <c r="K3056" i="1"/>
  <c r="Q3056" i="1" s="1"/>
  <c r="K4059" i="1"/>
  <c r="Q4059" i="1" s="1"/>
  <c r="K2735" i="1"/>
  <c r="Q2735" i="1" s="1"/>
  <c r="K3462" i="1"/>
  <c r="Q3462" i="1" s="1"/>
  <c r="K3543" i="1"/>
  <c r="Q3543" i="1" s="1"/>
  <c r="K3031" i="1"/>
  <c r="Q3031" i="1" s="1"/>
  <c r="K2882" i="1"/>
  <c r="Q2882" i="1" s="1"/>
  <c r="K2460" i="1"/>
  <c r="Q2460" i="1" s="1"/>
  <c r="K2796" i="1"/>
  <c r="Q2796" i="1" s="1"/>
  <c r="K4060" i="1"/>
  <c r="Q4060" i="1" s="1"/>
  <c r="K3146" i="1"/>
  <c r="Q3146" i="1" s="1"/>
  <c r="K4061" i="1"/>
  <c r="Q4061" i="1" s="1"/>
  <c r="K4062" i="1"/>
  <c r="Q4062" i="1" s="1"/>
  <c r="K3544" i="1"/>
  <c r="Q3544" i="1" s="1"/>
  <c r="K2967" i="1"/>
  <c r="Q2967" i="1" s="1"/>
  <c r="K3429" i="1"/>
  <c r="Q3429" i="1" s="1"/>
  <c r="K1143" i="1"/>
  <c r="Q1143" i="1" s="1"/>
  <c r="K2656" i="1"/>
  <c r="Q2656" i="1" s="1"/>
  <c r="K1007" i="1"/>
  <c r="Q1007" i="1" s="1"/>
  <c r="K2170" i="1"/>
  <c r="Q2170" i="1" s="1"/>
  <c r="K2621" i="1"/>
  <c r="Q2621" i="1" s="1"/>
  <c r="K1145" i="1"/>
  <c r="Q1145" i="1" s="1"/>
  <c r="K1561" i="1"/>
  <c r="Q1561" i="1" s="1"/>
  <c r="K2516" i="1"/>
  <c r="Q2516" i="1" s="1"/>
  <c r="K1229" i="1"/>
  <c r="Q1229" i="1" s="1"/>
  <c r="K1356" i="1"/>
  <c r="Q1356" i="1" s="1"/>
  <c r="K2073" i="1"/>
  <c r="Q2073" i="1" s="1"/>
  <c r="K1247" i="1"/>
  <c r="Q1247" i="1" s="1"/>
  <c r="K1168" i="1"/>
  <c r="Q1168" i="1" s="1"/>
  <c r="K2680" i="1"/>
  <c r="Q2680" i="1" s="1"/>
  <c r="K2169" i="1"/>
  <c r="Q2169" i="1" s="1"/>
  <c r="K1186" i="1"/>
  <c r="Q1186" i="1" s="1"/>
  <c r="K2100" i="1"/>
  <c r="Q2100" i="1" s="1"/>
  <c r="K851" i="1"/>
  <c r="Q851" i="1" s="1"/>
  <c r="K699" i="1"/>
  <c r="Q699" i="1" s="1"/>
  <c r="K1750" i="1"/>
  <c r="Q1750" i="1" s="1"/>
  <c r="K1265" i="1"/>
  <c r="Q1265" i="1" s="1"/>
  <c r="K2282" i="1"/>
  <c r="Q2282" i="1" s="1"/>
  <c r="K1915" i="1"/>
  <c r="Q1915" i="1" s="1"/>
  <c r="K2116" i="1"/>
  <c r="Q2116" i="1" s="1"/>
  <c r="K1072" i="1"/>
  <c r="Q1072" i="1" s="1"/>
  <c r="K1094" i="1"/>
  <c r="Q1094" i="1" s="1"/>
  <c r="K1708" i="1"/>
  <c r="Q1708" i="1" s="1"/>
  <c r="K1900" i="1"/>
  <c r="Q1900" i="1" s="1"/>
  <c r="K795" i="1"/>
  <c r="Q795" i="1" s="1"/>
  <c r="K1592" i="1"/>
  <c r="Q1592" i="1" s="1"/>
  <c r="K1693" i="1"/>
  <c r="Q1693" i="1" s="1"/>
  <c r="K502" i="1"/>
  <c r="Q502" i="1" s="1"/>
  <c r="K1562" i="1"/>
  <c r="Q1562" i="1" s="1"/>
  <c r="K1191" i="1"/>
  <c r="Q1191" i="1" s="1"/>
  <c r="K1871" i="1"/>
  <c r="Q1871" i="1" s="1"/>
  <c r="K2067" i="1"/>
  <c r="Q2067" i="1" s="1"/>
  <c r="K2248" i="1"/>
  <c r="Q2248" i="1" s="1"/>
  <c r="K1550" i="1"/>
  <c r="Q1550" i="1" s="1"/>
  <c r="K938" i="1"/>
  <c r="Q938" i="1" s="1"/>
  <c r="K2800" i="1"/>
  <c r="Q2800" i="1" s="1"/>
  <c r="K2681" i="1"/>
  <c r="Q2681" i="1" s="1"/>
  <c r="K3089" i="1"/>
  <c r="Q3089" i="1" s="1"/>
  <c r="K4028" i="1"/>
  <c r="Q4028" i="1" s="1"/>
  <c r="K4029" i="1"/>
  <c r="Q4029" i="1" s="1"/>
  <c r="K3363" i="1"/>
  <c r="Q3363" i="1" s="1"/>
  <c r="K1285" i="1"/>
  <c r="Q1285" i="1" s="1"/>
  <c r="K3301" i="1"/>
  <c r="Q3301" i="1" s="1"/>
  <c r="K3536" i="1"/>
  <c r="Q3536" i="1" s="1"/>
  <c r="K3689" i="1"/>
  <c r="Q3689" i="1" s="1"/>
  <c r="K1100" i="1"/>
  <c r="Q1100" i="1" s="1"/>
  <c r="K2336" i="1"/>
  <c r="Q2336" i="1" s="1"/>
  <c r="K2760" i="1"/>
  <c r="Q2760" i="1" s="1"/>
  <c r="K2417" i="1"/>
  <c r="Q2417" i="1" s="1"/>
  <c r="K2737" i="1"/>
  <c r="Q2737" i="1" s="1"/>
  <c r="K4030" i="1"/>
  <c r="Q4030" i="1" s="1"/>
  <c r="K1742" i="1"/>
  <c r="Q1742" i="1" s="1"/>
  <c r="K4031" i="1"/>
  <c r="Q4031" i="1" s="1"/>
  <c r="K3611" i="1"/>
  <c r="Q3611" i="1" s="1"/>
  <c r="K3591" i="1"/>
  <c r="Q3591" i="1" s="1"/>
  <c r="K2713" i="1"/>
  <c r="Q2713" i="1" s="1"/>
  <c r="K2372" i="1"/>
  <c r="Q2372" i="1" s="1"/>
  <c r="K1881" i="1"/>
  <c r="Q1881" i="1" s="1"/>
  <c r="K1962" i="1"/>
  <c r="Q1962" i="1" s="1"/>
  <c r="K2445" i="1"/>
  <c r="Q2445" i="1" s="1"/>
  <c r="K1791" i="1"/>
  <c r="Q1791" i="1" s="1"/>
  <c r="K1821" i="1"/>
  <c r="Q1821" i="1" s="1"/>
  <c r="K1830" i="1"/>
  <c r="Q1830" i="1" s="1"/>
  <c r="K2362" i="1"/>
  <c r="Q2362" i="1" s="1"/>
  <c r="K1972" i="1"/>
  <c r="Q1972" i="1" s="1"/>
  <c r="K1808" i="1"/>
  <c r="Q1808" i="1" s="1"/>
  <c r="K2620" i="1"/>
  <c r="Q2620" i="1" s="1"/>
  <c r="K2303" i="1"/>
  <c r="Q2303" i="1" s="1"/>
  <c r="K2732" i="1"/>
  <c r="Q2732" i="1" s="1"/>
  <c r="K1378" i="1"/>
  <c r="Q1378" i="1" s="1"/>
  <c r="K1076" i="1"/>
  <c r="Q1076" i="1" s="1"/>
  <c r="K1639" i="1"/>
  <c r="Q1639" i="1" s="1"/>
  <c r="K2883" i="1"/>
  <c r="Q2883" i="1" s="1"/>
  <c r="K1119" i="1"/>
  <c r="Q1119" i="1" s="1"/>
  <c r="K2512" i="1"/>
  <c r="Q2512" i="1" s="1"/>
  <c r="K1223" i="1"/>
  <c r="Q1223" i="1" s="1"/>
  <c r="K1187" i="1"/>
  <c r="Q1187" i="1" s="1"/>
  <c r="K2675" i="1"/>
  <c r="Q2675" i="1" s="1"/>
  <c r="K2939" i="1"/>
  <c r="Q2939" i="1" s="1"/>
  <c r="K2649" i="1"/>
  <c r="Q2649" i="1" s="1"/>
  <c r="K2202" i="1"/>
  <c r="Q2202" i="1" s="1"/>
  <c r="K2133" i="1"/>
  <c r="Q2133" i="1" s="1"/>
  <c r="K1467" i="1"/>
  <c r="Q1467" i="1" s="1"/>
  <c r="K2824" i="1"/>
  <c r="Q2824" i="1" s="1"/>
  <c r="K2405" i="1"/>
  <c r="Q2405" i="1" s="1"/>
  <c r="K1867" i="1"/>
  <c r="Q1867" i="1" s="1"/>
  <c r="K84" i="1"/>
  <c r="Q84" i="1" s="1"/>
  <c r="K1882" i="1"/>
  <c r="Q1882" i="1" s="1"/>
  <c r="K3230" i="1"/>
  <c r="Q3230" i="1" s="1"/>
  <c r="K2424" i="1"/>
  <c r="Q2424" i="1" s="1"/>
  <c r="K2283" i="1"/>
  <c r="Q2283" i="1" s="1"/>
  <c r="K2302" i="1"/>
  <c r="Q2302" i="1" s="1"/>
  <c r="K1307" i="1"/>
  <c r="Q1307" i="1" s="1"/>
  <c r="K2439" i="1"/>
  <c r="Q2439" i="1" s="1"/>
  <c r="K2988" i="1"/>
  <c r="Q2988" i="1" s="1"/>
  <c r="K2004" i="1"/>
  <c r="Q2004" i="1" s="1"/>
  <c r="K1819" i="1"/>
  <c r="Q1819" i="1" s="1"/>
  <c r="K1823" i="1"/>
  <c r="Q1823" i="1" s="1"/>
  <c r="K3349" i="1"/>
  <c r="Q3349" i="1" s="1"/>
  <c r="K2433" i="1"/>
  <c r="Q2433" i="1" s="1"/>
  <c r="K3463" i="1"/>
  <c r="Q3463" i="1" s="1"/>
  <c r="K3404" i="1"/>
  <c r="Q3404" i="1" s="1"/>
  <c r="K1973" i="1"/>
  <c r="Q1973" i="1" s="1"/>
  <c r="K3430" i="1"/>
  <c r="Q3430" i="1" s="1"/>
  <c r="K3692" i="1"/>
  <c r="Q3692" i="1" s="1"/>
  <c r="K2894" i="1"/>
  <c r="Q2894" i="1" s="1"/>
  <c r="K3545" i="1"/>
  <c r="Q3545" i="1" s="1"/>
  <c r="K3693" i="1"/>
  <c r="Q3693" i="1" s="1"/>
  <c r="K2306" i="1"/>
  <c r="Q2306" i="1" s="1"/>
  <c r="K3147" i="1"/>
  <c r="Q3147" i="1" s="1"/>
  <c r="K3694" i="1"/>
  <c r="Q3694" i="1" s="1"/>
  <c r="K4063" i="1"/>
  <c r="Q4063" i="1" s="1"/>
  <c r="K3243" i="1"/>
  <c r="Q3243" i="1" s="1"/>
  <c r="K2550" i="1"/>
  <c r="Q2550" i="1" s="1"/>
  <c r="K3500" i="1"/>
  <c r="Q3500" i="1" s="1"/>
  <c r="K2902" i="1"/>
  <c r="Q2902" i="1" s="1"/>
  <c r="K3537" i="1"/>
  <c r="Q3537" i="1" s="1"/>
  <c r="K2716" i="1"/>
  <c r="Q2716" i="1" s="1"/>
  <c r="K2101" i="1"/>
  <c r="Q2101" i="1" s="1"/>
  <c r="K3343" i="1"/>
  <c r="Q3343" i="1" s="1"/>
  <c r="K4032" i="1"/>
  <c r="Q4032" i="1" s="1"/>
  <c r="K4033" i="1"/>
  <c r="Q4033" i="1" s="1"/>
  <c r="K4034" i="1"/>
  <c r="Q4034" i="1" s="1"/>
  <c r="K4035" i="1"/>
  <c r="Q4035" i="1" s="1"/>
  <c r="K1855" i="1"/>
  <c r="Q1855" i="1" s="1"/>
  <c r="K2210" i="1"/>
  <c r="Q2210" i="1" s="1"/>
  <c r="K3538" i="1"/>
  <c r="Q3538" i="1" s="1"/>
  <c r="K4036" i="1"/>
  <c r="Q4036" i="1" s="1"/>
  <c r="K2380" i="1"/>
  <c r="Q2380" i="1" s="1"/>
  <c r="K3426" i="1"/>
  <c r="Q3426" i="1" s="1"/>
  <c r="K4037" i="1"/>
  <c r="Q4037" i="1" s="1"/>
  <c r="K4038" i="1"/>
  <c r="Q4038" i="1" s="1"/>
  <c r="K4039" i="1"/>
  <c r="Q4039" i="1" s="1"/>
  <c r="K4040" i="1"/>
  <c r="Q4040" i="1" s="1"/>
  <c r="K4041" i="1"/>
  <c r="Q4041" i="1" s="1"/>
  <c r="K3364" i="1"/>
  <c r="Q3364" i="1" s="1"/>
  <c r="K2644" i="1"/>
  <c r="Q2644" i="1" s="1"/>
  <c r="K3087" i="1"/>
  <c r="Q3087" i="1" s="1"/>
  <c r="K1691" i="1"/>
  <c r="Q1691" i="1" s="1"/>
  <c r="K2895" i="1"/>
  <c r="Q2895" i="1" s="1"/>
  <c r="K4064" i="1"/>
  <c r="Q4064" i="1" s="1"/>
  <c r="K667" i="1"/>
  <c r="Q667" i="1" s="1"/>
  <c r="K2663" i="1"/>
  <c r="Q2663" i="1" s="1"/>
  <c r="K3303" i="1"/>
  <c r="Q3303" i="1" s="1"/>
  <c r="K3009" i="1"/>
  <c r="Q3009" i="1" s="1"/>
  <c r="K2723" i="1"/>
  <c r="Q2723" i="1" s="1"/>
  <c r="K2452" i="1"/>
  <c r="Q2452" i="1" s="1"/>
  <c r="K3073" i="1"/>
  <c r="Q3073" i="1" s="1"/>
  <c r="K3047" i="1"/>
  <c r="Q3047" i="1" s="1"/>
  <c r="K3431" i="1"/>
  <c r="Q3431" i="1" s="1"/>
  <c r="K2114" i="1"/>
  <c r="Q2114" i="1" s="1"/>
  <c r="K4065" i="1"/>
  <c r="Q4065" i="1" s="1"/>
  <c r="K3612" i="1"/>
  <c r="Q3612" i="1" s="1"/>
  <c r="K3005" i="1"/>
  <c r="Q3005" i="1" s="1"/>
  <c r="K2347" i="1"/>
  <c r="Q2347" i="1" s="1"/>
  <c r="K3020" i="1"/>
  <c r="Q3020" i="1" s="1"/>
  <c r="K3231" i="1"/>
  <c r="Q3231" i="1" s="1"/>
  <c r="K3048" i="1"/>
  <c r="Q3048" i="1" s="1"/>
  <c r="K2993" i="1"/>
  <c r="Q2993" i="1" s="1"/>
  <c r="K1568" i="1"/>
  <c r="Q1568" i="1" s="1"/>
  <c r="K3695" i="1"/>
  <c r="Q3695" i="1" s="1"/>
  <c r="K2373" i="1"/>
  <c r="Q2373" i="1" s="1"/>
  <c r="K2399" i="1"/>
  <c r="Q2399" i="1" s="1"/>
  <c r="K3594" i="1"/>
  <c r="Q3594" i="1" s="1"/>
  <c r="K4066" i="1"/>
  <c r="Q4066" i="1" s="1"/>
  <c r="K3546" i="1"/>
  <c r="Q3546" i="1" s="1"/>
  <c r="K3085" i="1"/>
  <c r="Q3085" i="1" s="1"/>
  <c r="K3168" i="1"/>
  <c r="Q3168" i="1" s="1"/>
  <c r="K3049" i="1"/>
  <c r="Q3049" i="1" s="1"/>
  <c r="K4067" i="1"/>
  <c r="Q4067" i="1" s="1"/>
  <c r="K3238" i="1"/>
  <c r="Q3238" i="1" s="1"/>
  <c r="K2141" i="1"/>
  <c r="Q2141" i="1" s="1"/>
  <c r="K1765" i="1"/>
  <c r="Q1765" i="1" s="1"/>
  <c r="K3485" i="1"/>
  <c r="Q3485" i="1" s="1"/>
  <c r="K3486" i="1"/>
  <c r="Q3486" i="1" s="1"/>
  <c r="K3432" i="1"/>
  <c r="Q3432" i="1" s="1"/>
  <c r="K2544" i="1"/>
  <c r="Q2544" i="1" s="1"/>
  <c r="K2714" i="1"/>
  <c r="Q2714" i="1" s="1"/>
  <c r="K4068" i="1"/>
  <c r="Q4068" i="1" s="1"/>
  <c r="K4069" i="1"/>
  <c r="Q4069" i="1" s="1"/>
  <c r="K3696" i="1"/>
  <c r="Q3696" i="1" s="1"/>
  <c r="K2277" i="1"/>
  <c r="Q2277" i="1" s="1"/>
  <c r="K2639" i="1"/>
  <c r="Q2639" i="1" s="1"/>
  <c r="K2174" i="1"/>
  <c r="Q2174" i="1" s="1"/>
  <c r="K4070" i="1"/>
  <c r="Q4070" i="1" s="1"/>
  <c r="K1715" i="1"/>
  <c r="Q1715" i="1" s="1"/>
  <c r="K2769" i="1"/>
  <c r="Q2769" i="1" s="1"/>
  <c r="K3595" i="1"/>
  <c r="Q3595" i="1" s="1"/>
  <c r="K3501" i="1"/>
  <c r="Q3501" i="1" s="1"/>
  <c r="K3304" i="1"/>
  <c r="Q3304" i="1" s="1"/>
  <c r="K4071" i="1"/>
  <c r="Q4071" i="1" s="1"/>
  <c r="K1976" i="1"/>
  <c r="Q1976" i="1" s="1"/>
  <c r="K4072" i="1"/>
  <c r="Q4072" i="1" s="1"/>
  <c r="K3596" i="1"/>
  <c r="Q3596" i="1" s="1"/>
  <c r="K2984" i="1"/>
  <c r="Q2984" i="1" s="1"/>
  <c r="K3126" i="1"/>
  <c r="Q3126" i="1" s="1"/>
  <c r="K4073" i="1"/>
  <c r="Q4073" i="1" s="1"/>
  <c r="K2045" i="1"/>
  <c r="Q2045" i="1" s="1"/>
  <c r="K3433" i="1"/>
  <c r="Q3433" i="1" s="1"/>
  <c r="K3697" i="1"/>
  <c r="Q3697" i="1" s="1"/>
  <c r="K3434" i="1"/>
  <c r="Q3434" i="1" s="1"/>
  <c r="K4074" i="1"/>
  <c r="Q4074" i="1" s="1"/>
  <c r="K4075" i="1"/>
  <c r="Q4075" i="1" s="1"/>
  <c r="K2742" i="1"/>
  <c r="Q2742" i="1" s="1"/>
  <c r="K4076" i="1"/>
  <c r="Q4076" i="1" s="1"/>
  <c r="K3562" i="1"/>
  <c r="Q3562" i="1" s="1"/>
  <c r="K2555" i="1"/>
  <c r="Q2555" i="1" s="1"/>
  <c r="K2854" i="1"/>
  <c r="Q2854" i="1" s="1"/>
  <c r="K3325" i="1"/>
  <c r="Q3325" i="1" s="1"/>
  <c r="K3450" i="1"/>
  <c r="Q3450" i="1" s="1"/>
  <c r="K3326" i="1"/>
  <c r="Q3326" i="1" s="1"/>
  <c r="K4077" i="1"/>
  <c r="Q4077" i="1" s="1"/>
  <c r="K3066" i="1"/>
  <c r="Q3066" i="1" s="1"/>
  <c r="K2860" i="1"/>
  <c r="Q2860" i="1" s="1"/>
  <c r="K3327" i="1"/>
  <c r="Q3327" i="1" s="1"/>
  <c r="K2753" i="1"/>
  <c r="Q2753" i="1" s="1"/>
  <c r="K2654" i="1"/>
  <c r="Q2654" i="1" s="1"/>
  <c r="K2954" i="1"/>
  <c r="Q2954" i="1" s="1"/>
  <c r="K3502" i="1"/>
  <c r="Q3502" i="1" s="1"/>
  <c r="K3046" i="1"/>
  <c r="Q3046" i="1" s="1"/>
  <c r="K2955" i="1"/>
  <c r="Q2955" i="1" s="1"/>
  <c r="K1346" i="1"/>
  <c r="Q1346" i="1" s="1"/>
  <c r="K2825" i="1"/>
  <c r="Q2825" i="1" s="1"/>
  <c r="K4078" i="1"/>
  <c r="Q4078" i="1" s="1"/>
  <c r="K2582" i="1"/>
  <c r="Q2582" i="1" s="1"/>
  <c r="K2177" i="1"/>
  <c r="Q2177" i="1" s="1"/>
  <c r="K2950" i="1"/>
  <c r="Q2950" i="1" s="1"/>
  <c r="K3101" i="1"/>
  <c r="Q3101" i="1" s="1"/>
  <c r="K2719" i="1"/>
  <c r="Q2719" i="1" s="1"/>
  <c r="K2214" i="1"/>
  <c r="Q2214" i="1" s="1"/>
  <c r="K3010" i="1"/>
  <c r="Q3010" i="1" s="1"/>
  <c r="K1350" i="1"/>
  <c r="Q1350" i="1" s="1"/>
  <c r="K3155" i="1"/>
  <c r="Q3155" i="1" s="1"/>
  <c r="K2556" i="1"/>
  <c r="Q2556" i="1" s="1"/>
  <c r="K2691" i="1"/>
  <c r="Q2691" i="1" s="1"/>
  <c r="K3026" i="1"/>
  <c r="Q3026" i="1" s="1"/>
  <c r="K3371" i="1"/>
  <c r="Q3371" i="1" s="1"/>
  <c r="K4079" i="1"/>
  <c r="Q4079" i="1" s="1"/>
  <c r="K3221" i="1"/>
  <c r="Q3221" i="1" s="1"/>
  <c r="K3148" i="1"/>
  <c r="Q3148" i="1" s="1"/>
  <c r="K2645" i="1"/>
  <c r="Q2645" i="1" s="1"/>
  <c r="K3613" i="1"/>
  <c r="Q3613" i="1" s="1"/>
  <c r="K3597" i="1"/>
  <c r="Q3597" i="1" s="1"/>
  <c r="K3218" i="1"/>
  <c r="Q3218" i="1" s="1"/>
  <c r="K2688" i="1"/>
  <c r="Q2688" i="1" s="1"/>
  <c r="K4080" i="1"/>
  <c r="Q4080" i="1" s="1"/>
  <c r="K2513" i="1"/>
  <c r="Q2513" i="1" s="1"/>
  <c r="K2246" i="1"/>
  <c r="Q2246" i="1" s="1"/>
  <c r="K3547" i="1"/>
  <c r="Q3547" i="1" s="1"/>
  <c r="K2715" i="1"/>
  <c r="Q2715" i="1" s="1"/>
  <c r="K3441" i="1"/>
  <c r="Q3441" i="1" s="1"/>
  <c r="K2970" i="1"/>
  <c r="Q2970" i="1" s="1"/>
  <c r="K3698" i="1"/>
  <c r="Q3698" i="1" s="1"/>
  <c r="K3345" i="1"/>
  <c r="Q3345" i="1" s="1"/>
  <c r="K3631" i="1"/>
  <c r="Q3631" i="1" s="1"/>
  <c r="K3598" i="1"/>
  <c r="Q3598" i="1" s="1"/>
  <c r="K3244" i="1"/>
  <c r="Q3244" i="1" s="1"/>
  <c r="K3203" i="1"/>
  <c r="Q3203" i="1" s="1"/>
  <c r="K1991" i="1"/>
  <c r="Q1991" i="1" s="1"/>
  <c r="K3466" i="1"/>
  <c r="Q3466" i="1" s="1"/>
  <c r="K4081" i="1"/>
  <c r="Q4081" i="1" s="1"/>
  <c r="K3405" i="1"/>
  <c r="Q3405" i="1" s="1"/>
  <c r="K4082" i="1"/>
  <c r="Q4082" i="1" s="1"/>
  <c r="K3699" i="1"/>
  <c r="Q3699" i="1" s="1"/>
  <c r="K3219" i="1"/>
  <c r="Q3219" i="1" s="1"/>
  <c r="K3118" i="1"/>
  <c r="Q3118" i="1" s="1"/>
  <c r="K3061" i="1"/>
  <c r="Q3061" i="1" s="1"/>
  <c r="K3391" i="1"/>
  <c r="Q3391" i="1" s="1"/>
  <c r="K3149" i="1"/>
  <c r="Q3149" i="1" s="1"/>
  <c r="K3074" i="1"/>
  <c r="Q3074" i="1" s="1"/>
  <c r="K584" i="1"/>
  <c r="Q584" i="1" s="1"/>
  <c r="K4083" i="1"/>
  <c r="Q4083" i="1" s="1"/>
  <c r="K3548" i="1"/>
  <c r="Q3548" i="1" s="1"/>
  <c r="K2915" i="1"/>
  <c r="Q2915" i="1" s="1"/>
  <c r="K4084" i="1"/>
  <c r="Q4084" i="1" s="1"/>
  <c r="K2949" i="1"/>
  <c r="Q2949" i="1" s="1"/>
  <c r="K2625" i="1"/>
  <c r="Q2625" i="1" s="1"/>
  <c r="K4085" i="1"/>
  <c r="Q4085" i="1" s="1"/>
  <c r="K2767" i="1"/>
  <c r="Q2767" i="1" s="1"/>
  <c r="K4086" i="1"/>
  <c r="Q4086" i="1" s="1"/>
  <c r="K2749" i="1"/>
  <c r="Q2749" i="1" s="1"/>
  <c r="K984" i="1"/>
  <c r="Q984" i="1" s="1"/>
  <c r="K2977" i="1"/>
  <c r="Q2977" i="1" s="1"/>
  <c r="K1373" i="1"/>
  <c r="Q1373" i="1" s="1"/>
  <c r="K1603" i="1"/>
  <c r="Q1603" i="1" s="1"/>
  <c r="K3188" i="1"/>
  <c r="Q3188" i="1" s="1"/>
  <c r="K2840" i="1"/>
  <c r="Q2840" i="1" s="1"/>
  <c r="K2849" i="1"/>
  <c r="Q2849" i="1" s="1"/>
  <c r="K1713" i="1"/>
  <c r="Q1713" i="1" s="1"/>
  <c r="K3451" i="1"/>
  <c r="Q3451" i="1" s="1"/>
  <c r="K3452" i="1"/>
  <c r="Q3452" i="1" s="1"/>
  <c r="K4087" i="1"/>
  <c r="Q4087" i="1" s="1"/>
  <c r="K2940" i="1"/>
  <c r="Q2940" i="1" s="1"/>
  <c r="K3700" i="1"/>
  <c r="Q3700" i="1" s="1"/>
  <c r="K2712" i="1"/>
  <c r="Q2712" i="1" s="1"/>
  <c r="K3102" i="1"/>
  <c r="Q3102" i="1" s="1"/>
  <c r="K1557" i="1"/>
  <c r="Q1557" i="1" s="1"/>
  <c r="K3472" i="1"/>
  <c r="Q3472" i="1" s="1"/>
  <c r="K3701" i="1"/>
  <c r="Q3701" i="1" s="1"/>
  <c r="K4088" i="1"/>
  <c r="Q4088" i="1" s="1"/>
  <c r="K2265" i="1"/>
  <c r="Q2265" i="1" s="1"/>
  <c r="K3103" i="1"/>
  <c r="Q3103" i="1" s="1"/>
  <c r="K4089" i="1"/>
  <c r="Q4089" i="1" s="1"/>
  <c r="K2418" i="1"/>
  <c r="Q2418" i="1" s="1"/>
  <c r="K2472" i="1"/>
  <c r="Q2472" i="1" s="1"/>
  <c r="K2481" i="1"/>
  <c r="Q2481" i="1" s="1"/>
  <c r="K3156" i="1"/>
  <c r="Q3156" i="1" s="1"/>
  <c r="K2916" i="1"/>
  <c r="Q2916" i="1" s="1"/>
  <c r="K2861" i="1"/>
  <c r="Q2861" i="1" s="1"/>
  <c r="K4090" i="1"/>
  <c r="Q4090" i="1" s="1"/>
  <c r="K2690" i="1"/>
  <c r="Q2690" i="1" s="1"/>
  <c r="K3050" i="1"/>
  <c r="Q3050" i="1" s="1"/>
  <c r="K2773" i="1"/>
  <c r="Q2773" i="1" s="1"/>
  <c r="K3394" i="1"/>
  <c r="Q3394" i="1" s="1"/>
  <c r="K3435" i="1"/>
  <c r="Q3435" i="1" s="1"/>
  <c r="K1534" i="1"/>
  <c r="Q1534" i="1" s="1"/>
  <c r="K3366" i="1"/>
  <c r="Q3366" i="1" s="1"/>
  <c r="K2733" i="1"/>
  <c r="Q2733" i="1" s="1"/>
  <c r="K3012" i="1"/>
  <c r="Q3012" i="1" s="1"/>
  <c r="K4091" i="1"/>
  <c r="Q4091" i="1" s="1"/>
  <c r="K3604" i="1"/>
  <c r="Q3604" i="1" s="1"/>
  <c r="K3350" i="1"/>
  <c r="Q3350" i="1" s="1"/>
  <c r="K2498" i="1"/>
  <c r="Q2498" i="1" s="1"/>
  <c r="K2615" i="1"/>
  <c r="Q2615" i="1" s="1"/>
  <c r="K4092" i="1"/>
  <c r="Q4092" i="1" s="1"/>
  <c r="K2163" i="1"/>
  <c r="Q2163" i="1" s="1"/>
  <c r="K4093" i="1"/>
  <c r="Q4093" i="1" s="1"/>
  <c r="K3599" i="1"/>
  <c r="Q3599" i="1" s="1"/>
  <c r="K4094" i="1"/>
  <c r="Q4094" i="1" s="1"/>
  <c r="K2804" i="1"/>
  <c r="Q2804" i="1" s="1"/>
  <c r="K3614" i="1"/>
  <c r="Q3614" i="1" s="1"/>
  <c r="K2489" i="1"/>
  <c r="Q2489" i="1" s="1"/>
  <c r="K3549" i="1"/>
  <c r="Q3549" i="1" s="1"/>
  <c r="K3550" i="1"/>
  <c r="Q3550" i="1" s="1"/>
  <c r="K3311" i="1"/>
  <c r="Q3311" i="1" s="1"/>
  <c r="K4095" i="1"/>
  <c r="Q4095" i="1" s="1"/>
  <c r="K2946" i="1"/>
  <c r="Q2946" i="1" s="1"/>
  <c r="K2923" i="1"/>
  <c r="Q2923" i="1" s="1"/>
  <c r="K3372" i="1"/>
  <c r="Q3372" i="1" s="1"/>
  <c r="K2964" i="1"/>
  <c r="Q2964" i="1" s="1"/>
  <c r="K3464" i="1"/>
  <c r="Q3464" i="1" s="1"/>
  <c r="K3245" i="1"/>
  <c r="Q3245" i="1" s="1"/>
  <c r="K2503" i="1"/>
  <c r="Q2503" i="1" s="1"/>
  <c r="K2468" i="1"/>
  <c r="Q2468" i="1" s="1"/>
  <c r="K2768" i="1"/>
  <c r="Q2768" i="1" s="1"/>
  <c r="K4096" i="1"/>
  <c r="Q4096" i="1" s="1"/>
  <c r="K4097" i="1"/>
  <c r="Q4097" i="1" s="1"/>
  <c r="K3305" i="1"/>
  <c r="Q3305" i="1" s="1"/>
  <c r="K4098" i="1"/>
  <c r="Q4098" i="1" s="1"/>
  <c r="K4099" i="1"/>
  <c r="Q4099" i="1" s="1"/>
  <c r="K3045" i="1"/>
  <c r="Q3045" i="1" s="1"/>
  <c r="K3150" i="1"/>
  <c r="Q3150" i="1" s="1"/>
  <c r="K2557" i="1"/>
  <c r="Q2557" i="1" s="1"/>
  <c r="K1760" i="1"/>
  <c r="Q1760" i="1" s="1"/>
  <c r="K1397" i="1"/>
  <c r="Q1397" i="1" s="1"/>
  <c r="K3332" i="1"/>
  <c r="Q3332" i="1" s="1"/>
  <c r="K3247" i="1"/>
  <c r="Q3247" i="1" s="1"/>
  <c r="K4100" i="1"/>
  <c r="Q4100" i="1" s="1"/>
  <c r="K3170" i="1"/>
  <c r="Q3170" i="1" s="1"/>
  <c r="K3158" i="1"/>
  <c r="Q3158" i="1" s="1"/>
  <c r="K3702" i="1"/>
  <c r="Q3702" i="1" s="1"/>
  <c r="K3615" i="1"/>
  <c r="Q3615" i="1" s="1"/>
  <c r="K625" i="1"/>
  <c r="Q625" i="1" s="1"/>
</calcChain>
</file>

<file path=xl/sharedStrings.xml><?xml version="1.0" encoding="utf-8"?>
<sst xmlns="http://schemas.openxmlformats.org/spreadsheetml/2006/main" count="32974" uniqueCount="8399">
  <si>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</si>
  <si>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</si>
  <si>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</si>
  <si>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</si>
  <si>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</si>
  <si>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</si>
  <si>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</si>
  <si>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</si>
  <si>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</si>
  <si>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</si>
  <si>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</si>
  <si>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</si>
  <si>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</si>
  <si>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</si>
  <si>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</si>
  <si>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</si>
  <si>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</si>
  <si>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</si>
  <si>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</si>
  <si>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</si>
  <si>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</si>
  <si>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</si>
  <si>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</si>
  <si>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</si>
  <si>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</si>
  <si>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</si>
  <si>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</si>
  <si>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</si>
  <si>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</si>
  <si>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</si>
  <si>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</si>
  <si>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</si>
  <si>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</si>
  <si>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</si>
  <si>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</si>
  <si>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</si>
  <si>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</si>
  <si>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</si>
  <si>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</si>
  <si>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</si>
  <si>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</si>
  <si>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</si>
  <si>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</si>
  <si>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</si>
  <si>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</si>
  <si>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</si>
  <si>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</si>
  <si>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</si>
  <si>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</si>
  <si>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</si>
  <si>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</si>
  <si>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</si>
  <si>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</si>
  <si>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</si>
  <si>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</si>
  <si>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</si>
  <si>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</si>
  <si>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</si>
  <si>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</si>
  <si>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</si>
  <si>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</si>
  <si>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</si>
  <si>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</si>
  <si>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</si>
  <si>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</si>
  <si>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</si>
  <si>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</si>
  <si>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</si>
  <si>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</si>
  <si>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</si>
  <si>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</si>
  <si>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</si>
  <si>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</si>
  <si>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</si>
  <si>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</si>
  <si>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</si>
  <si>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</si>
  <si>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</si>
  <si>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</si>
  <si>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</si>
  <si>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</si>
  <si>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</si>
  <si>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</si>
  <si>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</si>
  <si>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</si>
  <si>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</si>
  <si>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</si>
  <si>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</si>
  <si>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</si>
  <si>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</si>
  <si>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</si>
  <si>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</si>
  <si>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</si>
  <si>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</si>
  <si>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</si>
  <si>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</si>
  <si>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</si>
  <si>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</si>
  <si>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</si>
  <si>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</si>
  <si>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</si>
  <si>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</si>
  <si>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</si>
  <si>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</si>
  <si>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</si>
  <si>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</si>
  <si>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</si>
  <si>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</si>
  <si>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</si>
  <si>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</si>
  <si>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</si>
  <si>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</si>
  <si>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</si>
  <si>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</si>
  <si>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</si>
  <si>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</si>
  <si>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</si>
  <si>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</si>
  <si>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</si>
  <si>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</si>
  <si>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</si>
  <si>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</si>
  <si>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</si>
  <si>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</si>
  <si>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</si>
  <si>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</si>
  <si>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</si>
  <si>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</si>
  <si>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</si>
  <si>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</si>
  <si>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</si>
  <si>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</si>
  <si>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</si>
  <si>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</si>
  <si>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</si>
  <si>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</si>
  <si>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</si>
  <si>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</si>
  <si>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</si>
  <si>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</si>
  <si>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</si>
  <si>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</si>
  <si>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</si>
  <si>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</si>
  <si>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</si>
  <si>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</si>
  <si>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</si>
  <si>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</si>
  <si>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</si>
  <si>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</si>
  <si>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</si>
  <si>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</si>
  <si>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</si>
  <si>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</si>
  <si>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</si>
  <si>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</si>
  <si>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</si>
  <si>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</si>
  <si>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</si>
  <si>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</si>
  <si>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</si>
  <si>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</si>
  <si>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</si>
  <si>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</si>
  <si>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</si>
  <si>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</si>
  <si>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</si>
  <si>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</si>
  <si>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</si>
  <si>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</si>
  <si>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</si>
  <si>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</si>
  <si>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</si>
  <si>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</si>
  <si>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</si>
  <si>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</si>
  <si>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</si>
  <si>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</si>
  <si>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</si>
  <si>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</si>
  <si>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</si>
  <si>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</si>
  <si>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</si>
  <si>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</si>
  <si>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</si>
  <si>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</si>
  <si>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</si>
  <si>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</si>
  <si>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</si>
  <si>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</si>
  <si>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</si>
  <si>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</si>
  <si>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</si>
  <si>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</si>
  <si>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</si>
  <si>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</si>
  <si>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</si>
  <si>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</si>
  <si>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</si>
  <si>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</si>
  <si>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</si>
  <si>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</si>
  <si>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</si>
  <si>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</si>
  <si>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</si>
  <si>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</si>
  <si>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</si>
  <si>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</si>
  <si>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</si>
  <si>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</si>
  <si>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</si>
  <si>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</si>
  <si>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</si>
  <si>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</si>
  <si>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</si>
  <si>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</si>
  <si>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</si>
  <si>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</si>
  <si>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</si>
  <si>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</si>
  <si>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</si>
  <si>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</si>
  <si>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</si>
  <si>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</si>
  <si>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</si>
  <si>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</si>
  <si>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</si>
  <si>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</si>
  <si>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</si>
  <si>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</si>
  <si>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</si>
  <si>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</si>
  <si>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</si>
  <si>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</si>
  <si>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</si>
  <si>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</si>
  <si>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</si>
  <si>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</si>
  <si>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</si>
  <si>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</si>
  <si>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</si>
  <si>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</si>
  <si>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</si>
  <si>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</si>
  <si>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</si>
  <si>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</si>
  <si>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</si>
  <si>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</si>
  <si>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</si>
  <si>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</si>
  <si>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</si>
  <si>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</si>
  <si>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</si>
  <si>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</si>
  <si>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</si>
  <si>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</si>
  <si>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</si>
  <si>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</si>
  <si>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</si>
  <si>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</si>
  <si>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</si>
  <si>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</si>
  <si>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</si>
  <si>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</si>
  <si>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</si>
  <si>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</si>
  <si>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</si>
  <si>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</si>
  <si>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</si>
  <si>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</si>
  <si>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</si>
  <si>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</si>
  <si>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</si>
  <si>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</si>
  <si>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</si>
  <si>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</si>
  <si>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</si>
  <si>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</si>
  <si>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</si>
  <si>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</si>
  <si>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</si>
  <si>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</si>
  <si>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</si>
  <si>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</si>
  <si>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</si>
  <si>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</si>
  <si>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</si>
  <si>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</si>
  <si>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</si>
  <si>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</si>
  <si>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</si>
  <si>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</si>
  <si>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</si>
  <si>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</si>
  <si>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</si>
  <si>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</si>
  <si>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</si>
  <si>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</si>
  <si>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</si>
  <si>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</si>
  <si>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</si>
  <si>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</si>
  <si>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</si>
  <si>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</si>
  <si>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</si>
  <si>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</si>
  <si>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</si>
  <si>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</si>
  <si>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</si>
  <si>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</si>
  <si>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</si>
  <si>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</si>
  <si>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</si>
  <si>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</si>
  <si>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</si>
  <si>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</si>
  <si>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</si>
  <si>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</si>
  <si>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</si>
  <si>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</si>
  <si>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</si>
  <si>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</si>
  <si>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</si>
  <si>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</si>
  <si>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</si>
  <si>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</si>
  <si>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</si>
  <si>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</si>
  <si>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</si>
  <si>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</si>
  <si>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</si>
  <si>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</si>
  <si>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</si>
  <si>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</si>
  <si>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</si>
  <si>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</si>
  <si>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</si>
  <si>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</si>
  <si>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</si>
  <si>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</si>
  <si>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</si>
  <si>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</si>
  <si>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</si>
  <si>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</si>
  <si>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</si>
  <si>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</si>
  <si>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</si>
  <si>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</si>
  <si>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</si>
  <si>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</si>
  <si>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</si>
  <si>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</si>
  <si>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</si>
  <si>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</si>
  <si>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</si>
  <si>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</si>
  <si>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</si>
  <si>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</si>
  <si>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</si>
  <si>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</si>
  <si>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</si>
  <si>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</si>
  <si>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</si>
  <si>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</si>
  <si>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</si>
  <si>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</si>
  <si>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</si>
  <si>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</si>
  <si>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</si>
  <si>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</si>
  <si>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</si>
  <si>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</si>
  <si>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</si>
  <si>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</si>
  <si>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</si>
  <si>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</si>
  <si>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</si>
  <si>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</si>
  <si>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</si>
  <si>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</si>
  <si>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</si>
  <si>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</si>
  <si>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</si>
  <si>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</si>
  <si>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</si>
  <si>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</si>
  <si>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</si>
  <si>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</si>
  <si>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</si>
  <si>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</si>
  <si>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</si>
  <si>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</si>
  <si>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</si>
  <si>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</si>
  <si>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</si>
  <si>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</si>
  <si>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</si>
  <si>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</si>
  <si>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</si>
  <si>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</si>
  <si>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</si>
  <si>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</si>
  <si>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</si>
  <si>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</si>
  <si>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</si>
  <si>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</si>
  <si>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</si>
  <si>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</si>
  <si>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</si>
  <si>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</si>
  <si>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</si>
  <si>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</si>
  <si>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</si>
  <si>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</si>
  <si>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</si>
  <si>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</si>
  <si>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</si>
  <si>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</si>
  <si>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</si>
  <si>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</si>
  <si>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</si>
  <si>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</si>
  <si>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</si>
  <si>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</si>
  <si>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</si>
  <si>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</si>
  <si>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</si>
  <si>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</si>
  <si>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</si>
  <si>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</si>
  <si>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</si>
  <si>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</si>
  <si>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</si>
  <si>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</si>
  <si>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</si>
  <si>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</si>
  <si>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</si>
  <si>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</si>
  <si>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</si>
  <si>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</si>
  <si>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</si>
  <si>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</si>
  <si>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</si>
  <si>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</si>
  <si>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</si>
  <si>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</si>
  <si>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</si>
  <si>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</si>
  <si>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</si>
  <si>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</si>
  <si>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</si>
  <si>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</si>
  <si>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</si>
  <si>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</si>
  <si>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</si>
  <si>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</si>
  <si>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</si>
  <si>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</si>
  <si>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</si>
  <si>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</si>
  <si>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</si>
  <si>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</si>
  <si>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</si>
  <si>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</si>
  <si>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</si>
  <si>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</si>
  <si>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</si>
  <si>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</si>
  <si>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</si>
  <si>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</si>
  <si>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</si>
  <si>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</si>
  <si>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</si>
  <si>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</si>
  <si>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</si>
  <si>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</si>
  <si>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</si>
  <si>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</si>
  <si>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</si>
  <si>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</si>
  <si>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</si>
  <si>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</si>
  <si>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</si>
  <si>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</si>
  <si>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</si>
  <si>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</si>
  <si>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</si>
  <si>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</si>
  <si>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</si>
  <si>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</si>
  <si>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</si>
  <si>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</si>
  <si>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</si>
  <si>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</si>
  <si>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</si>
  <si>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</si>
  <si>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</si>
  <si>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</si>
  <si>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</si>
  <si>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</si>
  <si>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</si>
  <si>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</si>
  <si>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</si>
  <si>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</si>
  <si>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</si>
  <si>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</si>
  <si>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</si>
  <si>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</si>
  <si>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</si>
  <si>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</si>
  <si>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</si>
  <si>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</si>
  <si>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</si>
  <si>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</si>
  <si>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</si>
  <si>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</si>
  <si>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</si>
  <si>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</si>
  <si>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</si>
  <si>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</si>
  <si>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</si>
  <si>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</si>
  <si>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</si>
  <si>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</si>
  <si>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</si>
  <si>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</si>
  <si>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</si>
  <si>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</si>
  <si>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</si>
  <si>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</si>
  <si>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</si>
  <si>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</si>
  <si>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</si>
  <si>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</si>
  <si>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</si>
  <si>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</si>
  <si>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</si>
  <si>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</si>
  <si>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</si>
  <si>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</si>
  <si>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</si>
  <si>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</si>
  <si>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</si>
  <si>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</si>
  <si>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</si>
  <si>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</si>
  <si>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</si>
  <si>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</si>
  <si>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</si>
  <si>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</si>
  <si>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</si>
  <si>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</si>
  <si>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</si>
  <si>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</si>
  <si>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</si>
  <si>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</si>
  <si>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</si>
  <si>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</si>
  <si>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</si>
  <si>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</si>
  <si>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</si>
  <si>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</si>
  <si>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</si>
  <si>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</si>
  <si>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</si>
  <si>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</si>
  <si>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</si>
  <si>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</si>
  <si>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</si>
  <si>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</si>
  <si>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</si>
  <si>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</si>
  <si>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</si>
  <si>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</si>
  <si>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</si>
  <si>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</si>
  <si>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</si>
  <si>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</si>
  <si>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</si>
  <si>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</si>
  <si>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</si>
  <si>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</si>
  <si>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</si>
  <si>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</si>
  <si>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</si>
  <si>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</si>
  <si>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</si>
  <si>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</si>
  <si>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</si>
  <si>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</si>
  <si>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</si>
  <si>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</si>
  <si>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</si>
  <si>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</si>
  <si>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</si>
  <si>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</si>
  <si>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</si>
  <si>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</si>
  <si>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</si>
  <si>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</si>
  <si>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</si>
  <si>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</si>
  <si>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</si>
  <si>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</si>
  <si>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</si>
  <si>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</si>
  <si>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</si>
  <si>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</si>
  <si>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</si>
  <si>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</si>
  <si>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</si>
  <si>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</si>
  <si>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</si>
  <si>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</si>
  <si>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</si>
  <si>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</si>
  <si>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</si>
  <si>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</si>
  <si>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</si>
  <si>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</si>
  <si>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</si>
  <si>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</si>
  <si>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</si>
  <si>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</si>
  <si>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</si>
  <si>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</si>
  <si>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</si>
  <si>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</si>
  <si>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</si>
  <si>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</si>
  <si>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</si>
  <si>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</si>
  <si>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</si>
  <si>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</si>
  <si>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</si>
  <si>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</si>
  <si>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</si>
  <si>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</si>
  <si>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</si>
  <si>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</si>
  <si>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</si>
  <si>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</si>
  <si>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</si>
  <si>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</si>
  <si>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</si>
  <si>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</si>
  <si>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</si>
  <si>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</si>
  <si>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</si>
  <si>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</si>
  <si>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</si>
  <si>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</si>
  <si>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</si>
  <si>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</si>
  <si>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</si>
  <si>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</si>
  <si>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</si>
  <si>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</si>
  <si>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</si>
  <si>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</si>
  <si>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</si>
  <si>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</si>
  <si>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</si>
  <si>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</si>
  <si>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</si>
  <si>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</si>
  <si>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</si>
  <si>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</si>
  <si>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</si>
  <si>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</si>
  <si>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</si>
  <si>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</si>
  <si>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</si>
  <si>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</si>
  <si>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</si>
  <si>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</si>
  <si>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</si>
  <si>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</si>
  <si>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</si>
  <si>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</si>
  <si>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</si>
  <si>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</si>
  <si>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</si>
  <si>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</si>
  <si>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</si>
  <si>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</si>
  <si>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</si>
  <si>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</si>
  <si>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</si>
  <si>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</si>
  <si>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</si>
  <si>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</si>
  <si>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</si>
  <si>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</si>
  <si>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</si>
  <si>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</si>
  <si>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</si>
  <si>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</si>
  <si>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</si>
  <si>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</si>
  <si>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</si>
  <si>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</si>
  <si>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</si>
  <si>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</si>
  <si>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</si>
  <si>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</si>
  <si>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</si>
  <si>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</si>
  <si>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</si>
  <si>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</si>
  <si>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</si>
  <si>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</si>
  <si>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</si>
  <si>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</si>
  <si>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</si>
  <si>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</si>
  <si>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</si>
  <si>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</si>
  <si>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</si>
  <si>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</si>
  <si>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</si>
  <si>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</si>
  <si>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</si>
  <si>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</si>
  <si>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</si>
  <si>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</si>
  <si>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</si>
  <si>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</si>
  <si>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</si>
  <si>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</si>
  <si>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</si>
  <si>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</si>
  <si>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</si>
  <si>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</si>
  <si>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</si>
  <si>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</si>
  <si>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</si>
  <si>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</si>
  <si>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</si>
  <si>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</si>
  <si>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</si>
  <si>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</si>
  <si>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</si>
  <si>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</si>
  <si>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</si>
  <si>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</si>
  <si>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</si>
  <si>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</si>
  <si>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</si>
  <si>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</si>
  <si>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</si>
  <si>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</si>
  <si>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</si>
  <si>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</si>
  <si>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</si>
  <si>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</si>
  <si>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</si>
  <si>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</si>
  <si>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</si>
  <si>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</si>
  <si>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</si>
  <si>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</si>
  <si>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</si>
  <si>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</si>
  <si>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</si>
  <si>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</si>
  <si>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</si>
  <si>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</si>
  <si>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</si>
  <si>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</si>
  <si>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</si>
  <si>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</si>
  <si>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</si>
  <si>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</si>
  <si>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</si>
  <si>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</si>
  <si>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</si>
  <si>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</si>
  <si>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</si>
  <si>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</si>
  <si>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</si>
  <si>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</si>
  <si>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</si>
  <si>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</si>
  <si>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</si>
  <si>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</si>
  <si>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</si>
  <si>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</si>
  <si>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</si>
  <si>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</si>
  <si>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</si>
  <si>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</si>
  <si>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</si>
  <si>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</si>
  <si>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</si>
  <si>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</si>
  <si>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</si>
  <si>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</si>
  <si>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</si>
  <si>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</si>
  <si>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</si>
  <si>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</si>
  <si>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</si>
  <si>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</si>
  <si>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</si>
  <si>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</si>
  <si>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</si>
  <si>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</si>
  <si>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</si>
  <si>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</si>
  <si>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</si>
  <si>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</si>
  <si>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</si>
  <si>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</si>
  <si>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</si>
  <si>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</si>
  <si>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</si>
  <si>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</si>
  <si>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</si>
  <si>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</si>
  <si>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</si>
  <si>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</si>
  <si>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</si>
  <si>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</si>
  <si>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</si>
  <si>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</si>
  <si>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</si>
  <si>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</si>
  <si>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</si>
  <si>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</si>
  <si>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</si>
  <si>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</si>
  <si>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</si>
  <si>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</si>
  <si>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</si>
  <si>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</si>
  <si>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</si>
  <si>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</si>
  <si>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</si>
  <si>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</si>
  <si>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</si>
  <si>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</si>
  <si>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</si>
  <si>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</si>
  <si>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</si>
  <si>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</si>
  <si>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</si>
  <si>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</si>
  <si>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</si>
  <si>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</si>
  <si>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</si>
  <si>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</si>
  <si>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</si>
  <si>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</si>
  <si>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</si>
  <si>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</si>
  <si>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</si>
  <si>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</si>
  <si>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</si>
  <si>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</si>
  <si>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</si>
  <si>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</si>
  <si>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</si>
  <si>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</si>
  <si>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</si>
  <si>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</si>
  <si>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</si>
  <si>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</si>
  <si>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</si>
  <si>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</si>
  <si>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</si>
  <si>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</si>
  <si>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</si>
  <si>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</si>
  <si>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</si>
  <si>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</si>
  <si>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</si>
  <si>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</si>
  <si>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</si>
  <si>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</si>
  <si>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</si>
  <si>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</si>
  <si>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</si>
  <si>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</si>
  <si>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</si>
  <si>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</si>
  <si>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</si>
  <si>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</si>
  <si>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</si>
  <si>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</si>
  <si>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</si>
  <si>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</si>
  <si>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</si>
  <si>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</si>
  <si>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</si>
  <si>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</si>
  <si>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</si>
  <si>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</si>
  <si>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</si>
  <si>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</si>
  <si>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</si>
  <si>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</si>
  <si>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</si>
  <si>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</si>
  <si>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</si>
  <si>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</si>
  <si>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</si>
  <si>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</si>
  <si>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</si>
  <si>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</si>
  <si>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</si>
  <si>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</si>
  <si>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</si>
  <si>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</si>
  <si>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</si>
  <si>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</si>
  <si>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</si>
  <si>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</si>
  <si>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</si>
  <si>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</si>
  <si>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</si>
  <si>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</si>
  <si>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</si>
  <si>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</si>
  <si>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</si>
  <si>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</si>
  <si>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</si>
  <si>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</si>
  <si>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</si>
  <si>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</si>
  <si>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</si>
  <si>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</si>
  <si>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</si>
  <si>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</si>
  <si>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</si>
  <si>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</si>
  <si>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</si>
  <si>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</si>
  <si>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</si>
  <si>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</si>
  <si>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</si>
  <si>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</si>
  <si>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</si>
  <si>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</si>
  <si>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</si>
  <si>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</si>
  <si>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</si>
  <si>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</si>
  <si>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</si>
  <si>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</si>
  <si>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</si>
  <si>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</si>
  <si>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</si>
  <si>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</si>
  <si>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</si>
  <si>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</si>
  <si>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</si>
  <si>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</si>
  <si>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</si>
  <si>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</si>
  <si>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</si>
  <si>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</si>
  <si>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</si>
  <si>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</si>
  <si>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</si>
  <si>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</si>
  <si>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</si>
  <si>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</si>
  <si>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</si>
  <si>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</si>
  <si>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</si>
  <si>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</si>
  <si>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</si>
  <si>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</si>
  <si>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</si>
  <si>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</si>
  <si>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</si>
  <si>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</si>
  <si>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</si>
  <si>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</si>
  <si>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</si>
  <si>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</si>
  <si>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</si>
  <si>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</si>
  <si>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</si>
  <si>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</si>
  <si>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</si>
  <si>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</si>
  <si>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</si>
  <si>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</si>
  <si>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</si>
  <si>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</si>
  <si>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</si>
  <si>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</si>
  <si>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</si>
  <si>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</si>
  <si>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</si>
  <si>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</si>
  <si>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</si>
  <si>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</si>
  <si>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</si>
  <si>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</si>
  <si>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</si>
  <si>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</si>
  <si>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</si>
  <si>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</si>
  <si>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</si>
  <si>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</si>
  <si>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</si>
  <si>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</si>
  <si>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</si>
  <si>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</si>
  <si>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</si>
  <si>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</si>
  <si>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</si>
  <si>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</si>
  <si>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</si>
  <si>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</si>
  <si>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</si>
  <si>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</si>
  <si>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</si>
  <si>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</si>
  <si>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</si>
  <si>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</si>
  <si>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</si>
  <si>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</si>
  <si>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</si>
  <si>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</si>
  <si>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</si>
  <si>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</si>
  <si>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</si>
  <si>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</si>
  <si>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</si>
  <si>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</si>
  <si>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</si>
  <si>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</si>
  <si>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</si>
  <si>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</si>
  <si>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</si>
  <si>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</si>
  <si>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</si>
  <si>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</si>
  <si>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</si>
  <si>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</si>
  <si>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</si>
  <si>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</si>
  <si>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</si>
  <si>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</si>
  <si>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</si>
  <si>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</si>
  <si>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</si>
  <si>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</si>
  <si>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</si>
  <si>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</si>
  <si>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</si>
  <si>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</si>
  <si>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</si>
  <si>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</si>
  <si>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</si>
  <si>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</si>
  <si>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</si>
  <si>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</si>
  <si>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</si>
  <si>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</si>
  <si>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</si>
  <si>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</si>
  <si>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</si>
  <si>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</si>
  <si>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</si>
  <si>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</si>
  <si>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</si>
  <si>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</si>
  <si>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</si>
  <si>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</si>
  <si>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</si>
  <si>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</si>
  <si>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</si>
  <si>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</si>
  <si>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</si>
  <si>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</si>
  <si>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</si>
  <si>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</si>
  <si>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</si>
  <si>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</si>
  <si>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</si>
  <si>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</si>
  <si>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</si>
  <si>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</si>
  <si>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</si>
  <si>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</si>
  <si>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</si>
  <si>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</si>
  <si>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</si>
  <si>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</si>
  <si>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</si>
  <si>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</si>
  <si>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</si>
  <si>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</si>
  <si>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</si>
  <si>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</si>
  <si>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</si>
  <si>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</si>
  <si>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</si>
  <si>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</si>
  <si>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</si>
  <si>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</si>
  <si>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</si>
  <si>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</si>
  <si>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</si>
  <si>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</si>
  <si>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</si>
  <si>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</si>
  <si>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</si>
  <si>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</si>
  <si>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</si>
  <si>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</si>
  <si>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</si>
  <si>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</si>
  <si>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</si>
  <si>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</si>
  <si>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</si>
  <si>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</si>
  <si>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</si>
  <si>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</si>
  <si>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</si>
  <si>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</si>
  <si>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</si>
  <si>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</si>
  <si>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</si>
  <si>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</si>
  <si>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</si>
  <si>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</si>
  <si>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</si>
  <si>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</si>
  <si>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</si>
  <si>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</si>
  <si>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</si>
  <si>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</si>
  <si>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</si>
  <si>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</si>
  <si>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</si>
  <si>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</si>
  <si>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</si>
  <si>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</si>
  <si>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</si>
  <si>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</si>
  <si>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</si>
  <si>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</si>
  <si>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</si>
  <si>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</si>
  <si>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</si>
  <si>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</si>
  <si>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</si>
  <si>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</si>
  <si>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</si>
  <si>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</si>
  <si>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</si>
  <si>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</si>
  <si>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</si>
  <si>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</si>
  <si>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</si>
  <si>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</si>
  <si>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</si>
  <si>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</si>
  <si>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</si>
  <si>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</si>
  <si>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</si>
  <si>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</si>
  <si>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</si>
  <si>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</si>
  <si>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</si>
  <si>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</si>
  <si>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</si>
  <si>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</si>
  <si>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</si>
  <si>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</si>
  <si>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</si>
  <si>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</si>
  <si>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</si>
  <si>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</si>
  <si>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</si>
  <si>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</si>
  <si>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</si>
  <si>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</si>
  <si>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</si>
  <si>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</si>
  <si>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</si>
  <si>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</si>
  <si>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</si>
  <si>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</si>
  <si>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</si>
  <si>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</si>
  <si>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</si>
  <si>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</si>
  <si>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</si>
  <si>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</si>
  <si>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</si>
  <si>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</si>
  <si>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</si>
  <si>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</si>
  <si>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</si>
  <si>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</si>
  <si>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</si>
  <si>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</si>
  <si>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</si>
  <si>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</si>
  <si>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</si>
  <si>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</si>
  <si>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</si>
  <si>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</si>
  <si>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</si>
  <si>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</si>
  <si>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</si>
  <si>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</si>
  <si>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</si>
  <si>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</si>
  <si>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</si>
  <si>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</si>
  <si>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</si>
  <si>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</si>
  <si>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</si>
  <si>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</si>
  <si>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</si>
  <si>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</si>
  <si>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</si>
  <si>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</si>
  <si>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</si>
  <si>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</si>
  <si>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</si>
  <si>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</si>
  <si>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</si>
  <si>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</si>
  <si>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</si>
  <si>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</si>
  <si>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</si>
  <si>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</si>
  <si>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</si>
  <si>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</si>
  <si>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</si>
  <si>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</si>
  <si>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</si>
  <si>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</si>
  <si>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</si>
  <si>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</si>
  <si>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</si>
  <si>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</si>
  <si>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</si>
  <si>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</si>
  <si>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</si>
  <si>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</si>
  <si>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</si>
  <si>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</si>
  <si>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</si>
  <si>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</si>
  <si>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</si>
  <si>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</si>
  <si>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</si>
  <si>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</si>
  <si>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</si>
  <si>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</si>
  <si>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</si>
  <si>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</si>
  <si>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</si>
  <si>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</si>
  <si>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</si>
  <si>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</si>
  <si>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</si>
  <si>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</si>
  <si>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</si>
  <si>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</si>
  <si>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</si>
  <si>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</si>
  <si>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</si>
  <si>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</si>
  <si>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</si>
  <si>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</si>
  <si>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</si>
  <si>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</si>
  <si>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</si>
  <si>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</si>
  <si>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</si>
  <si>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</si>
  <si>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</si>
  <si>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</si>
  <si>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</si>
  <si>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</si>
  <si>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</si>
  <si>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</si>
  <si>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</si>
  <si>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</si>
  <si>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</si>
  <si>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</si>
  <si>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</si>
  <si>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</si>
  <si>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</si>
  <si>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</si>
  <si>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</si>
  <si>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</si>
  <si>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</si>
  <si>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</si>
  <si>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</si>
  <si>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</si>
  <si>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</si>
  <si>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</si>
  <si>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</si>
  <si>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</si>
  <si>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</si>
  <si>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</si>
  <si>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</si>
  <si>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</si>
  <si>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</si>
  <si>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</si>
  <si>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</si>
  <si>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</si>
  <si>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</si>
  <si>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</si>
  <si>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</si>
  <si>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</si>
  <si>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</si>
  <si>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</si>
  <si>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</si>
  <si>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</si>
  <si>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</si>
  <si>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</si>
  <si>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</si>
  <si>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</si>
  <si>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</si>
  <si>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</si>
  <si>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</si>
  <si>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</si>
  <si>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</si>
  <si>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</si>
  <si>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</si>
  <si>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</si>
  <si>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</si>
  <si>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</si>
  <si>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</si>
  <si>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</si>
  <si>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</si>
  <si>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</si>
  <si>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</si>
  <si>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</si>
  <si>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</si>
  <si>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</si>
  <si>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</si>
  <si>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</si>
  <si>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</si>
  <si>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</si>
  <si>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</si>
  <si>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</si>
  <si>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</si>
  <si>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</si>
  <si>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</si>
  <si>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</si>
  <si>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</si>
  <si>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</si>
  <si>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</si>
  <si>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</si>
  <si>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</si>
  <si>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</si>
  <si>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</si>
  <si>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</si>
  <si>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</si>
  <si>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</si>
  <si>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</si>
  <si>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</si>
  <si>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</si>
  <si>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</si>
  <si>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</si>
  <si>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</si>
  <si>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</si>
  <si>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</si>
  <si>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</si>
  <si>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</si>
  <si>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</si>
  <si>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</si>
  <si>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</si>
  <si>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</si>
  <si>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</si>
  <si>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</si>
  <si>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</si>
  <si>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</si>
  <si>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</si>
  <si>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</si>
  <si>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</si>
  <si>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</si>
  <si>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</si>
  <si>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</si>
  <si>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</si>
  <si>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</si>
  <si>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</si>
  <si>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</si>
  <si>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</si>
  <si>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</si>
  <si>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</si>
  <si>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</si>
  <si>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</si>
  <si>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</si>
  <si>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</si>
  <si>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</si>
  <si>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</si>
  <si>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</si>
  <si>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</si>
  <si>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</si>
  <si>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</si>
  <si>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</si>
  <si>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</si>
  <si>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</si>
  <si>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</si>
  <si>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</si>
  <si>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</si>
  <si>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</si>
  <si>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</si>
  <si>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</si>
  <si>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</si>
  <si>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</si>
  <si>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</si>
  <si>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</si>
  <si>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</si>
  <si>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</si>
  <si>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</si>
  <si>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</si>
  <si>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</si>
  <si>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</si>
  <si>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</si>
  <si>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</si>
  <si>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</si>
  <si>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</si>
  <si>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</si>
  <si>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</si>
  <si>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</si>
  <si>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</si>
  <si>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</si>
  <si>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</si>
  <si>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</si>
  <si>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</si>
  <si>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</si>
  <si>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</si>
  <si>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</si>
  <si>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</si>
  <si>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</si>
  <si>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</si>
  <si>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</si>
  <si>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</si>
  <si>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</si>
  <si>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</si>
  <si>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</si>
  <si>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</si>
  <si>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</si>
  <si>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</si>
  <si>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</si>
  <si>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</si>
  <si>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</si>
  <si>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</si>
  <si>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</si>
  <si>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</si>
  <si>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</si>
  <si>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</si>
  <si>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</si>
  <si>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</si>
  <si>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</si>
  <si>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</si>
  <si>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</si>
  <si>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</si>
  <si>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</si>
  <si>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</si>
  <si>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</si>
  <si>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</si>
  <si>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</si>
  <si>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</si>
  <si>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</si>
  <si>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</si>
  <si>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</si>
  <si>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</si>
  <si>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</si>
  <si>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</si>
  <si>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</si>
  <si>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</si>
  <si>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</si>
  <si>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</si>
  <si>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</si>
  <si>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</si>
  <si>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</si>
  <si>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</si>
  <si>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</si>
  <si>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</si>
  <si>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</si>
  <si>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</si>
  <si>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</si>
  <si>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</si>
  <si>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</si>
  <si>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</si>
  <si>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</si>
  <si>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</si>
  <si>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</si>
  <si>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</si>
  <si>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</si>
  <si>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</si>
  <si>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</si>
  <si>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</si>
  <si>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</si>
  <si>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</si>
  <si>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</si>
  <si>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</si>
  <si>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</si>
  <si>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</si>
  <si>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</si>
  <si>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</si>
  <si>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</si>
  <si>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</si>
  <si>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</si>
  <si>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</si>
  <si>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</si>
  <si>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</si>
  <si>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</si>
  <si>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</si>
  <si>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</si>
  <si>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</si>
  <si>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</si>
  <si>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</si>
  <si>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</si>
  <si>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</si>
  <si>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</si>
  <si>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</si>
  <si>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</si>
  <si>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</si>
  <si>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</si>
  <si>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</si>
  <si>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</si>
  <si>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</si>
  <si>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</si>
  <si>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</si>
  <si>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</si>
  <si>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</si>
  <si>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</si>
  <si>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</si>
  <si>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</si>
  <si>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</si>
  <si>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</si>
  <si>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</si>
  <si>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</si>
  <si>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</si>
  <si>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</si>
  <si>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</si>
  <si>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</si>
  <si>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</si>
  <si>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</si>
  <si>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</si>
  <si>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</si>
  <si>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</si>
  <si>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</si>
  <si>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</si>
  <si>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</si>
  <si>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</si>
  <si>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</si>
  <si>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</si>
  <si>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</si>
  <si>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</si>
  <si>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</si>
  <si>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</si>
  <si>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</si>
  <si>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</si>
  <si>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</si>
  <si>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</si>
  <si>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</si>
  <si>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</si>
  <si>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</si>
  <si>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</si>
  <si>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</si>
  <si>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</si>
  <si>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</si>
  <si>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</si>
  <si>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</si>
  <si>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</si>
  <si>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</si>
  <si>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</si>
  <si>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</si>
  <si>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</si>
  <si>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</si>
  <si>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</si>
  <si>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</si>
  <si>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</si>
  <si>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</si>
  <si>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</si>
  <si>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</si>
  <si>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</si>
  <si>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</si>
  <si>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</si>
  <si>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</si>
  <si>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</si>
  <si>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</si>
  <si>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</si>
  <si>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</si>
  <si>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</si>
  <si>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</si>
  <si>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</si>
  <si>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</si>
  <si>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</si>
  <si>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</si>
  <si>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</si>
  <si>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</si>
  <si>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</si>
  <si>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</si>
  <si>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</si>
  <si>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</si>
  <si>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</si>
  <si>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</si>
  <si>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</si>
  <si>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</si>
  <si>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</si>
  <si>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</si>
  <si>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</si>
  <si>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</si>
  <si>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</si>
  <si>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</si>
  <si>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</si>
  <si>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</si>
  <si>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</si>
  <si>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</si>
  <si>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</si>
  <si>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</si>
  <si>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</si>
  <si>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</si>
  <si>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</si>
  <si>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</si>
  <si>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</si>
  <si>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</si>
  <si>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</si>
  <si>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</si>
  <si>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</si>
  <si>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</si>
  <si>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</si>
  <si>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</si>
  <si>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</si>
  <si>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</si>
  <si>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</si>
  <si>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</si>
  <si>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</si>
  <si>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</si>
  <si>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</si>
  <si>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</si>
  <si>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</si>
  <si>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</si>
  <si>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</si>
  <si>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</si>
  <si>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</si>
  <si>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</si>
  <si>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</si>
  <si>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</si>
  <si>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</si>
  <si>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</si>
  <si>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</si>
  <si>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</si>
  <si>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</si>
  <si>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</si>
  <si>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</si>
  <si>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</si>
  <si>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</si>
  <si>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</si>
  <si>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</si>
  <si>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</si>
  <si>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</si>
  <si>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</si>
  <si>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</si>
  <si>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</si>
  <si>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</si>
  <si>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</si>
  <si>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</si>
  <si>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</si>
  <si>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</si>
  <si>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</si>
  <si>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</si>
  <si>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</si>
  <si>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</si>
  <si>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</si>
  <si>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</si>
  <si>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</si>
  <si>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</si>
  <si>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</si>
  <si>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</si>
  <si>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</si>
  <si>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</si>
  <si>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</si>
  <si>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</si>
  <si>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</si>
  <si>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</si>
  <si>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</si>
  <si>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</si>
  <si>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</si>
  <si>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</si>
  <si>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</si>
  <si>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</si>
  <si>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</si>
  <si>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</si>
  <si>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</si>
  <si>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</si>
  <si>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</si>
  <si>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</si>
  <si>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</si>
  <si>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</si>
  <si>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</si>
  <si>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</si>
  <si>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</si>
  <si>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</si>
  <si>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</si>
  <si>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</si>
  <si>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</si>
  <si>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</si>
  <si>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</si>
  <si>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</si>
  <si>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</si>
  <si>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</si>
  <si>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</si>
  <si>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</si>
  <si>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</si>
  <si>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</si>
  <si>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</si>
  <si>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</si>
  <si>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</si>
  <si>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</si>
  <si>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</si>
  <si>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</si>
  <si>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</si>
  <si>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</si>
  <si>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</si>
  <si>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</si>
  <si>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</si>
  <si>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</si>
  <si>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</si>
  <si>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</si>
  <si>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</si>
  <si>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</si>
  <si>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</si>
  <si>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</si>
  <si>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</si>
  <si>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</si>
  <si>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</si>
  <si>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</si>
  <si>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</si>
  <si>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</si>
  <si>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</si>
  <si>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</si>
  <si>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</si>
  <si>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</si>
  <si>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</si>
  <si>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</si>
  <si>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</si>
  <si>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</si>
  <si>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</si>
  <si>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</si>
  <si>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</si>
  <si>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</si>
  <si>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</si>
  <si>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</si>
  <si>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</si>
  <si>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</si>
  <si>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</si>
  <si>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</si>
  <si>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</si>
  <si>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</si>
  <si>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</si>
  <si>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</si>
  <si>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</si>
  <si>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</si>
  <si>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</si>
  <si>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</si>
  <si>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</si>
  <si>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</si>
  <si>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</si>
  <si>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</si>
  <si>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</si>
  <si>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</si>
  <si>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</si>
  <si>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</si>
  <si>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</si>
  <si>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</si>
  <si>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</si>
  <si>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</si>
  <si>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</si>
  <si>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</si>
  <si>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</si>
  <si>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</si>
  <si>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</si>
  <si>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</si>
  <si>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</si>
  <si>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</si>
  <si>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</si>
  <si>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</si>
  <si>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</si>
  <si>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</si>
  <si>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</si>
  <si>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</si>
  <si>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</si>
  <si>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</si>
  <si>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</si>
  <si>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</si>
  <si>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</si>
  <si>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</si>
  <si>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</si>
  <si>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</si>
  <si>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</si>
  <si>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</si>
  <si>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</si>
  <si>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</si>
  <si>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</si>
  <si>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</si>
  <si>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</si>
  <si>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</si>
  <si>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</si>
  <si>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</si>
  <si>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</si>
  <si>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</si>
  <si>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</si>
  <si>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</si>
  <si>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</si>
  <si>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</si>
  <si>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</si>
  <si>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</si>
  <si>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</si>
  <si>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</si>
  <si>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</si>
  <si>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</si>
  <si>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</si>
  <si>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</si>
  <si>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</si>
  <si>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</si>
  <si>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</si>
  <si>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</si>
  <si>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</si>
  <si>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</si>
  <si>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</si>
  <si>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</si>
  <si>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</si>
  <si>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</si>
  <si>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</si>
  <si>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</si>
  <si>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</si>
  <si>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</si>
  <si>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</si>
  <si>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</si>
  <si>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</si>
  <si>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</si>
  <si>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</si>
  <si>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</si>
  <si>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</si>
  <si>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</si>
  <si>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</si>
  <si>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</si>
  <si>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</si>
  <si>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</si>
  <si>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</si>
  <si>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</si>
  <si>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</si>
  <si>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</si>
  <si>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</si>
  <si>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</si>
  <si>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</si>
  <si>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</si>
  <si>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</si>
  <si>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</si>
  <si>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</si>
  <si>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</si>
  <si>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</si>
  <si>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</si>
  <si>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</si>
  <si>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</si>
  <si>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</si>
  <si>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</si>
  <si>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</si>
  <si>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</si>
  <si>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</si>
  <si>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</si>
  <si>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</si>
  <si>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</si>
  <si>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</si>
  <si>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</si>
  <si>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</si>
  <si>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</si>
  <si>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</si>
  <si>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</si>
  <si>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</si>
  <si>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</si>
  <si>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</si>
  <si>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</si>
  <si>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</si>
  <si>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</si>
  <si>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</si>
  <si>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</si>
  <si>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</si>
  <si>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</si>
  <si>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</si>
  <si>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</si>
  <si>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</si>
  <si>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</si>
  <si>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</si>
  <si>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</si>
  <si>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</si>
  <si>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</si>
  <si>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</si>
  <si>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</si>
  <si>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</si>
  <si>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</si>
  <si>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</si>
  <si>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</si>
  <si>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</si>
  <si>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</si>
  <si>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</si>
  <si>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</si>
  <si>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</si>
  <si>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</si>
  <si>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</si>
  <si>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</si>
  <si>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</si>
  <si>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</si>
  <si>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</si>
  <si>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</si>
  <si>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</si>
  <si>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</si>
  <si>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</si>
  <si>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</si>
  <si>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</si>
  <si>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</si>
  <si>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</si>
  <si>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</si>
  <si>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</si>
  <si>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</si>
  <si>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</si>
  <si>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</si>
  <si>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</si>
  <si>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</si>
  <si>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</si>
  <si>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</si>
  <si>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</si>
  <si>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</si>
  <si>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</si>
  <si>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</si>
  <si>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</si>
  <si>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</si>
  <si>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</si>
  <si>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</si>
  <si>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</si>
  <si>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</si>
  <si>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</si>
  <si>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</si>
  <si>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</si>
  <si>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</si>
  <si>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</si>
  <si>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</si>
  <si>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</si>
  <si>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</si>
  <si>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</si>
  <si>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</si>
  <si>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</si>
  <si>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</si>
  <si>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</si>
  <si>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</si>
  <si>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</si>
  <si>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</si>
  <si>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</si>
  <si>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</si>
  <si>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</si>
  <si>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</si>
  <si>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</si>
  <si>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</si>
  <si>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</si>
  <si>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</si>
  <si>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</si>
  <si>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</si>
  <si>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</si>
  <si>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</si>
  <si>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</si>
  <si>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</si>
  <si>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</si>
  <si>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</si>
  <si>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</si>
  <si>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</si>
  <si>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</si>
  <si>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</si>
  <si>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</si>
  <si>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</si>
  <si>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</si>
  <si>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</si>
  <si>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</si>
  <si>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</si>
  <si>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</si>
  <si>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</si>
  <si>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</si>
  <si>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</si>
  <si>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</si>
  <si>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</si>
  <si>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</si>
  <si>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</si>
  <si>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</si>
  <si>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</si>
  <si>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</si>
  <si>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</si>
  <si>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</si>
  <si>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</si>
  <si>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</si>
  <si>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</si>
  <si>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</si>
  <si>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</si>
  <si>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</si>
  <si>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</si>
  <si>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</si>
  <si>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</si>
  <si>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</si>
  <si>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</si>
  <si>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</si>
  <si>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</si>
  <si>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</si>
  <si>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</si>
  <si>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</si>
  <si>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</si>
  <si>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</si>
  <si>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</si>
  <si>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</si>
  <si>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</si>
  <si>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</si>
  <si>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</si>
  <si>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</si>
  <si>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</si>
  <si>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</si>
  <si>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</si>
  <si>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</si>
  <si>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</si>
  <si>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</si>
  <si>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</si>
  <si>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</si>
  <si>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</si>
  <si>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</si>
  <si>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</si>
  <si>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</si>
  <si>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</si>
  <si>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</si>
  <si>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</si>
  <si>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</si>
  <si>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</si>
  <si>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</si>
  <si>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</si>
  <si>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</si>
  <si>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</si>
  <si>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</si>
  <si>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</si>
  <si>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</si>
  <si>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</si>
  <si>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</si>
  <si>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</si>
  <si>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</si>
  <si>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</si>
  <si>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</si>
  <si>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</si>
  <si>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</si>
  <si>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</si>
  <si>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</si>
  <si>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</si>
  <si>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</si>
  <si>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</si>
  <si>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</si>
  <si>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</si>
  <si>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</si>
  <si>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</si>
  <si>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</si>
  <si>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</si>
  <si>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</si>
  <si>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</si>
  <si>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</si>
  <si>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</si>
  <si>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</si>
  <si>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</si>
  <si>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</si>
  <si>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</si>
  <si>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</si>
  <si>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</si>
  <si>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</si>
  <si>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</si>
  <si>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</si>
  <si>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</si>
  <si>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</si>
  <si>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</si>
  <si>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</si>
  <si>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</si>
  <si>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</si>
  <si>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</si>
  <si>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</si>
  <si>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</si>
  <si>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</si>
  <si>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</si>
  <si>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</si>
  <si>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</si>
  <si>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</si>
  <si>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</si>
  <si>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</si>
  <si>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</si>
  <si>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</si>
  <si>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</si>
  <si>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</si>
  <si>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</si>
  <si>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</si>
  <si>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</si>
  <si>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</si>
  <si>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</si>
  <si>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</si>
  <si>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</si>
  <si>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</si>
  <si>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</si>
  <si>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</si>
  <si>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</si>
  <si>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</si>
  <si>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</si>
  <si>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</si>
  <si>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</si>
  <si>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</si>
  <si>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</si>
  <si>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</si>
  <si>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</si>
  <si>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</si>
  <si>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</si>
  <si>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</si>
  <si>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</si>
  <si>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</si>
  <si>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</si>
  <si>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</si>
  <si>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</si>
  <si>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</si>
  <si>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</si>
  <si>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</si>
  <si>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</si>
  <si>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</si>
  <si>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</si>
  <si>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</si>
  <si>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</si>
  <si>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</si>
  <si>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</si>
  <si>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</si>
  <si>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</si>
  <si>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</si>
  <si>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</si>
  <si>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</si>
  <si>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</si>
  <si>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</si>
  <si>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</si>
  <si>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</si>
  <si>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</si>
  <si>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</si>
  <si>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</si>
  <si>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</si>
  <si>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</si>
  <si>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</si>
  <si>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</si>
  <si>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</si>
  <si>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</si>
  <si>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</si>
  <si>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</si>
  <si>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</si>
  <si>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</si>
  <si>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</si>
  <si>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</si>
  <si>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</si>
  <si>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</si>
  <si>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</si>
  <si>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</si>
  <si>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</si>
  <si>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</si>
  <si>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</si>
  <si>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</si>
  <si>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</si>
  <si>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</si>
  <si>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</si>
  <si>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</si>
  <si>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</si>
  <si>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</si>
  <si>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</si>
  <si>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</si>
  <si>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</si>
  <si>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</si>
  <si>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</si>
  <si>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</si>
  <si>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</si>
  <si>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</si>
  <si>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</si>
  <si>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</si>
  <si>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</si>
  <si>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</si>
  <si>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</si>
  <si>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</si>
  <si>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</si>
  <si>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</si>
  <si>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</si>
  <si>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</si>
  <si>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</si>
  <si>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</si>
  <si>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</si>
  <si>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</si>
  <si>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</si>
  <si>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</si>
  <si>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</si>
  <si>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</si>
  <si>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</si>
  <si>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</si>
  <si>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</si>
  <si>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</si>
  <si>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</si>
  <si>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</si>
  <si>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</si>
  <si>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</si>
  <si>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</si>
  <si>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</si>
  <si>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</si>
  <si>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</si>
  <si>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</si>
  <si>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</si>
  <si>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</si>
  <si>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</si>
  <si>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</si>
  <si>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</si>
  <si>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</si>
  <si>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</si>
  <si>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</si>
  <si>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</si>
  <si>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</si>
  <si>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</si>
  <si>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</si>
  <si>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</si>
  <si>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</si>
  <si>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</si>
  <si>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</si>
  <si>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</si>
  <si>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</si>
  <si>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</si>
  <si>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</si>
  <si>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</si>
  <si>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</si>
  <si>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</si>
  <si>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</si>
  <si>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</si>
  <si>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</si>
  <si>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</si>
  <si>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</si>
  <si>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</si>
  <si>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</si>
  <si>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</si>
  <si>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</si>
  <si>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</si>
  <si>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</si>
  <si>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</si>
  <si>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</si>
  <si>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</si>
  <si>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</si>
  <si>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</si>
  <si>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</si>
  <si>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</si>
  <si>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</si>
  <si>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</si>
  <si>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</si>
  <si>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</si>
  <si>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</si>
  <si>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</si>
  <si>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</si>
  <si>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</si>
  <si>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</si>
  <si>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</si>
  <si>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</si>
  <si>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</si>
  <si>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</si>
  <si>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</si>
  <si>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</si>
  <si>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</si>
  <si>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</si>
  <si>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</si>
  <si>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</si>
  <si>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</si>
  <si>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</si>
  <si>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</si>
  <si>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</si>
  <si>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</si>
  <si>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</si>
  <si>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</si>
  <si>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</si>
  <si>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</si>
  <si>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</si>
  <si>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</si>
  <si>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</si>
  <si>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</si>
  <si>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</si>
  <si>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</si>
  <si>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</si>
  <si>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</si>
  <si>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</si>
  <si>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</si>
  <si>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</si>
  <si>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</si>
  <si>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</si>
  <si>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</si>
  <si>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</si>
  <si>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</si>
  <si>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</si>
  <si>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</si>
  <si>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</si>
  <si>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</si>
  <si>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</si>
  <si>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</si>
  <si>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</si>
  <si>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</si>
  <si>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</si>
  <si>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</si>
  <si>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</si>
  <si>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</si>
  <si>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</si>
  <si>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</si>
  <si>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</si>
  <si>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</si>
  <si>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</si>
  <si>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</si>
  <si>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</si>
  <si>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</si>
  <si>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</si>
  <si>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</si>
  <si>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</si>
  <si>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</si>
  <si>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</si>
  <si>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</si>
  <si>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</si>
  <si>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</si>
  <si>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</si>
  <si>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</si>
  <si>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</si>
  <si>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</si>
  <si>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</si>
  <si>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</si>
  <si>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</si>
  <si>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</si>
  <si>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</si>
  <si>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</si>
  <si>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</si>
  <si>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</si>
  <si>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</si>
  <si>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</si>
  <si>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</si>
  <si>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</si>
  <si>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</si>
  <si>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</si>
  <si>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</si>
  <si>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</si>
  <si>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</si>
  <si>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</si>
  <si>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</si>
  <si>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</si>
  <si>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</si>
  <si>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</si>
  <si>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</si>
  <si>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</si>
  <si>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</si>
  <si>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</si>
  <si>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</si>
  <si>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</si>
  <si>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</si>
  <si>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</si>
  <si>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</si>
  <si>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</si>
  <si>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</si>
  <si>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</si>
  <si>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</si>
  <si>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</si>
  <si>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</si>
  <si>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</si>
  <si>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</si>
  <si>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</si>
  <si>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</si>
  <si>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</si>
  <si>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</si>
  <si>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</si>
  <si>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</si>
  <si>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</si>
  <si>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</si>
  <si>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</si>
  <si>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</si>
  <si>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</si>
  <si>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</si>
  <si>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</si>
  <si>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</si>
  <si>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</si>
  <si>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</si>
  <si>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</si>
  <si>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</si>
  <si>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</si>
  <si>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</si>
  <si>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</si>
  <si>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</si>
  <si>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</si>
  <si>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</si>
  <si>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</si>
  <si>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</si>
  <si>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</si>
  <si>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</si>
  <si>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</si>
  <si>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</si>
  <si>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</si>
  <si>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</si>
  <si>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</si>
  <si>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</si>
  <si>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</si>
  <si>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</si>
  <si>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</si>
  <si>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</si>
  <si>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</si>
  <si>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</si>
  <si>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</si>
  <si>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</si>
  <si>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</si>
  <si>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</si>
  <si>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</si>
  <si>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</si>
  <si>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</si>
  <si>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</si>
  <si>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</si>
  <si>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</si>
  <si>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</si>
  <si>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</si>
  <si>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</si>
  <si>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</si>
  <si>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</si>
  <si>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</si>
  <si>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</si>
  <si>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</si>
  <si>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</si>
  <si>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</si>
  <si>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</si>
  <si>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</si>
  <si>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</si>
  <si>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</si>
  <si>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</si>
  <si>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</si>
  <si>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</si>
  <si>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</si>
  <si>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</si>
  <si>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</si>
  <si>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</si>
  <si>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</si>
  <si>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</si>
  <si>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</si>
  <si>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</si>
  <si>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</si>
  <si>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</si>
  <si>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</si>
  <si>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</si>
  <si>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</si>
  <si>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</si>
  <si>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</si>
  <si>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</si>
  <si>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</si>
  <si>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</si>
  <si>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</si>
  <si>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</si>
  <si>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</si>
  <si>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</si>
  <si>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</si>
  <si>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</si>
  <si>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</si>
  <si>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</si>
  <si>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</si>
  <si>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</si>
  <si>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</si>
  <si>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</si>
  <si>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</si>
  <si>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</si>
  <si>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</si>
  <si>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</si>
  <si>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</si>
  <si>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</si>
  <si>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</si>
  <si>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</si>
  <si>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</si>
  <si>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</si>
  <si>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</si>
  <si>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</si>
  <si>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</si>
  <si>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</si>
  <si>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</si>
  <si>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</si>
  <si>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</si>
  <si>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</si>
  <si>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</si>
  <si>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</si>
  <si>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</si>
  <si>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</si>
  <si>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</si>
  <si>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</si>
  <si>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</si>
  <si>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</si>
  <si>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</si>
  <si>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</si>
  <si>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</si>
  <si>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</si>
  <si>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</si>
  <si>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</si>
  <si>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</si>
  <si>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</si>
  <si>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</si>
  <si>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</si>
  <si>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</si>
  <si>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</si>
  <si>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</si>
  <si>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</si>
  <si>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</si>
  <si>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</si>
  <si>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</si>
  <si>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</si>
  <si>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</si>
  <si>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</si>
  <si>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</si>
  <si>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</si>
  <si>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</si>
  <si>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</si>
  <si>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</si>
  <si>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</si>
  <si>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</si>
  <si>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</si>
  <si>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</si>
  <si>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</si>
  <si>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</si>
  <si>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</si>
  <si>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</si>
  <si>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</si>
  <si>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</si>
  <si>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</si>
  <si>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</si>
  <si>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</si>
  <si>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</si>
  <si>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</si>
  <si>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</si>
  <si>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</si>
  <si>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</si>
  <si>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</si>
  <si>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</si>
  <si>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</si>
  <si>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</si>
  <si>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</si>
  <si>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</si>
  <si>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</si>
  <si>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</si>
  <si>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</si>
  <si>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</si>
  <si>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</si>
  <si>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</si>
  <si>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</si>
  <si>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</si>
  <si>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</si>
  <si>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</si>
  <si>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</si>
  <si>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</si>
  <si>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</si>
  <si>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</si>
  <si>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</si>
  <si>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</si>
  <si>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</si>
  <si>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</si>
  <si>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</si>
  <si>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</si>
  <si>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</si>
  <si>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</si>
  <si>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</si>
  <si>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</si>
  <si>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</si>
  <si>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</si>
  <si>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</si>
  <si>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</si>
  <si>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</si>
  <si>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</si>
  <si>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</si>
  <si>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</si>
  <si>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</si>
  <si>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</si>
  <si>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</si>
  <si>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</si>
  <si>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</si>
  <si>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</si>
  <si>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</si>
  <si>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</si>
  <si>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</si>
  <si>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</si>
  <si>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</si>
  <si>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</si>
  <si>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</si>
  <si>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</si>
  <si>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</si>
  <si>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</si>
  <si>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</si>
  <si>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</si>
  <si>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</si>
  <si>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</si>
  <si>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</si>
  <si>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</si>
  <si>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</si>
  <si>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</si>
  <si>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</si>
  <si>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</si>
  <si>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</si>
  <si>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</si>
  <si>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</si>
  <si>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</si>
  <si>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</si>
  <si>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</si>
  <si>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</si>
  <si>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</si>
  <si>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</si>
  <si>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</si>
  <si>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</si>
  <si>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</si>
  <si>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</si>
  <si>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</si>
  <si>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</si>
  <si>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</si>
  <si>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</si>
  <si>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</si>
  <si>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</si>
  <si>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</si>
  <si>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</si>
  <si>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</si>
  <si>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</si>
  <si>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</si>
  <si>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</si>
  <si>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</si>
  <si>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</si>
  <si>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</si>
  <si>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</si>
  <si>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</si>
  <si>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</si>
  <si>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</si>
  <si>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</si>
  <si>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</si>
  <si>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</si>
  <si>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</si>
  <si>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</si>
  <si>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</si>
  <si>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</si>
  <si>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</si>
  <si>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</si>
  <si>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</si>
  <si>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</si>
  <si>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</si>
  <si>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</si>
  <si>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</si>
  <si>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</si>
  <si>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</si>
  <si>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</si>
  <si>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</si>
  <si>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</si>
  <si>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</si>
  <si>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</si>
  <si>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</si>
  <si>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</si>
  <si>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</si>
  <si>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</si>
  <si>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</si>
  <si>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</si>
  <si>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</si>
  <si>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</si>
  <si>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</si>
  <si>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</si>
  <si>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</si>
  <si>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</si>
  <si>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</si>
  <si>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</si>
  <si>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</si>
  <si>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</si>
  <si>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</si>
  <si>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</si>
  <si>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</si>
  <si>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</si>
  <si>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</si>
  <si>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</si>
  <si>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</si>
  <si>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</si>
  <si>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</si>
  <si>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</si>
  <si>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</si>
  <si>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</si>
  <si>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</si>
  <si>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</si>
  <si>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</si>
  <si>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</si>
  <si>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</si>
  <si>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</si>
  <si>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</si>
  <si>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</si>
  <si>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</si>
  <si>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</si>
  <si>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</si>
  <si>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</si>
  <si>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</si>
  <si>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</si>
  <si>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</si>
  <si>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</si>
  <si>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</si>
  <si>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</si>
  <si>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</si>
  <si>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</si>
  <si>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</si>
  <si>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</si>
  <si>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</si>
  <si>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</si>
  <si>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</si>
  <si>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</si>
  <si>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</si>
  <si>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</si>
  <si>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</si>
  <si>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</si>
  <si>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</si>
  <si>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</si>
  <si>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</si>
  <si>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</si>
  <si>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</si>
  <si>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</si>
  <si>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</si>
  <si>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</si>
  <si>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</si>
  <si>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</si>
  <si>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</si>
  <si>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</si>
  <si>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</si>
  <si>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</si>
  <si>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</si>
  <si>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</si>
  <si>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</si>
  <si>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</si>
  <si>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</si>
  <si>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</si>
  <si>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</si>
  <si>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</si>
  <si>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</si>
  <si>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</si>
  <si>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</si>
  <si>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</si>
  <si>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</si>
  <si>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</si>
  <si>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</si>
  <si>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</si>
  <si>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</si>
  <si>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</si>
  <si>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</si>
  <si>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</si>
  <si>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</si>
  <si>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</si>
  <si>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</si>
  <si>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</si>
  <si>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</si>
  <si>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</si>
  <si>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</si>
  <si>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</si>
  <si>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</si>
  <si>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</si>
  <si>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</si>
  <si>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</si>
  <si>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</si>
  <si>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</si>
  <si>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</si>
  <si>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</si>
  <si>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</si>
  <si>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</si>
  <si>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</si>
  <si>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</si>
  <si>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</si>
  <si>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</si>
  <si>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</si>
  <si>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</si>
  <si>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</si>
  <si>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</si>
  <si>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</si>
  <si>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</si>
  <si>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</si>
  <si>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</si>
  <si>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</si>
  <si>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</si>
  <si>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</si>
  <si>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</si>
  <si>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</si>
  <si>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</si>
  <si>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</si>
  <si>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</si>
  <si>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</si>
  <si>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</si>
  <si>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</si>
  <si>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</si>
  <si>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</si>
  <si>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</si>
  <si>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</si>
  <si>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</si>
  <si>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</si>
  <si>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</si>
  <si>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</si>
  <si>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</si>
  <si>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</si>
  <si>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</si>
  <si>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</si>
  <si>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</si>
  <si>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</si>
  <si>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</si>
  <si>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</si>
  <si>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</si>
  <si>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</si>
  <si>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</si>
  <si>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</si>
  <si>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</si>
  <si>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</si>
  <si>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</si>
  <si>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</si>
  <si>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</si>
  <si>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</si>
  <si>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</si>
  <si>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</si>
  <si>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</si>
  <si>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</si>
  <si>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</si>
  <si>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</si>
  <si>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</si>
  <si>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</si>
  <si>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</si>
  <si>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</si>
  <si>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</si>
  <si>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</si>
  <si>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</si>
  <si>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</si>
  <si>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</si>
  <si>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</si>
  <si>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</si>
  <si>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</si>
  <si>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</si>
  <si>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</si>
  <si>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</si>
  <si>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</si>
  <si>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</si>
  <si>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</si>
  <si>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</si>
  <si>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</si>
  <si>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</si>
  <si>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</si>
  <si>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</si>
  <si>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</si>
  <si>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</si>
  <si>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</si>
  <si>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</si>
  <si>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</si>
  <si>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</si>
  <si>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</si>
  <si>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</si>
  <si>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</si>
  <si>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</si>
  <si>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</si>
  <si>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</si>
  <si>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</si>
  <si>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</si>
  <si>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</si>
  <si>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</si>
  <si>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</si>
  <si>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</si>
  <si>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</si>
  <si>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</si>
  <si>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</si>
  <si>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</si>
  <si>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</si>
  <si>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</si>
  <si>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</si>
  <si>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</si>
  <si>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</si>
  <si>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</si>
  <si>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</si>
  <si>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</si>
  <si>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</si>
  <si>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</si>
  <si>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</si>
  <si>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</si>
  <si>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</si>
  <si>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</si>
  <si>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</si>
  <si>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</si>
  <si>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</si>
  <si>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</si>
  <si>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</si>
  <si>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</si>
  <si>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</si>
  <si>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</si>
  <si>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</si>
  <si>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</si>
  <si>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</si>
  <si>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</si>
  <si>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</si>
  <si>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</si>
  <si>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</si>
  <si>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</si>
  <si>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</si>
  <si>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</si>
  <si>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</si>
  <si>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</si>
  <si>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</si>
  <si>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</si>
  <si>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</si>
  <si>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</si>
  <si>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</si>
  <si>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</si>
  <si>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</si>
  <si>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</si>
  <si>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</si>
  <si>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</si>
  <si>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</si>
  <si>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</si>
  <si>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</si>
  <si>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</si>
  <si>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</si>
  <si>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</si>
  <si>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</si>
  <si>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</si>
  <si>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</si>
  <si>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</si>
  <si>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</si>
  <si>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</si>
  <si>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</si>
  <si>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</si>
  <si>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</si>
  <si>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</si>
  <si>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</si>
  <si>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</si>
  <si>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</si>
  <si>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</si>
  <si>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</si>
  <si>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</si>
  <si>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</si>
  <si>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</si>
  <si>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</si>
  <si>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</si>
  <si>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</si>
  <si>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</si>
  <si>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</si>
  <si>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</si>
  <si>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</si>
  <si>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</si>
  <si>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</si>
  <si>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</si>
  <si>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</si>
  <si>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</si>
  <si>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</si>
  <si>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</si>
  <si>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</si>
  <si>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</si>
  <si>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</si>
  <si>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</si>
  <si>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</si>
  <si>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</si>
  <si>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</si>
  <si>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</si>
  <si>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</si>
  <si>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</si>
  <si>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</si>
  <si>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</si>
  <si>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</si>
  <si>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</si>
  <si>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</si>
  <si>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</si>
  <si>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</si>
  <si>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</si>
  <si>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</si>
  <si>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</si>
  <si>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</si>
  <si>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</si>
  <si>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</si>
  <si>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</si>
  <si>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</si>
  <si>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</si>
  <si>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</si>
  <si>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</si>
  <si>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</si>
  <si>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</si>
  <si>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</si>
  <si>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</si>
  <si>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</si>
  <si>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</si>
  <si>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</si>
  <si>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</si>
  <si>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</si>
  <si>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</si>
  <si>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</si>
  <si>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</si>
  <si>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</si>
  <si>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</si>
  <si>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</si>
  <si>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</si>
  <si>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</si>
  <si>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</si>
  <si>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</si>
  <si>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</si>
  <si>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</si>
  <si>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</si>
  <si>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</si>
  <si>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</si>
  <si>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</si>
  <si>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</si>
  <si>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</si>
  <si>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</si>
  <si>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</si>
  <si>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</si>
  <si>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</si>
  <si>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</si>
  <si>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</si>
  <si>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</si>
  <si>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</si>
  <si>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</si>
  <si>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</si>
  <si>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</si>
  <si>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</si>
  <si>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</si>
  <si>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</si>
  <si>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</si>
  <si>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</si>
  <si>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</si>
  <si>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</si>
  <si>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</si>
  <si>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</si>
  <si>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</si>
  <si>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</si>
  <si>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</si>
  <si>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</si>
  <si>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</si>
  <si>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</si>
  <si>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</si>
  <si>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</si>
  <si>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</si>
  <si>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</si>
  <si>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</si>
  <si>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</si>
  <si>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</si>
  <si>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</si>
  <si>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</si>
  <si>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</si>
  <si>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</si>
  <si>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</si>
  <si>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</si>
  <si>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</si>
  <si>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</si>
  <si>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</si>
  <si>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</si>
  <si>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</si>
  <si>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</si>
  <si>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</si>
  <si>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</si>
  <si>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</si>
  <si>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</si>
  <si>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</si>
  <si>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</si>
  <si>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</si>
  <si>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</si>
  <si>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</si>
  <si>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</si>
  <si>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</si>
  <si>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</si>
  <si>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</si>
  <si>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</si>
  <si>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</si>
  <si>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</si>
  <si>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</si>
  <si>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</si>
  <si>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</si>
  <si>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</si>
  <si>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</si>
  <si>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</si>
  <si>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</si>
  <si>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</si>
  <si>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</si>
  <si>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</si>
  <si>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</si>
  <si>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</si>
  <si>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</si>
  <si>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</si>
  <si>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</si>
  <si>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</si>
  <si>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</si>
  <si>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</si>
  <si>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</si>
  <si>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</si>
  <si>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</si>
  <si>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</si>
  <si>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</si>
  <si>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</si>
  <si>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</si>
  <si>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</si>
  <si>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</si>
  <si>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</si>
  <si>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</si>
  <si>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</si>
  <si>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</si>
  <si>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</si>
  <si>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</si>
  <si>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</si>
  <si>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</si>
  <si>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</si>
  <si>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</si>
  <si>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</si>
  <si>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</si>
  <si>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</si>
  <si>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</si>
  <si>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</si>
  <si>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</si>
  <si>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</si>
  <si>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</si>
  <si>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</si>
  <si>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</si>
  <si>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</si>
  <si>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</si>
  <si>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</si>
  <si>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</si>
  <si>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</si>
  <si>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</si>
  <si>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</si>
  <si>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</si>
  <si>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</si>
  <si>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</si>
  <si>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</si>
  <si>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</si>
  <si>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</si>
  <si>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</si>
  <si>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</si>
  <si>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</si>
  <si>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</si>
  <si>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</si>
  <si>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</si>
  <si>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</si>
  <si>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</si>
  <si>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</si>
  <si>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</si>
  <si>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</si>
  <si>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</si>
  <si>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</si>
  <si>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</si>
  <si>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</si>
  <si>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</si>
  <si>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</si>
  <si>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</si>
  <si>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</si>
  <si>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</si>
  <si>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</si>
  <si>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</si>
  <si>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</si>
  <si>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</si>
  <si>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</si>
  <si>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</si>
  <si>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</si>
  <si>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</si>
  <si>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</si>
  <si>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</si>
  <si>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</si>
  <si>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</si>
  <si>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</si>
  <si>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</si>
  <si>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</si>
  <si>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</si>
  <si>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</si>
  <si>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</si>
  <si>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</si>
  <si>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</si>
  <si>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</si>
  <si>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</si>
  <si>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</si>
  <si>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</si>
  <si>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</si>
  <si>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</si>
  <si>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</si>
  <si>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</si>
  <si>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</si>
  <si>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</si>
  <si>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</si>
  <si>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</si>
  <si>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</si>
  <si>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</si>
  <si>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</si>
  <si>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</si>
  <si>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</si>
  <si>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</si>
  <si>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</si>
  <si>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</si>
  <si>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</si>
  <si>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</si>
  <si>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</si>
  <si>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</si>
  <si>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</si>
  <si>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</si>
  <si>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</si>
  <si>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</si>
  <si>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</si>
  <si>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</si>
  <si>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</si>
  <si>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</si>
  <si>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</si>
  <si>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</si>
  <si>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</si>
  <si>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</si>
  <si>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</si>
  <si>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</si>
  <si>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</si>
  <si>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</si>
  <si>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</si>
  <si>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</si>
  <si>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</si>
  <si>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</si>
  <si>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</si>
  <si>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</si>
  <si>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</si>
  <si>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</si>
  <si>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</si>
  <si>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</si>
  <si>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</si>
  <si>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</si>
  <si>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</si>
  <si>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</si>
  <si>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</si>
  <si>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</si>
  <si>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</si>
  <si>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</si>
  <si>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</si>
  <si>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</si>
  <si>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</si>
  <si>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</si>
  <si>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</si>
  <si>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</si>
  <si>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</si>
  <si>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</si>
  <si>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</si>
  <si>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</si>
  <si>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</si>
  <si>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</si>
  <si>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</si>
  <si>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</si>
  <si>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</si>
  <si>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</si>
  <si>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</si>
  <si>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</si>
  <si>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</si>
  <si>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</si>
  <si>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</si>
  <si>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</si>
  <si>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</si>
  <si>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</si>
  <si>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</si>
  <si>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</si>
  <si>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</si>
  <si>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</si>
  <si>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</si>
  <si>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</si>
  <si>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</si>
  <si>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</si>
  <si>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</si>
  <si>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</si>
  <si>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</si>
  <si>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</si>
  <si>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</si>
  <si>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</si>
  <si>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</si>
  <si>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</si>
  <si>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</si>
  <si>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</si>
  <si>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</si>
  <si>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</si>
  <si>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</si>
  <si>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</si>
  <si>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</si>
  <si>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</si>
  <si>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</si>
  <si>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</si>
  <si>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</si>
  <si>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</si>
  <si>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</si>
  <si>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</si>
  <si>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</si>
  <si>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</si>
  <si>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</si>
  <si>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</si>
  <si>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</si>
  <si>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</si>
  <si>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</si>
  <si>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</si>
  <si>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</si>
  <si>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</si>
  <si>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</si>
  <si>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</si>
  <si>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</si>
  <si>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</si>
  <si>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</si>
  <si>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</si>
  <si>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</si>
  <si>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</si>
  <si>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</si>
  <si>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</si>
  <si>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</si>
  <si>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</si>
  <si>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</si>
  <si>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</si>
  <si>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</si>
  <si>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</si>
  <si>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</si>
  <si>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</si>
  <si>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</si>
  <si>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</si>
  <si>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</si>
  <si>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</si>
  <si>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</si>
  <si>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</si>
  <si>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</si>
  <si>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</si>
  <si>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</si>
  <si>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</si>
  <si>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</si>
  <si>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</si>
  <si>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</si>
  <si>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</si>
  <si>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</si>
  <si>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</si>
  <si>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</si>
  <si>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</si>
  <si>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</si>
  <si>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</si>
  <si>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</si>
  <si>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</si>
  <si>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</si>
  <si>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</si>
  <si>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</si>
  <si>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</si>
  <si>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</si>
  <si>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</si>
  <si>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</si>
  <si>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</si>
  <si>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</si>
  <si>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</si>
  <si>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</si>
  <si>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</si>
  <si>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</si>
  <si>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</si>
  <si>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</si>
  <si>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</si>
  <si>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</si>
  <si>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</si>
  <si>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</si>
  <si>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</si>
  <si>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</si>
  <si>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</si>
  <si>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</si>
  <si>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</si>
  <si>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</si>
  <si>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</si>
  <si>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</si>
  <si>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</si>
  <si>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</si>
  <si>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</si>
  <si>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</si>
  <si>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</si>
  <si>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</si>
  <si>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</si>
  <si>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</si>
  <si>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</si>
  <si>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</si>
  <si>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</si>
  <si>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</si>
  <si>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</si>
  <si>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</si>
  <si>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</si>
  <si>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</si>
  <si>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</si>
  <si>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</si>
  <si>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</si>
  <si>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</si>
  <si>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</si>
  <si>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</si>
  <si>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</si>
  <si>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</si>
  <si>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</si>
  <si>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</si>
  <si>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</si>
  <si>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</si>
  <si>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</si>
  <si>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</si>
  <si>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</si>
  <si>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</si>
  <si>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</si>
  <si>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</si>
  <si>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</si>
  <si>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</si>
  <si>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</si>
  <si>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</si>
  <si>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</si>
  <si>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</si>
  <si>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</si>
  <si>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</si>
  <si>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</si>
  <si>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</si>
  <si>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</si>
  <si>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</si>
  <si>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</si>
  <si>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</si>
  <si>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</si>
  <si>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</si>
  <si>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</si>
  <si>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</si>
  <si>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</si>
  <si>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</si>
  <si>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</si>
  <si>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</si>
  <si>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</si>
  <si>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</si>
  <si>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</si>
  <si>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</si>
  <si>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</si>
  <si>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</si>
  <si>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</si>
  <si>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</si>
  <si>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</si>
  <si>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</si>
  <si>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</si>
  <si>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</si>
  <si>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</si>
  <si>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</si>
  <si>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</si>
  <si>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</si>
  <si>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</si>
  <si>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</si>
  <si>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</si>
  <si>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</si>
  <si>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</si>
  <si>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</si>
  <si>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</si>
  <si>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</si>
  <si>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</si>
  <si>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</si>
  <si>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</si>
  <si>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</si>
  <si>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</si>
  <si>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</si>
  <si>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</si>
  <si>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</si>
  <si>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</si>
  <si>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</si>
  <si>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</si>
  <si>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</si>
  <si>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</si>
  <si>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</si>
  <si>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</si>
  <si>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</si>
  <si>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</si>
  <si>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</si>
  <si>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</si>
  <si>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</si>
  <si>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</si>
  <si>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</si>
  <si>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</si>
  <si>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</si>
  <si>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</si>
  <si>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</si>
  <si>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</si>
  <si>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</si>
  <si>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</si>
  <si>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</si>
  <si>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</si>
  <si>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</si>
  <si>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</si>
  <si>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</si>
  <si>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</si>
  <si>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</si>
  <si>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</si>
  <si>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</si>
  <si>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</si>
  <si>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</si>
  <si>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</si>
  <si>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</si>
  <si>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</si>
  <si>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</si>
  <si>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</si>
  <si>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</si>
  <si>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</si>
  <si>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</si>
  <si>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</si>
  <si>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</si>
  <si>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</si>
  <si>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</si>
  <si>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</si>
  <si>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</si>
  <si>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</si>
  <si>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</si>
  <si>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</si>
  <si>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</si>
  <si>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</si>
  <si>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</si>
  <si>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</si>
  <si>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</si>
  <si>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</si>
  <si>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</si>
  <si>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</si>
  <si>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</si>
  <si>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</si>
  <si>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</si>
  <si>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</si>
  <si>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</si>
  <si>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</si>
  <si>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</si>
  <si>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</si>
  <si>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</si>
  <si>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</si>
  <si>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</si>
  <si>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</si>
  <si>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</si>
  <si>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</si>
  <si>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</si>
  <si>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</si>
  <si>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</si>
  <si>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</si>
  <si>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</si>
  <si>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</si>
  <si>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</si>
  <si>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</si>
  <si>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</si>
  <si>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</si>
  <si>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</si>
  <si>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</si>
  <si>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</si>
  <si>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</si>
  <si>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</si>
  <si>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</si>
  <si>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</si>
  <si>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</si>
  <si>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</si>
  <si>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</si>
  <si>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</si>
  <si>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</si>
  <si>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</si>
  <si>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</si>
  <si>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</si>
  <si>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</si>
  <si>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</si>
  <si>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</si>
  <si>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</si>
  <si>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</si>
  <si>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</si>
  <si>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</si>
  <si>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</si>
  <si>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</si>
  <si>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</si>
  <si>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</si>
  <si>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</si>
  <si>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</si>
  <si>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</si>
  <si>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</si>
  <si>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</si>
  <si>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</si>
  <si>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</si>
  <si>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</si>
  <si>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</si>
  <si>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</si>
  <si>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</si>
  <si>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</si>
  <si>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</si>
  <si>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</si>
  <si>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</si>
  <si>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</si>
  <si>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</si>
  <si>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</si>
  <si>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</si>
  <si>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</si>
  <si>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</si>
  <si>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</si>
  <si>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</si>
  <si>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</si>
  <si>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</si>
  <si>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</si>
  <si>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</si>
  <si>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</si>
  <si>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</si>
  <si>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</si>
  <si>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</si>
  <si>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</si>
  <si>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</si>
  <si>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</si>
  <si>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</si>
  <si>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</si>
  <si>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</si>
  <si>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</si>
  <si>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</si>
  <si>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</si>
  <si>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</si>
  <si>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</si>
  <si>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</si>
  <si>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</si>
  <si>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</si>
  <si>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</si>
  <si>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</si>
  <si>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</si>
  <si>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</si>
  <si>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</si>
  <si>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</si>
  <si>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</si>
  <si>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</si>
  <si>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</si>
  <si>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</si>
  <si>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</si>
  <si>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</si>
  <si>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</si>
  <si>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</si>
  <si>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</si>
  <si>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</si>
  <si>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</si>
  <si>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</si>
  <si>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</si>
  <si>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</si>
  <si>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</si>
  <si>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</si>
  <si>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</si>
  <si>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</si>
  <si>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</si>
  <si>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</si>
  <si>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</si>
  <si>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</si>
  <si>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</si>
  <si>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</si>
  <si>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</si>
  <si>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</si>
  <si>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</si>
  <si>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</si>
  <si>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</si>
  <si>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</si>
  <si>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</si>
  <si>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</si>
  <si>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</si>
  <si>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</si>
  <si>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</si>
  <si>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</si>
  <si>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</si>
  <si>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</si>
  <si>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</si>
  <si>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</si>
  <si>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</si>
  <si>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</si>
  <si>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</si>
  <si>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</si>
  <si>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</si>
  <si>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</si>
  <si>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</si>
  <si>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</si>
  <si>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</si>
  <si>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</si>
  <si>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</si>
  <si>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</si>
  <si>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</si>
  <si>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</si>
  <si>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</si>
  <si>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</si>
  <si>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</si>
  <si>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</si>
  <si>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</si>
  <si>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</si>
  <si>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</si>
  <si>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</si>
  <si>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</si>
  <si>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</si>
  <si>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</si>
  <si>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</si>
  <si>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</si>
  <si>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</si>
  <si>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</si>
  <si>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</si>
  <si>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</si>
  <si>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</si>
  <si>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</si>
  <si>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</si>
  <si>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</si>
  <si>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</si>
  <si>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</si>
  <si>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</si>
  <si>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</si>
  <si>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</si>
  <si>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</si>
  <si>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</si>
  <si>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</si>
  <si>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</si>
  <si>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</si>
  <si>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</si>
  <si>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</si>
  <si>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</si>
  <si>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</si>
  <si>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</si>
  <si>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</si>
  <si>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</si>
  <si>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</si>
  <si>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</si>
  <si>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</si>
  <si>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</si>
  <si>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</si>
  <si>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</si>
  <si>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</si>
  <si>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</si>
  <si>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</si>
  <si>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</si>
  <si>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</si>
  <si>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</si>
  <si>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</si>
  <si>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</si>
  <si>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</si>
  <si>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</si>
  <si>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</si>
  <si>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</si>
  <si>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</si>
  <si>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</si>
  <si>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</si>
  <si>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</si>
  <si>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</si>
  <si>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</si>
  <si>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</si>
  <si>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</si>
  <si>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</si>
  <si>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</si>
  <si>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</si>
  <si>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</si>
  <si>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</si>
  <si>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</si>
  <si>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</si>
  <si>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</si>
  <si>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</si>
  <si>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</si>
  <si>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</si>
  <si>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</si>
  <si>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</si>
  <si>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</si>
  <si>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</si>
  <si>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</si>
  <si>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</si>
  <si>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</si>
  <si>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</si>
  <si>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</si>
  <si>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</si>
  <si>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</si>
  <si>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</si>
  <si>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</si>
  <si>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</si>
  <si>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</si>
  <si>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</si>
  <si>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</si>
  <si>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</si>
  <si>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</si>
  <si>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</si>
  <si>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</si>
  <si>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</si>
  <si>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</si>
  <si>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</si>
  <si>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</si>
  <si>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</si>
  <si>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</si>
  <si>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</si>
  <si>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</si>
  <si>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</si>
  <si>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</si>
  <si>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</si>
  <si>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</si>
  <si>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</si>
  <si>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</si>
  <si>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</si>
  <si>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</si>
  <si>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</si>
  <si>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</si>
  <si>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</si>
  <si>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</si>
  <si>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</si>
  <si>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</si>
  <si>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</si>
  <si>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</si>
  <si>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</si>
  <si>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</si>
  <si>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</si>
  <si>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</si>
  <si>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</si>
  <si>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</si>
  <si>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</si>
  <si>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</si>
  <si>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</si>
  <si>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</si>
  <si>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</si>
  <si>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</si>
  <si>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</si>
  <si>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</si>
  <si>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</si>
  <si>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</si>
  <si>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</si>
  <si>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</si>
  <si>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</si>
  <si>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</si>
  <si>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</si>
  <si>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</si>
  <si>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</si>
  <si>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</si>
  <si>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</si>
  <si>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</si>
  <si>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</si>
  <si>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</si>
  <si>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</si>
  <si>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</si>
  <si>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</si>
  <si>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</si>
  <si>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</si>
  <si>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</si>
  <si>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</si>
  <si>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</si>
  <si>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</si>
  <si>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</si>
  <si>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</si>
  <si>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</si>
  <si>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</si>
  <si>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</si>
  <si>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</si>
  <si>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</si>
  <si>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</si>
  <si>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</si>
  <si>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</si>
  <si>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</si>
  <si>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</si>
  <si>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</si>
  <si>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</si>
  <si>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</si>
  <si>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</si>
  <si>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</si>
  <si>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</si>
  <si>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</si>
  <si>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</si>
  <si>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</si>
  <si>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</si>
  <si>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</si>
  <si>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</si>
  <si>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</si>
  <si>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</si>
  <si>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</si>
  <si>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</si>
  <si>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</si>
  <si>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</si>
  <si>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</si>
  <si>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</si>
  <si>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</si>
  <si>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</si>
  <si>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</si>
  <si>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</si>
  <si>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</si>
  <si>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</si>
  <si>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</si>
  <si>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</si>
  <si>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</si>
  <si>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</si>
  <si>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</si>
  <si>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</si>
  <si>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</si>
  <si>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</si>
  <si>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</si>
  <si>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</si>
  <si>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</si>
  <si>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</si>
  <si>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</si>
  <si>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</si>
  <si>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</si>
  <si>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</si>
  <si>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</si>
  <si>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</si>
  <si>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</si>
  <si>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</si>
  <si>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</si>
  <si>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</si>
  <si>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</si>
  <si>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</si>
  <si>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</si>
  <si>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</si>
  <si>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</si>
  <si>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</si>
  <si>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</si>
  <si>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</si>
  <si>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</si>
  <si>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</si>
  <si>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</si>
  <si>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</si>
  <si>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</si>
  <si>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</si>
  <si>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</si>
  <si>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</si>
  <si>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</si>
  <si>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</si>
  <si>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</si>
  <si>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</si>
  <si>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</si>
  <si>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</si>
  <si>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</si>
  <si>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</si>
  <si>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</si>
  <si>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</si>
  <si>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</si>
  <si>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</si>
  <si>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</si>
  <si>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</si>
  <si>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</si>
  <si>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</si>
  <si>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</si>
  <si>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</si>
  <si>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</si>
  <si>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</si>
  <si>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</si>
  <si>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</si>
  <si>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</si>
  <si>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</si>
  <si>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</si>
  <si>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</si>
  <si>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</si>
  <si>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</si>
  <si>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</si>
  <si>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</si>
  <si>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</si>
  <si>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</si>
  <si>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</si>
  <si>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</si>
  <si>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</si>
  <si>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</si>
  <si>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</si>
  <si>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</si>
  <si>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</si>
  <si>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</si>
  <si>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</si>
  <si>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</si>
  <si>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</si>
  <si>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</si>
  <si>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</si>
  <si>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</si>
  <si>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</si>
  <si>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</si>
  <si>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</si>
  <si>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</si>
  <si>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</si>
  <si>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</si>
  <si>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</si>
  <si>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</si>
  <si>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</si>
  <si>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</si>
  <si>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</si>
  <si>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</si>
  <si>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</si>
  <si>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</si>
  <si>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</si>
  <si>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</si>
  <si>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</si>
  <si>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</si>
  <si>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</si>
  <si>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</si>
  <si>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</si>
  <si>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</si>
  <si>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</si>
  <si>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</si>
  <si>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</si>
  <si>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</si>
  <si>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</si>
  <si>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</si>
  <si>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</si>
  <si>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</si>
  <si>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</si>
  <si>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</si>
  <si>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</si>
  <si>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</si>
  <si>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</si>
  <si>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</si>
  <si>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</si>
  <si>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</si>
  <si>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</si>
  <si>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</si>
  <si>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</si>
  <si>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</si>
  <si>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</si>
  <si>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</si>
  <si>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</si>
  <si>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</si>
  <si>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</si>
  <si>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</si>
  <si>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</si>
  <si>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</si>
  <si>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</si>
  <si>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</si>
  <si>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</si>
  <si>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</si>
  <si>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</si>
  <si>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</si>
  <si>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</si>
  <si>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</si>
  <si>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</si>
  <si>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</si>
  <si>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</si>
  <si>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</si>
  <si>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</si>
  <si>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</si>
  <si>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</si>
  <si>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</si>
  <si>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</si>
  <si>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</si>
  <si>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</si>
  <si>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</si>
  <si>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</si>
  <si>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</si>
  <si>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</si>
  <si>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</si>
  <si>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</si>
  <si>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</si>
  <si>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</si>
  <si>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</si>
  <si>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</si>
  <si>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</si>
  <si>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</si>
  <si>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</si>
  <si>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</si>
  <si>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</si>
  <si>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</si>
  <si>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</si>
  <si>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</si>
  <si>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</si>
  <si>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</si>
  <si>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</si>
  <si>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</si>
  <si>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</si>
  <si>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</si>
  <si>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</si>
  <si>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</si>
  <si>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</si>
  <si>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</si>
  <si>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</si>
  <si>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</si>
  <si>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</si>
  <si>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</si>
  <si>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</si>
  <si>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</si>
  <si>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</si>
  <si>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</si>
  <si>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</si>
  <si>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</si>
  <si>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</si>
  <si>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</si>
  <si>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</si>
  <si>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</si>
  <si>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</si>
  <si>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</si>
  <si>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</si>
  <si>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</si>
  <si>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</si>
  <si>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</si>
  <si>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</si>
  <si>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</si>
  <si>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</si>
  <si>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</si>
  <si>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</si>
  <si>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</si>
  <si>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</si>
  <si>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</si>
  <si>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</si>
  <si>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</si>
  <si>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</si>
  <si>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</si>
  <si>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</si>
  <si>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</si>
  <si>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</si>
  <si>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</si>
  <si>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</si>
  <si>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</si>
  <si>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</si>
  <si>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</si>
  <si>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</si>
  <si>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</si>
  <si>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</si>
  <si>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</si>
  <si>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</si>
  <si>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</si>
  <si>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</si>
  <si>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</si>
  <si>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</si>
  <si>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</si>
  <si>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</si>
  <si>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</si>
  <si>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</si>
  <si>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</si>
  <si>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</si>
  <si>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</si>
  <si>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</si>
  <si>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</si>
  <si>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</si>
  <si>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</si>
  <si>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</si>
  <si>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</si>
  <si>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</si>
  <si>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</si>
  <si>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</si>
  <si>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</si>
  <si>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</si>
  <si>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</si>
  <si>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</si>
  <si>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</si>
  <si>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</si>
  <si>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</si>
  <si>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</si>
  <si>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</si>
  <si>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</si>
  <si>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</si>
  <si>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</si>
  <si>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</si>
  <si>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</si>
  <si>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</si>
  <si>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</si>
  <si>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</si>
  <si>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</si>
  <si>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</si>
  <si>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</si>
  <si>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</si>
  <si>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</si>
  <si>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</si>
  <si>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</si>
  <si>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</si>
  <si>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</si>
  <si>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</si>
  <si>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</si>
  <si>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</si>
  <si>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</si>
  <si>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</si>
  <si>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</si>
  <si>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</si>
  <si>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</si>
  <si>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</si>
  <si>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</si>
  <si>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</si>
  <si>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</si>
  <si>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</si>
  <si>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</si>
  <si>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</si>
  <si>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</si>
  <si>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</si>
  <si>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</si>
  <si>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</si>
  <si>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</si>
  <si>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</si>
  <si>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</si>
  <si>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</si>
  <si>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</si>
  <si>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</si>
  <si>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</si>
  <si>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</si>
  <si>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</si>
  <si>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</si>
  <si>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</si>
  <si>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</si>
  <si>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</si>
  <si>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</si>
  <si>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</si>
  <si>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</si>
  <si>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</si>
  <si>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</si>
  <si>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</si>
  <si>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</si>
  <si>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</si>
  <si>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</si>
  <si>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</si>
  <si>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</si>
  <si>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</si>
  <si>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</si>
  <si>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</si>
  <si>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</si>
  <si>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</si>
  <si>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</si>
  <si>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</si>
  <si>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</si>
  <si>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</si>
  <si>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</si>
  <si>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</si>
  <si>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</si>
  <si>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</si>
  <si>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</si>
  <si>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</si>
  <si>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</si>
  <si>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</si>
  <si>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</si>
  <si>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</si>
  <si>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</si>
  <si>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</si>
  <si>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</si>
  <si>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</si>
  <si>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</si>
  <si>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</si>
  <si>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</si>
  <si>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</si>
  <si>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</si>
  <si>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</si>
  <si>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</si>
  <si>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</si>
  <si>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</si>
  <si>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</si>
  <si>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</si>
  <si>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</si>
  <si>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</si>
  <si>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</si>
  <si>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</si>
  <si>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</si>
  <si>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</si>
  <si>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</si>
  <si>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</si>
  <si>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</si>
  <si>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</si>
  <si>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</si>
  <si>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</si>
  <si>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</si>
  <si>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</si>
  <si>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</si>
  <si>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</si>
  <si>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</si>
  <si>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</si>
  <si>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</si>
  <si>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</si>
  <si>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</si>
  <si>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</si>
  <si>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</si>
  <si>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</si>
  <si>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</si>
  <si>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</si>
  <si>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</si>
  <si>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</si>
  <si>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</si>
  <si>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</si>
  <si>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</si>
  <si>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</si>
  <si>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</si>
  <si>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</si>
  <si>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</si>
  <si>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</si>
  <si>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</si>
  <si>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</si>
  <si>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</si>
  <si>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</si>
  <si>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</si>
  <si>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</si>
  <si>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</si>
  <si>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</si>
  <si>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</si>
  <si>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</si>
  <si>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</si>
  <si>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</si>
  <si>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</si>
  <si>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</si>
  <si>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</si>
  <si>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</si>
  <si>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</si>
  <si>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</si>
  <si>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</si>
  <si>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</si>
  <si>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</si>
  <si>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</si>
  <si>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</si>
  <si>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</si>
  <si>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</si>
  <si>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</si>
  <si>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</si>
  <si>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</si>
  <si>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</si>
  <si>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</si>
  <si>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</si>
  <si>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</si>
  <si>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</si>
  <si>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</si>
  <si>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</si>
  <si>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</si>
  <si>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</si>
  <si>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</si>
  <si>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</si>
  <si>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</si>
  <si>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</si>
  <si>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</si>
  <si>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</si>
  <si>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</si>
  <si>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</si>
  <si>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</si>
  <si>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</si>
  <si>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</si>
  <si>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</si>
  <si>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</si>
  <si>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</si>
  <si>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</si>
  <si>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</si>
  <si>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</si>
  <si>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</si>
  <si>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</si>
  <si>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</si>
  <si>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</si>
  <si>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</si>
  <si>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</si>
  <si>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</si>
  <si>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</si>
  <si>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</si>
  <si>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</si>
  <si>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</si>
  <si>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</si>
  <si>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</si>
  <si>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</si>
  <si>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</si>
  <si>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</si>
  <si>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</si>
  <si>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</si>
  <si>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</si>
  <si>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</si>
  <si>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</si>
  <si>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</si>
  <si>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</si>
  <si>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</si>
  <si>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</si>
  <si>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</si>
  <si>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</si>
  <si>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</si>
  <si>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</si>
  <si>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</si>
  <si>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</si>
  <si>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</si>
  <si>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</si>
  <si>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</si>
  <si>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</si>
  <si>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</si>
  <si>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</si>
  <si>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</si>
  <si>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</si>
  <si>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</si>
  <si>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</si>
  <si>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</si>
  <si>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</si>
  <si>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</si>
  <si>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</si>
  <si>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</si>
  <si>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</si>
  <si>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</si>
  <si>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</si>
  <si>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</si>
  <si>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</si>
  <si>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</si>
  <si>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</si>
  <si>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</si>
  <si>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</si>
  <si>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</si>
  <si>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</si>
  <si>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</si>
  <si>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</si>
  <si>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</si>
  <si>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</si>
  <si>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</si>
  <si>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</si>
  <si>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</si>
  <si>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</si>
  <si>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</si>
  <si>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</si>
  <si>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</si>
  <si>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</si>
  <si>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</si>
  <si>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</si>
  <si>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</si>
  <si>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</si>
  <si>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</si>
  <si>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</si>
  <si>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</si>
  <si>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</si>
  <si>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</si>
  <si>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</si>
  <si>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</si>
  <si>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</si>
  <si>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</si>
  <si>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</si>
  <si>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</si>
  <si>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</si>
  <si>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</si>
  <si>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</si>
  <si>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</si>
  <si>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</si>
  <si>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</si>
  <si>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</si>
  <si>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</si>
  <si>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</si>
  <si>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</si>
  <si>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</si>
  <si>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</si>
  <si>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</si>
  <si>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</si>
  <si>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</si>
  <si>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</si>
  <si>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</si>
  <si>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</si>
  <si>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</si>
  <si>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</si>
  <si>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</si>
  <si>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</si>
  <si>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</si>
  <si>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</si>
  <si>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</si>
  <si>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</si>
  <si>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</si>
  <si>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</si>
  <si>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</si>
  <si>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</si>
  <si>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</si>
  <si>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</si>
  <si>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</si>
  <si>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</si>
  <si>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</si>
  <si>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</si>
  <si>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</si>
  <si>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</si>
  <si>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</si>
  <si>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</si>
  <si>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</si>
  <si>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</si>
  <si>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</si>
  <si>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</si>
  <si>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</si>
  <si>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</si>
  <si>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</si>
  <si>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</si>
  <si>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</si>
  <si>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</si>
  <si>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</si>
  <si>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</si>
  <si>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</si>
  <si>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</si>
  <si>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</si>
  <si>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</si>
  <si>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</si>
  <si>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</si>
  <si>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</si>
  <si>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</si>
  <si>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</si>
  <si>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</si>
  <si>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</si>
  <si>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</si>
  <si>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</si>
  <si>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</si>
  <si>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</si>
  <si>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</si>
  <si>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</si>
  <si>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</si>
  <si>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</si>
  <si>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</si>
  <si>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</si>
  <si>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</si>
  <si>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</si>
  <si>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</si>
  <si>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</si>
  <si>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</si>
  <si>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</si>
  <si>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</si>
  <si>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</si>
  <si>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</si>
  <si>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</si>
  <si>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</si>
  <si>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</si>
  <si>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</si>
  <si>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</si>
  <si>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</si>
  <si>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</si>
  <si>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</si>
  <si>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</si>
  <si>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</si>
  <si>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</si>
  <si>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</si>
  <si>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</si>
  <si>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</si>
  <si>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</si>
  <si>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</si>
  <si>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</si>
  <si>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</si>
  <si>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</si>
  <si>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</si>
  <si>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</si>
  <si>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</si>
  <si>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</si>
  <si>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</si>
  <si>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</si>
  <si>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</si>
  <si>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</si>
  <si>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</si>
  <si>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</si>
  <si>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</si>
  <si>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</si>
  <si>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</si>
  <si>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</si>
  <si>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</si>
  <si>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</si>
  <si>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</si>
  <si>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</si>
  <si>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</si>
  <si>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</si>
  <si>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</si>
  <si>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</si>
  <si>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</si>
  <si>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</si>
  <si>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</si>
  <si>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</si>
  <si>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</si>
  <si>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</si>
  <si>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</si>
  <si>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</si>
  <si>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</si>
  <si>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</si>
  <si>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</si>
  <si>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</si>
  <si>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</si>
  <si>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</si>
  <si>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</si>
  <si>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</si>
  <si>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</si>
  <si>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</si>
  <si>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</si>
  <si>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</si>
  <si>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</si>
  <si>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</si>
  <si>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</si>
  <si>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</si>
  <si>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</si>
  <si>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</si>
  <si>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</si>
  <si>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</si>
  <si>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</si>
  <si>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</si>
  <si>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</si>
  <si>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</si>
  <si>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</si>
  <si>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</si>
  <si>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</si>
  <si>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</si>
  <si>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</si>
  <si>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</si>
  <si>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</si>
  <si>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</si>
  <si>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</si>
  <si>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</si>
  <si>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</si>
  <si>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</si>
  <si>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</si>
  <si>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</si>
  <si>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</si>
  <si>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</si>
  <si>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</si>
  <si>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</si>
  <si>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</si>
  <si>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</si>
  <si>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</si>
  <si>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</si>
  <si>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</si>
  <si>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</si>
  <si>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</si>
  <si>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</si>
  <si>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</si>
  <si>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</si>
  <si>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</si>
  <si>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</si>
  <si>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</si>
  <si>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</si>
  <si>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</si>
  <si>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</si>
  <si>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</si>
  <si>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</si>
  <si>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</si>
  <si>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</si>
  <si>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</si>
  <si>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</si>
  <si>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</si>
  <si>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</si>
  <si>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</si>
  <si>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</si>
  <si>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</si>
  <si>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</si>
  <si>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</si>
  <si>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</si>
  <si>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</si>
  <si>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</si>
  <si>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</si>
  <si>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</si>
  <si>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</si>
  <si>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</si>
  <si>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</si>
  <si>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</si>
  <si>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</si>
  <si>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</si>
  <si>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</si>
  <si>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</si>
  <si>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</si>
  <si>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</si>
  <si>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</si>
  <si>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</si>
  <si>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</si>
  <si>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</si>
  <si>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</si>
  <si>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</si>
  <si>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</si>
  <si>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</si>
  <si>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</si>
  <si>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</si>
  <si>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</si>
  <si>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</si>
  <si>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</si>
  <si>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</si>
  <si>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</si>
  <si>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</si>
  <si>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</si>
  <si>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</si>
  <si>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</si>
  <si>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</si>
  <si>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</si>
  <si>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</si>
  <si>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</si>
  <si>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</si>
  <si>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</si>
  <si>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</si>
  <si>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</si>
  <si>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</si>
  <si>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</si>
  <si>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</si>
  <si>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</si>
  <si>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</si>
  <si>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</si>
  <si>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</si>
  <si>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</si>
  <si>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</si>
  <si>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</si>
  <si>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</si>
  <si>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</si>
  <si>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</si>
  <si>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</si>
  <si>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</si>
  <si>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</si>
  <si>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</si>
  <si>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</si>
  <si>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</si>
  <si>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</si>
  <si>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</si>
  <si>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</si>
  <si>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</si>
  <si>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</si>
  <si>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</si>
  <si>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</si>
  <si>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</si>
  <si>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</si>
  <si>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</si>
  <si>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</si>
  <si>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</si>
  <si>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</si>
  <si>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</si>
  <si>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</si>
  <si>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</si>
  <si>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</si>
  <si>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</si>
  <si>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</si>
  <si>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</si>
  <si>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</si>
  <si>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</si>
  <si>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</si>
  <si>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</si>
  <si>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</si>
  <si>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</si>
  <si>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</si>
  <si>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</si>
  <si>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</si>
  <si>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</si>
  <si>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</si>
  <si>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</si>
  <si>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</si>
  <si>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</si>
  <si>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</si>
  <si>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</si>
  <si>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</si>
  <si>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</si>
  <si>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</si>
  <si>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</si>
  <si>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</si>
  <si>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</si>
  <si>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</si>
  <si>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</si>
  <si>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</si>
  <si>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</si>
  <si>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</si>
  <si>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</si>
  <si>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</si>
  <si>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</si>
  <si>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</si>
  <si>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</si>
  <si>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</si>
  <si>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</si>
  <si>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</si>
  <si>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</si>
  <si>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</si>
  <si>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</si>
  <si>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</si>
  <si>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</si>
  <si>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</si>
  <si>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</si>
  <si>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</si>
  <si>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</si>
  <si>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</si>
  <si>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</si>
  <si>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</si>
  <si>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</si>
  <si>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</si>
  <si>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</si>
  <si>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</si>
  <si>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</si>
  <si>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</si>
  <si>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</si>
  <si>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</si>
  <si>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</si>
  <si>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</si>
  <si>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</si>
  <si>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</si>
  <si>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</si>
  <si>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</si>
  <si>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</si>
  <si>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</si>
  <si>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</si>
  <si>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</si>
  <si>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</si>
  <si>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</si>
  <si>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</si>
  <si>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</si>
  <si>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</si>
  <si>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</si>
  <si>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</si>
  <si>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</si>
  <si>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</si>
  <si>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</si>
  <si>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</si>
  <si>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</si>
  <si>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</si>
  <si>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</si>
  <si>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</si>
  <si>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</si>
  <si>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</si>
  <si>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</si>
  <si>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</si>
  <si>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</si>
  <si>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</si>
  <si>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</si>
  <si>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</si>
  <si>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</si>
  <si>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</si>
  <si>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</si>
  <si>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</si>
  <si>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</si>
  <si>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</si>
  <si>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</si>
  <si>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</si>
  <si>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</si>
  <si>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</si>
  <si>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</si>
  <si>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</si>
  <si>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</si>
  <si>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</si>
  <si>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</si>
  <si>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</si>
  <si>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</si>
  <si>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</si>
  <si>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</si>
  <si>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</si>
  <si>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</si>
  <si>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</si>
  <si>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</si>
  <si>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</si>
  <si>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</si>
  <si>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</si>
  <si>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</si>
  <si>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</si>
  <si>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</si>
  <si>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</si>
  <si>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</si>
  <si>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</si>
  <si>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</si>
  <si>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</si>
  <si>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</si>
  <si>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</si>
  <si>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</si>
  <si>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</si>
  <si>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</si>
  <si>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</si>
  <si>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</si>
  <si>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</si>
  <si>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</si>
  <si>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</si>
  <si>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</si>
  <si>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</si>
  <si>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</si>
  <si>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</si>
  <si>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</si>
  <si>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</si>
  <si>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</si>
  <si>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</si>
  <si>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</si>
  <si>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</si>
  <si>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</si>
  <si>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</si>
  <si>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</si>
  <si>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</si>
  <si>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</si>
  <si>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</si>
  <si>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</si>
  <si>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</si>
  <si>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</si>
  <si>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</si>
  <si>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</si>
  <si>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</si>
  <si>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</si>
  <si>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</si>
  <si>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</si>
  <si>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</si>
  <si>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</si>
  <si>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</si>
  <si>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</si>
  <si>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</si>
  <si>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</si>
  <si>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</si>
  <si>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</si>
  <si>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</si>
  <si>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</si>
  <si>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</si>
  <si>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</si>
  <si>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</si>
  <si>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</si>
  <si>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</si>
  <si>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</si>
  <si>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</si>
  <si>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</si>
  <si>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</si>
  <si>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</si>
  <si>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</si>
  <si>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</si>
  <si>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</si>
  <si>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</si>
  <si>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</si>
  <si>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</si>
  <si>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</si>
  <si>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</si>
  <si>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</si>
  <si>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</si>
  <si>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</si>
  <si>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</si>
  <si>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</si>
  <si>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</si>
  <si>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</si>
  <si>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</si>
  <si>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</si>
  <si>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</si>
  <si>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</si>
  <si>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</si>
  <si>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</si>
  <si>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</si>
  <si>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</si>
  <si>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</si>
  <si>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</si>
  <si>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</si>
  <si>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</si>
  <si>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</si>
  <si>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</si>
  <si>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</si>
  <si>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</si>
  <si>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</si>
  <si>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</si>
  <si>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</si>
  <si>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</si>
  <si>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</si>
  <si>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</si>
  <si>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</si>
  <si>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</si>
  <si>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</si>
  <si>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</si>
  <si>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</si>
  <si>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</si>
  <si>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</si>
  <si>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</si>
  <si>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</si>
  <si>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</si>
  <si>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</si>
  <si>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</si>
  <si>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</si>
  <si>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</si>
  <si>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</si>
  <si>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</si>
  <si>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</si>
  <si>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</si>
  <si>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</si>
  <si>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</si>
  <si>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</si>
  <si>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</si>
  <si>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</si>
  <si>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</si>
  <si>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</si>
  <si>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</si>
  <si>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</si>
  <si>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</si>
  <si>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</si>
  <si>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</si>
  <si>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</si>
  <si>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</si>
  <si>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</si>
  <si>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</si>
  <si>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</si>
  <si>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</si>
  <si>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</si>
  <si>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</si>
  <si>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</si>
  <si>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</si>
  <si>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</si>
  <si>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</si>
  <si>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</si>
  <si>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</si>
  <si>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</si>
  <si>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</si>
  <si>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</si>
  <si>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</si>
  <si>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</si>
  <si>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</si>
  <si>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</si>
  <si>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</si>
  <si>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</si>
  <si>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</si>
  <si>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</si>
  <si>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</si>
  <si>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</si>
  <si>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</si>
  <si>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</si>
  <si>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</si>
  <si>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</si>
  <si>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</si>
  <si>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</si>
  <si>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</si>
  <si>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</si>
  <si>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</si>
  <si>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</si>
  <si>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</si>
  <si>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</si>
  <si>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</si>
  <si>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</si>
  <si>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</si>
  <si>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</si>
  <si>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</si>
  <si>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</si>
  <si>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</si>
  <si>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</si>
  <si>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</si>
  <si>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</si>
  <si>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</si>
  <si>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</si>
  <si>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</si>
  <si>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</si>
  <si>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</si>
  <si>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</si>
  <si>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</si>
  <si>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</si>
  <si>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</si>
  <si>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</si>
  <si>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</si>
  <si>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</si>
  <si>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</si>
  <si>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</si>
  <si>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</si>
  <si>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</si>
  <si>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</si>
  <si>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</si>
  <si>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</si>
  <si>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</si>
  <si>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</si>
  <si>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</si>
  <si>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</si>
  <si>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</si>
  <si>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</si>
  <si>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</si>
  <si>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</si>
  <si>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</si>
  <si>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</si>
  <si>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</si>
  <si>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</si>
  <si>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</si>
  <si>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</si>
  <si>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</si>
  <si>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</si>
  <si>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</si>
  <si>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</si>
  <si>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</si>
  <si>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</si>
  <si>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</si>
  <si>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</si>
  <si>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</si>
  <si>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</si>
  <si>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</si>
  <si>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</si>
  <si>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</si>
  <si>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</si>
  <si>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</si>
  <si>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</si>
  <si>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</si>
  <si>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</si>
  <si>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</si>
  <si>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</si>
  <si>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</si>
  <si>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</si>
  <si>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</si>
  <si>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</si>
  <si>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</si>
  <si>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</si>
  <si>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</si>
  <si>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</si>
  <si>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</si>
  <si>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</si>
  <si>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</si>
  <si>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</si>
  <si>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</si>
  <si>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</si>
  <si>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</si>
  <si>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</si>
  <si>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</si>
  <si>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</si>
  <si>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</si>
  <si>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</si>
  <si>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</si>
  <si>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</si>
  <si>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</si>
  <si>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</si>
  <si>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</si>
  <si>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</si>
  <si>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</si>
  <si>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</si>
  <si>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</si>
  <si>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</si>
  <si>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</si>
  <si>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</si>
  <si>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</si>
  <si>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</si>
  <si>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</si>
  <si>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</si>
  <si>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</si>
  <si>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</si>
  <si>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</si>
  <si>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</si>
  <si>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</si>
  <si>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</si>
  <si>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</si>
  <si>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</si>
  <si>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</si>
  <si>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</si>
  <si>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</si>
  <si>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</si>
  <si>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</si>
  <si>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</si>
  <si>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</si>
  <si>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</si>
  <si>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</si>
  <si>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</si>
  <si>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</si>
  <si>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</si>
  <si>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</si>
  <si>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</si>
  <si>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</si>
  <si>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</si>
  <si>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</si>
  <si>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</si>
  <si>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</si>
  <si>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</si>
  <si>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</si>
  <si>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</si>
  <si>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</si>
  <si>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</si>
  <si>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</si>
  <si>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</si>
  <si>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</si>
  <si>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</si>
  <si>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</si>
  <si>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</si>
  <si>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</si>
  <si>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</si>
  <si>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</si>
  <si>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</si>
  <si>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</si>
  <si>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</si>
  <si>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</si>
  <si>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</si>
  <si>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</si>
  <si>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</si>
  <si>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</si>
  <si>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</si>
  <si>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</si>
  <si>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</si>
  <si>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</si>
  <si>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</si>
  <si>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</si>
  <si>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</si>
  <si>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</si>
  <si>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</si>
  <si>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</si>
  <si>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</si>
  <si>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</si>
  <si>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</si>
  <si>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</si>
  <si>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</si>
  <si>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</si>
  <si>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</si>
  <si>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</si>
  <si>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</si>
  <si>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</si>
  <si>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</si>
  <si>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</si>
  <si>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</si>
  <si>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</si>
  <si>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</si>
  <si>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</si>
  <si>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</si>
  <si>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</si>
  <si>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</si>
  <si>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</si>
  <si>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</si>
  <si>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</si>
  <si>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</si>
  <si>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</si>
  <si>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</si>
  <si>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</si>
  <si>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</si>
  <si>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</si>
  <si>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</si>
  <si>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</si>
  <si>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</si>
  <si>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</si>
  <si>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</si>
  <si>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</si>
  <si>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</si>
  <si>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</si>
  <si>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</si>
  <si>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</si>
  <si>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</si>
  <si>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</si>
  <si>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</si>
  <si>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</si>
  <si>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</si>
  <si>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</si>
  <si>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</si>
  <si>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</si>
  <si>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</si>
  <si>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</si>
  <si>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</si>
  <si>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</si>
  <si>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</si>
  <si>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</si>
  <si>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</si>
  <si>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</si>
  <si>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</si>
  <si>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</si>
  <si>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</si>
  <si>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</si>
  <si>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</si>
  <si>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</si>
  <si>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</si>
  <si>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</si>
  <si>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</si>
  <si>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</si>
  <si>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</si>
  <si>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</si>
  <si>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</si>
  <si>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</si>
  <si>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</si>
  <si>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</si>
  <si>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</si>
  <si>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</si>
  <si>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</si>
  <si>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</si>
  <si>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</si>
  <si>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</si>
  <si>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</si>
  <si>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</si>
  <si>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</si>
  <si>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</si>
  <si>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</si>
  <si>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</si>
  <si>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</si>
  <si>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</si>
  <si>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</si>
  <si>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</si>
  <si>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</si>
  <si>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</si>
  <si>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</si>
  <si>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</si>
  <si>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</si>
  <si>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</si>
  <si>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</si>
  <si>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</si>
  <si>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</si>
  <si>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</si>
  <si>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</si>
  <si>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</si>
  <si>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</si>
  <si>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</si>
  <si>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</si>
  <si>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</si>
  <si>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</si>
  <si>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</si>
  <si>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</si>
  <si>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</si>
  <si>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</si>
  <si>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</si>
  <si>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</si>
  <si>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</si>
  <si>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</si>
  <si>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</si>
  <si>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</si>
  <si>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</si>
  <si>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</si>
  <si>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</si>
  <si>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</si>
  <si>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</si>
  <si>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</si>
  <si>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</si>
  <si>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</si>
  <si>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</si>
  <si>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</si>
  <si>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</si>
  <si>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</si>
  <si>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</si>
  <si>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</si>
  <si>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</si>
  <si>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</si>
  <si>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</si>
  <si>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</si>
  <si>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</si>
  <si>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</si>
  <si>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</si>
  <si>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</si>
  <si>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</si>
  <si>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</si>
  <si>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</si>
  <si>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</si>
  <si>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</si>
  <si>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</si>
  <si>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</si>
  <si>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</si>
  <si>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</si>
  <si>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</si>
  <si>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</si>
  <si>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</si>
  <si>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</si>
  <si>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</si>
  <si>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</si>
  <si>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</si>
  <si>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</si>
  <si>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</si>
  <si>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</si>
  <si>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</si>
  <si>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</si>
  <si>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</si>
  <si>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</si>
  <si>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</si>
  <si>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</si>
  <si>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</si>
  <si>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</si>
  <si>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</si>
  <si>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</si>
  <si>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</si>
  <si>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</si>
  <si>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</si>
  <si>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</si>
  <si>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</si>
  <si>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</si>
  <si>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</si>
  <si>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</si>
  <si>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</si>
  <si>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</si>
  <si>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</si>
  <si>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</si>
  <si>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</si>
  <si>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</si>
  <si>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</si>
  <si>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</si>
  <si>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</si>
  <si>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</si>
  <si>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</si>
  <si>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</si>
  <si>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</si>
  <si>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</si>
  <si>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</si>
  <si>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</si>
  <si>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</si>
  <si>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</si>
  <si>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</si>
  <si>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</si>
  <si>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</si>
  <si>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</si>
  <si>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</si>
  <si>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</si>
  <si>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</si>
  <si>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</si>
  <si>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</si>
  <si>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</si>
  <si>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</si>
  <si>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</si>
  <si>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</si>
  <si>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</si>
  <si>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</si>
  <si>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</si>
  <si>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</si>
  <si>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</si>
  <si>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</si>
  <si>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</si>
  <si>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</si>
  <si>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</si>
  <si>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</si>
  <si>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</si>
  <si>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</si>
  <si>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</si>
  <si>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</si>
  <si>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</si>
  <si>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</si>
  <si>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</si>
  <si>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</si>
  <si>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</si>
  <si>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</si>
  <si>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</si>
  <si>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</si>
  <si>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</si>
  <si>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</si>
  <si>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</si>
  <si>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</si>
  <si>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</si>
  <si>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</si>
  <si>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</si>
  <si>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</si>
  <si>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</si>
  <si>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</si>
  <si>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</si>
  <si>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</si>
  <si>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</si>
  <si>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</si>
  <si>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</si>
  <si>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</si>
  <si>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</si>
  <si>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</si>
  <si>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</si>
  <si>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</si>
  <si>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</si>
  <si>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</si>
  <si>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</si>
  <si>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</si>
  <si>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</si>
  <si>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</si>
  <si>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</si>
  <si>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</si>
  <si>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</si>
  <si>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</si>
  <si>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</si>
  <si>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</si>
  <si>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</si>
  <si>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</si>
  <si>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</si>
  <si>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</si>
  <si>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</si>
  <si>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</si>
  <si>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</si>
  <si>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</si>
  <si>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</si>
  <si>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</si>
  <si>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</si>
  <si>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</si>
  <si>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</si>
  <si>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</si>
  <si>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</si>
  <si>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</si>
  <si>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</si>
  <si>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</si>
  <si>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</si>
  <si>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</si>
  <si>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</si>
  <si>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</si>
  <si>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</si>
  <si>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</si>
  <si>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</si>
  <si>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</si>
  <si>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</si>
  <si>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</si>
  <si>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</si>
  <si>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</si>
  <si>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</si>
  <si>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</si>
  <si>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</si>
  <si>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</si>
  <si>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</si>
  <si>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</si>
  <si>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</si>
  <si>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</si>
  <si>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</si>
  <si>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</si>
  <si>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</si>
  <si>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</si>
  <si>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</si>
  <si>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</si>
  <si>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</si>
  <si>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</si>
  <si>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</si>
  <si>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</si>
  <si>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</si>
  <si>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</si>
  <si>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</si>
  <si>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</si>
  <si>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</si>
  <si>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</si>
  <si>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</si>
  <si>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</si>
  <si>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</si>
  <si>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</si>
  <si>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</si>
  <si>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</si>
  <si>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</si>
  <si>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</si>
  <si>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</si>
  <si>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</si>
  <si>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</si>
  <si>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</si>
  <si>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</si>
  <si>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</si>
  <si>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</si>
  <si>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</si>
  <si>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</si>
  <si>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</si>
  <si>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</si>
  <si>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</si>
  <si>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</si>
  <si>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</si>
  <si>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</si>
  <si>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</si>
  <si>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</si>
  <si>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</si>
  <si>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</si>
  <si>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</si>
  <si>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</si>
  <si>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</si>
  <si>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</si>
  <si>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</si>
  <si>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</si>
  <si>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</si>
  <si>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</si>
  <si>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</si>
  <si>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</si>
  <si>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</si>
  <si>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</si>
  <si>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</si>
  <si>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</si>
  <si>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</si>
  <si>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</si>
  <si>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</si>
  <si>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</si>
  <si>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</si>
  <si>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</si>
  <si>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</si>
  <si>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</si>
  <si>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</si>
  <si>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</si>
  <si>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</si>
  <si>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</si>
  <si>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</si>
  <si>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</si>
  <si>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</si>
  <si>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</si>
  <si>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</si>
  <si>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</si>
  <si>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</si>
  <si>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</si>
  <si>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</si>
  <si>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</si>
  <si>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</si>
  <si>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</si>
  <si>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</si>
  <si>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</si>
  <si>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</si>
  <si>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</si>
  <si>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</si>
  <si>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</si>
  <si>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</si>
  <si>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</si>
  <si>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</si>
  <si>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</si>
  <si>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</si>
  <si>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</si>
  <si>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</si>
  <si>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</si>
  <si>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</si>
  <si>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</si>
  <si>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</si>
  <si>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</si>
  <si>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</si>
  <si>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</si>
  <si>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</si>
  <si>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</si>
  <si>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</si>
  <si>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</si>
  <si>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</si>
  <si>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</si>
  <si>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</si>
  <si>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</si>
  <si>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</si>
  <si>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</si>
  <si>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</si>
  <si>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</si>
  <si>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</si>
  <si>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</si>
  <si>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</si>
  <si>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</si>
  <si>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</si>
  <si>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</si>
  <si>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</si>
  <si>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</si>
  <si>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</si>
  <si>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</si>
  <si>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</si>
  <si>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</si>
  <si>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</si>
  <si>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</si>
  <si>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</si>
  <si>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</si>
  <si>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</si>
  <si>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</si>
  <si>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</si>
  <si>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</si>
  <si>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</si>
  <si>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</si>
  <si>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</si>
  <si>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</si>
  <si>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</si>
  <si>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</si>
  <si>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</si>
  <si>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</si>
  <si>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</si>
  <si>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</si>
  <si>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</si>
  <si>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</si>
  <si>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</si>
  <si>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</si>
  <si>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</si>
  <si>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</si>
  <si>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</si>
  <si>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</si>
  <si>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</si>
  <si>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</si>
  <si>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</si>
  <si>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</si>
  <si>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</si>
  <si>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</si>
  <si>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</si>
  <si>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</si>
  <si>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</si>
  <si>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</si>
  <si>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</si>
  <si>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</si>
  <si>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</si>
  <si>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</si>
  <si>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</si>
  <si>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</si>
  <si>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</si>
  <si>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</si>
  <si>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</si>
  <si>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</si>
  <si>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</si>
  <si>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</si>
  <si>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</si>
  <si>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</si>
  <si>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</si>
  <si>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</si>
  <si>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</si>
  <si>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</si>
  <si>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</si>
  <si>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</si>
  <si>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</si>
  <si>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</si>
  <si>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</si>
  <si>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</si>
  <si>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</si>
  <si>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</si>
  <si>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</si>
  <si>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</si>
  <si>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</si>
  <si>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</si>
  <si>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</si>
  <si>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</si>
  <si>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</si>
  <si>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</si>
  <si>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</si>
  <si>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</si>
  <si>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</si>
  <si>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</si>
  <si>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</si>
  <si>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</si>
  <si>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</si>
  <si>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</si>
  <si>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</si>
  <si>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</si>
  <si>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</si>
  <si>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</si>
  <si>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</si>
  <si>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</si>
  <si>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</si>
  <si>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</si>
  <si>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</si>
  <si>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</si>
  <si>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</si>
  <si>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</si>
  <si>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</si>
  <si>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</si>
  <si>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</si>
  <si>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</si>
  <si>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</si>
  <si>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</si>
  <si>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</si>
  <si>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</si>
  <si>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</si>
  <si>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</si>
  <si>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</si>
  <si>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</si>
  <si>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</si>
  <si>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</si>
  <si>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</si>
  <si>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</si>
  <si>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</si>
  <si>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</si>
  <si>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</si>
  <si>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</si>
  <si>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</si>
  <si>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</si>
  <si>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</si>
  <si>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</si>
  <si>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</si>
  <si>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</si>
  <si>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</si>
  <si>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</si>
  <si>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</si>
  <si>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</si>
  <si>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</si>
  <si>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</si>
  <si>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</si>
  <si>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</si>
  <si>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</si>
  <si>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</si>
  <si>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</si>
  <si>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</si>
  <si>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</si>
  <si>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</si>
  <si>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</si>
  <si>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</si>
  <si>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</si>
  <si>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</si>
  <si>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</si>
  <si>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</si>
  <si>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</si>
  <si>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</si>
  <si>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</si>
  <si>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</si>
  <si>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</si>
  <si>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</si>
  <si>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</si>
  <si>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</si>
  <si>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</si>
  <si>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</si>
  <si>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</si>
  <si>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</si>
  <si>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</si>
  <si>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</si>
  <si>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</si>
  <si>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</si>
  <si>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</si>
  <si>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</si>
  <si>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</si>
  <si>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</si>
  <si>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</si>
  <si>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</si>
  <si>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</si>
  <si>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</si>
  <si>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</si>
  <si>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</si>
  <si>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</si>
  <si>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</si>
  <si>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</si>
  <si>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</si>
  <si>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</si>
  <si>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</si>
  <si>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</si>
  <si>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</si>
  <si>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</si>
  <si>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</si>
  <si>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</si>
  <si>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</si>
  <si>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</si>
  <si>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</si>
  <si>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</si>
  <si>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</si>
  <si>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</si>
  <si>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</si>
  <si>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</si>
  <si>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</si>
  <si>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</si>
  <si>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</si>
  <si>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</si>
  <si>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</si>
  <si>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</si>
  <si>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</si>
  <si>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</si>
  <si>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</si>
  <si>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</si>
  <si>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</si>
  <si>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</si>
  <si>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</si>
  <si>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</si>
  <si>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</si>
  <si>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</si>
  <si>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</si>
  <si>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</si>
  <si>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</si>
  <si>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</si>
  <si>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</si>
  <si>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</si>
  <si>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</si>
  <si>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</si>
  <si>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</si>
  <si>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</si>
  <si>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</si>
  <si>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</si>
  <si>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</si>
  <si>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</si>
  <si>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</si>
  <si>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</si>
  <si>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</si>
  <si>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</si>
  <si>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</si>
  <si>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</si>
  <si>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</si>
  <si>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</si>
  <si>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</si>
  <si>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</si>
  <si>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</si>
  <si>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</si>
  <si>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</si>
  <si>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</si>
  <si>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</si>
  <si>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</si>
  <si>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</si>
  <si>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</si>
  <si>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</si>
  <si>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</si>
  <si>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</si>
  <si>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</si>
  <si>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</si>
  <si>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</si>
  <si>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</si>
  <si>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</si>
  <si>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</si>
  <si>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</si>
  <si>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</si>
  <si>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</si>
  <si>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</si>
  <si>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</si>
  <si>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</si>
  <si>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</si>
  <si>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</si>
  <si>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</si>
  <si>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</si>
  <si>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</si>
  <si>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</si>
  <si>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</si>
  <si>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</si>
  <si>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</si>
  <si>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</si>
  <si>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</si>
  <si>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</si>
  <si>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</si>
  <si>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</si>
  <si>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</si>
  <si>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</si>
  <si>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</si>
  <si>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</si>
  <si>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</si>
  <si>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</si>
  <si>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</si>
  <si>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</si>
  <si>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</si>
  <si>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</si>
  <si>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</si>
  <si>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</si>
  <si>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</si>
  <si>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</si>
  <si>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</si>
  <si>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</si>
  <si>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</si>
  <si>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</si>
  <si>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</si>
  <si>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</si>
  <si>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</si>
  <si>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</si>
  <si>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</si>
  <si>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</si>
  <si>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</si>
  <si>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</si>
  <si>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</si>
  <si>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</si>
  <si>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</si>
  <si>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</si>
  <si>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</si>
  <si>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</si>
  <si>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</si>
  <si>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</si>
  <si>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</si>
  <si>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</si>
  <si>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</si>
  <si>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</si>
  <si>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</si>
  <si>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</si>
  <si>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</si>
  <si>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</si>
  <si>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</si>
  <si>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</si>
  <si>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</si>
  <si>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</si>
  <si>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</si>
  <si>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</si>
  <si>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</si>
  <si>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</si>
  <si>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</si>
  <si>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</si>
  <si>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</si>
  <si>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</si>
  <si>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</si>
  <si>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</si>
  <si>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</si>
  <si>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</si>
  <si>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</si>
  <si>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</si>
  <si>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</si>
  <si>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</si>
  <si>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</si>
  <si>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</si>
  <si>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</si>
  <si>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</si>
  <si>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</si>
  <si>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</si>
  <si>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</si>
  <si>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</si>
  <si>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</si>
  <si>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</si>
  <si>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</si>
  <si>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</si>
  <si>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</si>
  <si>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</si>
  <si>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</si>
  <si>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</si>
  <si>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</si>
  <si>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</si>
  <si>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</si>
  <si>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</si>
  <si>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</si>
  <si>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</si>
  <si>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</si>
  <si>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</si>
  <si>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</si>
  <si>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</si>
  <si>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</si>
  <si>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</si>
  <si>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</si>
  <si>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</si>
  <si>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</si>
  <si>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</si>
  <si>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</si>
  <si>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</si>
  <si>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</si>
  <si>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</si>
  <si>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</si>
  <si>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</si>
  <si>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</si>
  <si>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</si>
  <si>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</si>
  <si>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</si>
  <si>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</si>
  <si>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</si>
  <si>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</si>
  <si>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</si>
  <si>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</si>
  <si>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</si>
  <si>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</si>
  <si>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</si>
  <si>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</si>
  <si>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</si>
  <si>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</si>
  <si>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</si>
  <si>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</si>
  <si>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</si>
  <si>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</si>
  <si>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</si>
  <si>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</si>
  <si>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</si>
  <si>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</si>
  <si>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</si>
  <si>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</si>
  <si>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</si>
  <si>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</si>
  <si>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</si>
  <si>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</si>
  <si>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</si>
  <si>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</si>
  <si>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</si>
  <si>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</si>
  <si>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</si>
  <si>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</si>
  <si>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</si>
  <si>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</si>
  <si>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</si>
  <si>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</si>
  <si>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</si>
  <si>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</si>
  <si>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</si>
  <si>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</si>
  <si>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</si>
  <si>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</si>
  <si>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</si>
  <si>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</si>
  <si>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</si>
  <si>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</si>
  <si>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</si>
  <si>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</si>
  <si>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</si>
  <si>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</si>
  <si>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</si>
  <si>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</si>
  <si>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</si>
  <si>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</si>
  <si>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</si>
  <si>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</si>
  <si>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</si>
  <si>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</si>
  <si>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</si>
  <si>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</si>
  <si>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</si>
  <si>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</si>
  <si>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</si>
  <si>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</si>
  <si>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</si>
  <si>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</si>
  <si>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</si>
  <si>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</si>
  <si>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</si>
  <si>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</si>
  <si>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</si>
  <si>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</si>
  <si>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</si>
  <si>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</si>
  <si>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</si>
  <si>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</si>
  <si>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</si>
  <si>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</si>
  <si>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</si>
  <si>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</si>
  <si>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</si>
  <si>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</si>
  <si>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</si>
  <si>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</si>
  <si>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</si>
  <si>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</si>
  <si>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</si>
  <si>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</si>
  <si>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</si>
  <si>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</si>
  <si>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</si>
  <si>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</si>
  <si>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</si>
  <si>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</si>
  <si>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</si>
  <si>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</si>
  <si>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</si>
  <si>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</si>
  <si>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</si>
  <si>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</si>
  <si>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</si>
  <si>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</si>
  <si>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</si>
  <si>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</si>
  <si>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</si>
  <si>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</si>
  <si>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</si>
  <si>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</si>
  <si>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</si>
  <si>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</si>
  <si>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</si>
  <si>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</si>
  <si>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</si>
  <si>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</si>
  <si>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</si>
  <si>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</si>
  <si>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</si>
  <si>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</si>
  <si>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</si>
  <si>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</si>
  <si>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</si>
  <si>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</si>
  <si>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</si>
  <si>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</si>
  <si>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</si>
  <si>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</si>
  <si>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</si>
  <si>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</si>
  <si>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</si>
  <si>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</si>
  <si>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</si>
  <si>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</si>
  <si>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</si>
  <si>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</si>
  <si>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</si>
  <si>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</si>
  <si>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</si>
  <si>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</si>
  <si>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</si>
  <si>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</si>
  <si>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</si>
  <si>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</si>
  <si>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</si>
  <si>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</si>
  <si>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</si>
  <si>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</si>
  <si>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</si>
  <si>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</si>
  <si>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</si>
  <si>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</si>
  <si>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</si>
  <si>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</si>
  <si>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</si>
  <si>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</si>
  <si>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</si>
  <si>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</si>
  <si>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</si>
  <si>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</si>
  <si>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</si>
  <si>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</si>
  <si>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</si>
  <si>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</si>
  <si>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</si>
  <si>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</si>
  <si>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</si>
  <si>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</si>
  <si>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</si>
  <si>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</si>
  <si>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</si>
  <si>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</si>
  <si>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</si>
  <si>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</si>
  <si>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</si>
  <si>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</si>
  <si>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</si>
  <si>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</si>
  <si>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</si>
  <si>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</si>
  <si>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</si>
  <si>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</si>
  <si>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</si>
  <si>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</si>
  <si>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</si>
  <si>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</si>
  <si>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</si>
  <si>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</si>
  <si>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</si>
  <si>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</si>
  <si>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</si>
  <si>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</si>
  <si>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</si>
  <si>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</si>
  <si>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</si>
  <si>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</si>
  <si>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</si>
  <si>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</si>
  <si>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</si>
  <si>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</si>
  <si>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</si>
  <si>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</si>
  <si>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</si>
  <si>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</si>
  <si>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</si>
  <si>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</si>
  <si>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</si>
  <si>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</si>
  <si>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</si>
  <si>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</si>
  <si>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</si>
  <si>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</si>
  <si>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</si>
  <si>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</si>
  <si>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</si>
  <si>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</si>
  <si>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</si>
  <si>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</si>
  <si>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</si>
  <si>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</si>
  <si>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</si>
  <si>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</si>
  <si>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</si>
  <si>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</si>
  <si>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</si>
  <si>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</si>
  <si>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</si>
  <si>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</si>
  <si>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</si>
  <si>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</si>
  <si>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</si>
  <si>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</si>
  <si>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</si>
  <si>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</si>
  <si>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</si>
  <si>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</si>
  <si>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</si>
  <si>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</si>
  <si>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</si>
  <si>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</si>
  <si>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</si>
  <si>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</si>
  <si>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</si>
  <si>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</si>
  <si>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</si>
  <si>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</si>
  <si>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</si>
  <si>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</si>
  <si>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</si>
  <si>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</si>
  <si>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</si>
  <si>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</si>
  <si>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</si>
  <si>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</si>
  <si>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</si>
  <si>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</si>
  <si>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</si>
  <si>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</si>
  <si>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</si>
  <si>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</si>
  <si>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</si>
  <si>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</si>
  <si>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</si>
  <si>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</si>
  <si>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</si>
  <si>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</si>
  <si>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</si>
  <si>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</si>
  <si>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</si>
  <si>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</si>
  <si>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</si>
  <si>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</si>
  <si>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</si>
  <si>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</si>
  <si>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</si>
  <si>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</si>
  <si>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</si>
  <si>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</si>
  <si>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</si>
  <si>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</si>
  <si>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</si>
  <si>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</si>
  <si>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</si>
  <si>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</si>
  <si>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</si>
  <si>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</si>
  <si>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</si>
  <si>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</si>
  <si>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</si>
  <si>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</si>
  <si>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</si>
  <si>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</si>
  <si>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</si>
  <si>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</si>
  <si>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</si>
  <si>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</si>
  <si>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</si>
  <si>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</si>
  <si>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</si>
  <si>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</si>
  <si>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</si>
  <si>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</si>
  <si>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</si>
  <si>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</si>
  <si>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</si>
  <si>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</si>
  <si>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</si>
  <si>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</si>
  <si>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</si>
  <si>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</si>
  <si>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</si>
  <si>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</si>
  <si>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</si>
  <si>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</si>
  <si>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</si>
  <si>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</si>
  <si>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</si>
  <si>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</si>
  <si>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</si>
  <si>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</si>
  <si>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</si>
  <si>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</si>
  <si>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</si>
  <si>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</si>
  <si>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</si>
  <si>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</si>
  <si>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</si>
  <si>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</si>
  <si>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</si>
  <si>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</si>
  <si>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</si>
  <si>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</si>
  <si>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</si>
  <si>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</si>
  <si>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</si>
  <si>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</si>
  <si>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</si>
  <si>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</si>
  <si>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</si>
  <si>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</si>
  <si>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</si>
  <si>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</si>
  <si>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</si>
  <si>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</si>
  <si>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</si>
  <si>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</si>
  <si>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</si>
  <si>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</si>
  <si>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</si>
  <si>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</si>
  <si>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</si>
  <si>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</si>
  <si>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</si>
  <si>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</si>
  <si>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</si>
  <si>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</si>
  <si>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</si>
  <si>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</si>
  <si>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</si>
  <si>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</si>
  <si>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</si>
  <si>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</si>
  <si>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</si>
  <si>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</si>
  <si>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</si>
  <si>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</si>
  <si>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</si>
  <si>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</si>
  <si>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</si>
  <si>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</si>
  <si>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</si>
  <si>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</si>
  <si>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</si>
  <si>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</si>
  <si>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</si>
  <si>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</si>
  <si>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</si>
  <si>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</si>
  <si>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</si>
  <si>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</si>
  <si>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</si>
  <si>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</si>
  <si>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</si>
  <si>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</si>
  <si>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</si>
  <si>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</si>
  <si>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</si>
  <si>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</si>
  <si>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</si>
  <si>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</si>
  <si>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</si>
  <si>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</si>
  <si>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</si>
  <si>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</si>
  <si>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</si>
  <si>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</si>
  <si>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</si>
  <si>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</si>
  <si>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</si>
  <si>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</si>
  <si>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</si>
  <si>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</si>
  <si>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</si>
  <si>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</si>
  <si>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</si>
  <si>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</si>
  <si>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</si>
  <si>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</si>
  <si>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</si>
  <si>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</si>
  <si>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</si>
  <si>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</si>
  <si>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</si>
  <si>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</si>
  <si>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</si>
  <si>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</si>
  <si>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</si>
  <si>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</si>
  <si>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</si>
  <si>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</si>
  <si>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</si>
  <si>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</si>
  <si>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</si>
  <si>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</si>
  <si>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</si>
  <si>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</si>
  <si>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</si>
  <si>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</si>
  <si>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</si>
  <si>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</si>
  <si>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</si>
  <si>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</si>
  <si>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</si>
  <si>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</si>
  <si>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</si>
  <si>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</si>
  <si>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</si>
  <si>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</si>
  <si>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</si>
  <si>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</si>
  <si>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</si>
  <si>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</si>
  <si>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</si>
  <si>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</si>
  <si>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</si>
  <si>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</si>
  <si>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</si>
  <si>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</si>
  <si>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</si>
  <si>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</si>
  <si>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</si>
  <si>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</si>
  <si>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</si>
  <si>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</si>
  <si>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</si>
  <si>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</si>
  <si>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</si>
  <si>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</si>
  <si>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</si>
  <si>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</si>
  <si>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</si>
  <si>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</si>
  <si>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</si>
  <si>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</si>
  <si>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</si>
  <si>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</si>
  <si>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</si>
  <si>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</si>
  <si>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</si>
  <si>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</si>
  <si>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</si>
  <si>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</si>
  <si>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</si>
  <si>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</si>
  <si>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</si>
  <si>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</si>
  <si>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</si>
  <si>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</si>
  <si>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</si>
  <si>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</si>
  <si>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</si>
  <si>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</si>
  <si>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</si>
  <si>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</si>
  <si>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</si>
  <si>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</si>
  <si>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</si>
  <si>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</si>
  <si>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</si>
  <si>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</si>
  <si>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</si>
  <si>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</si>
  <si>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</si>
  <si>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</si>
  <si>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</si>
  <si>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</si>
  <si>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</si>
  <si>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</si>
  <si>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</si>
  <si>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</si>
  <si>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</si>
  <si>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</si>
  <si>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</si>
  <si>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</si>
  <si>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</si>
  <si>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</si>
  <si>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</si>
  <si>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</si>
  <si>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</si>
  <si>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</si>
  <si>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</si>
  <si>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</si>
  <si>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</si>
  <si>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</si>
  <si>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</si>
  <si>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</si>
  <si>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</si>
  <si>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</si>
  <si>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</si>
  <si>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</si>
  <si>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</si>
  <si>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</si>
  <si>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</si>
  <si>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</si>
  <si>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</si>
  <si>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</si>
  <si>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</si>
  <si>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</si>
  <si>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</si>
  <si>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</si>
  <si>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</si>
  <si>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</si>
  <si>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</si>
  <si>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</si>
  <si>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</si>
  <si>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</si>
  <si>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</si>
  <si>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</si>
  <si>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</si>
  <si>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</si>
  <si>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</si>
  <si>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</si>
  <si>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</si>
  <si>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</si>
  <si>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</si>
  <si>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</si>
  <si>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</si>
  <si>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</si>
  <si>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</si>
  <si>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</si>
  <si>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</si>
  <si>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</si>
  <si>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</si>
  <si>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</si>
  <si>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</si>
  <si>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</si>
  <si>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</si>
  <si>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</si>
  <si>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</si>
  <si>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</si>
  <si>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</si>
  <si>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</si>
  <si>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</si>
  <si>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</si>
  <si>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</si>
  <si>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</si>
  <si>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</si>
  <si>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</si>
  <si>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</si>
  <si>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</si>
  <si>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</si>
  <si>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</si>
  <si>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</si>
  <si>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</si>
  <si>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</si>
  <si>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</si>
  <si>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</si>
  <si>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</si>
  <si>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</si>
  <si>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</si>
  <si>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</si>
  <si>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</si>
  <si>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</si>
  <si>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</si>
  <si>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</si>
  <si>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</si>
  <si>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</si>
  <si>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</si>
  <si>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</si>
  <si>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</si>
  <si>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</si>
  <si>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</si>
  <si>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</si>
  <si>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</si>
  <si>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</si>
  <si>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</si>
  <si>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</si>
  <si>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</si>
  <si>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</si>
  <si>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</si>
  <si>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</si>
  <si>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</si>
  <si>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</si>
  <si>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</si>
  <si>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</si>
  <si>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</si>
  <si>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</si>
  <si>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</si>
  <si>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</si>
  <si>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</si>
  <si>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</si>
  <si>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</si>
  <si>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</si>
  <si>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</si>
  <si>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</si>
  <si>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</si>
  <si>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</si>
  <si>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</si>
  <si>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</si>
  <si>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</si>
  <si>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</si>
  <si>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</si>
  <si>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</si>
  <si>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</si>
  <si>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</si>
  <si>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</si>
  <si>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</si>
  <si>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</si>
  <si>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</si>
  <si>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</si>
  <si>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</si>
  <si>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</si>
  <si>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</si>
  <si>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</si>
  <si>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</si>
  <si>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</si>
  <si>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</si>
  <si>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</si>
  <si>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</si>
  <si>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</si>
  <si>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</si>
  <si>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</si>
  <si>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</si>
  <si>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</si>
  <si>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</si>
  <si>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</si>
  <si>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</si>
  <si>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</si>
  <si>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</si>
  <si>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</si>
  <si>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</si>
  <si>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</si>
  <si>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</si>
  <si>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</si>
  <si>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</si>
  <si>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</si>
  <si>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</si>
  <si>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</si>
  <si>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</si>
  <si>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</si>
  <si>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</si>
  <si>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</si>
  <si>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</si>
  <si>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</si>
  <si>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</si>
  <si>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</si>
  <si>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</si>
  <si>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</si>
  <si>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</si>
  <si>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</si>
  <si>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</si>
  <si>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</si>
  <si>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</si>
  <si>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</si>
  <si>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</si>
  <si>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</si>
  <si>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</si>
  <si>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</si>
  <si>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</si>
  <si>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</si>
  <si>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</si>
  <si>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</si>
  <si>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</si>
  <si>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</si>
  <si>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</si>
  <si>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</si>
  <si>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</si>
  <si>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</si>
  <si>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</si>
  <si>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</si>
  <si>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</si>
  <si>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</si>
  <si>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</si>
  <si>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</si>
  <si>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</si>
  <si>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</si>
  <si>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</si>
  <si>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</si>
  <si>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</si>
  <si>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</si>
  <si>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</si>
  <si>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</si>
  <si>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</si>
  <si>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</si>
  <si>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</si>
  <si>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</si>
  <si>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</si>
  <si>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</si>
  <si>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</si>
  <si>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</si>
  <si>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</si>
  <si>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</si>
  <si>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</si>
  <si>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</si>
  <si>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</si>
  <si>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</si>
  <si>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</si>
  <si>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</si>
  <si>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</si>
  <si>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</si>
  <si>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</si>
  <si>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</si>
  <si>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</si>
  <si>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</si>
  <si>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</si>
  <si>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</si>
  <si>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</si>
  <si>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</si>
  <si>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</si>
  <si>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</si>
  <si>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</si>
  <si>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</si>
  <si>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</si>
  <si>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</si>
  <si>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</si>
  <si>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</si>
  <si>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</si>
  <si>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</si>
  <si>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</si>
  <si>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</si>
  <si>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</si>
  <si>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</si>
  <si>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</si>
  <si>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</si>
  <si>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</si>
  <si>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</si>
  <si>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</si>
  <si>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</si>
  <si>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</si>
  <si>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</si>
  <si>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</si>
  <si>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</si>
  <si>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</si>
  <si>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</si>
  <si>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</si>
  <si>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</si>
  <si>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</si>
  <si>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</si>
  <si>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</si>
  <si>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</si>
  <si>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</si>
  <si>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</si>
  <si>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</si>
  <si>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</si>
  <si>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</si>
  <si>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</si>
  <si>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</si>
  <si>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</si>
  <si>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</si>
  <si>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</si>
  <si>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</si>
  <si>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</si>
  <si>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</si>
  <si>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</si>
  <si>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</si>
  <si>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</si>
  <si>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</si>
  <si>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</si>
  <si>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</si>
  <si>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</si>
  <si>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</si>
  <si>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</si>
  <si>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</si>
  <si>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</si>
  <si>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</si>
  <si>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</si>
  <si>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</si>
  <si>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</si>
  <si>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</si>
  <si>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</si>
  <si>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</si>
  <si>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</si>
  <si>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</si>
  <si>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</si>
  <si>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</si>
  <si>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</si>
  <si>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</si>
  <si>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</si>
  <si>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</si>
  <si>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</si>
  <si>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</si>
  <si>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</si>
  <si>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</si>
  <si>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</si>
  <si>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</si>
  <si>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</si>
  <si>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</si>
  <si>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</si>
  <si>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</si>
  <si>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</si>
  <si>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</si>
  <si>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</si>
  <si>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</si>
  <si>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</si>
  <si>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</si>
  <si>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</si>
  <si>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</si>
  <si>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</si>
  <si>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</si>
  <si>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</si>
  <si>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</si>
  <si>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</si>
  <si>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</si>
  <si>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</si>
  <si>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</si>
  <si>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</si>
  <si>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</si>
  <si>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</si>
  <si>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</si>
  <si>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</si>
  <si>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</si>
  <si>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</si>
  <si>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</si>
  <si>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</si>
  <si>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</si>
  <si>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</si>
  <si>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</si>
  <si>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</si>
  <si>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</si>
  <si>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</si>
  <si>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</si>
  <si>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</si>
  <si>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</si>
  <si>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</si>
  <si>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</si>
  <si>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</si>
  <si>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</si>
  <si>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</si>
  <si>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</si>
  <si>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</si>
  <si>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</si>
  <si>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</si>
  <si>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</si>
  <si>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</si>
  <si>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</si>
  <si>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</si>
  <si>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</si>
  <si>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</si>
  <si>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</si>
  <si>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</si>
  <si>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</si>
  <si>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</si>
  <si>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</si>
  <si>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</si>
  <si>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</si>
  <si>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</si>
  <si>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</si>
  <si>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</si>
  <si>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</si>
  <si>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</si>
  <si>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</si>
  <si>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</si>
  <si>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</si>
  <si>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</si>
  <si>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</si>
  <si>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</si>
  <si>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</si>
  <si>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</si>
  <si>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</si>
  <si>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</si>
  <si>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</si>
  <si>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</si>
  <si>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</si>
  <si>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</si>
  <si>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</si>
  <si>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</si>
  <si>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</si>
  <si>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</si>
  <si>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</si>
  <si>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</si>
  <si>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</si>
  <si>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</si>
  <si>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</si>
  <si>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</si>
  <si>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</si>
  <si>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</si>
  <si>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</si>
  <si>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</si>
  <si>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</si>
  <si>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</si>
  <si>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</si>
  <si>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</si>
  <si>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</si>
  <si>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</si>
  <si>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</si>
  <si>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</si>
  <si>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</si>
  <si>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</si>
  <si>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</si>
  <si>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</si>
  <si>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</si>
  <si>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</si>
  <si>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</si>
  <si>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</si>
  <si>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</si>
  <si>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</si>
  <si>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</si>
  <si>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</si>
  <si>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</si>
  <si>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</si>
  <si>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</si>
  <si>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</si>
  <si>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</si>
  <si>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</si>
  <si>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</si>
  <si>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</si>
  <si>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</si>
  <si>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</si>
  <si>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</si>
  <si>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</si>
  <si>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</si>
  <si>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</si>
  <si>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</si>
  <si>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</si>
  <si>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</si>
  <si>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</si>
  <si>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</si>
  <si>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</si>
  <si>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</si>
  <si>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</si>
  <si>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</si>
  <si>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</si>
  <si>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</si>
  <si>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</si>
  <si>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</si>
  <si>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</si>
  <si>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</si>
  <si>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</si>
  <si>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</si>
  <si>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</si>
  <si>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</si>
  <si>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</si>
  <si>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</si>
  <si>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</si>
  <si>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</si>
  <si>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</si>
  <si>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</si>
  <si>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</si>
  <si>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</si>
  <si>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</si>
  <si>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</si>
  <si>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</si>
  <si>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</si>
  <si>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</si>
  <si>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</si>
  <si>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</si>
  <si>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</si>
  <si>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</si>
  <si>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</si>
  <si>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</si>
  <si>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</si>
  <si>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</si>
  <si>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</si>
  <si>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</si>
  <si>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</si>
  <si>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</si>
  <si>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</si>
  <si>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</si>
  <si>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</si>
  <si>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</si>
  <si>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</si>
  <si>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</si>
  <si>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</si>
  <si>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</si>
  <si>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</si>
  <si>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</si>
  <si>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</si>
  <si>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</si>
  <si>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</si>
  <si>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</si>
  <si>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</si>
  <si>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</si>
  <si>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</si>
  <si>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</si>
  <si>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</si>
  <si>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</si>
  <si>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</si>
  <si>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</si>
  <si>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</si>
  <si>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</si>
  <si>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</si>
  <si>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</si>
  <si>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</si>
  <si>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</si>
  <si>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</si>
  <si>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</si>
  <si>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</si>
  <si>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</si>
  <si>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</si>
  <si>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</si>
  <si>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</si>
  <si>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</si>
  <si>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</si>
  <si>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</si>
  <si>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</si>
  <si>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</si>
  <si>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</si>
  <si>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</si>
  <si>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</si>
  <si>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</si>
  <si>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</si>
  <si>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</si>
  <si>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</si>
  <si>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</si>
  <si>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</si>
  <si>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</si>
  <si>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</si>
  <si>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</si>
  <si>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</si>
  <si>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</si>
  <si>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</si>
  <si>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</si>
  <si>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</si>
  <si>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</si>
  <si>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</si>
  <si>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</si>
  <si>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</si>
  <si>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</si>
  <si>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</si>
  <si>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</si>
  <si>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</si>
  <si>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</si>
  <si>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</si>
  <si>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</si>
  <si>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</si>
  <si>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</si>
  <si>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</si>
  <si>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</si>
  <si>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</si>
  <si>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</si>
  <si>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</si>
  <si>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</si>
  <si>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</si>
  <si>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</si>
  <si>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</si>
  <si>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</si>
  <si>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</si>
  <si>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</si>
  <si>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</si>
  <si>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</si>
  <si>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</si>
  <si>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</si>
  <si>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</si>
  <si>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</si>
  <si>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</si>
  <si>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</si>
  <si>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</si>
  <si>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</si>
  <si>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</si>
  <si>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</si>
  <si>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</si>
  <si>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</si>
  <si>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</si>
  <si>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</si>
  <si>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</si>
  <si>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</si>
  <si>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</si>
  <si>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</si>
  <si>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</si>
  <si>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</si>
  <si>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</si>
  <si>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</si>
  <si>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</si>
  <si>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</si>
  <si>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</si>
  <si>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</si>
  <si>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</si>
  <si>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</si>
  <si>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</si>
  <si>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</si>
  <si>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</si>
  <si>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</si>
  <si>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</si>
  <si>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</si>
  <si>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</si>
  <si>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</si>
  <si>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</si>
  <si>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</si>
  <si>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</si>
  <si>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</si>
  <si>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</si>
  <si>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</si>
  <si>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</si>
  <si>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</si>
  <si>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</si>
  <si>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</si>
  <si>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</si>
  <si>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</si>
  <si>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</si>
  <si>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</si>
  <si>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</si>
  <si>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</si>
  <si>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</si>
  <si>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</si>
  <si>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</si>
  <si>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</si>
  <si>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</si>
  <si>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</si>
  <si>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</si>
  <si>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</si>
  <si>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</si>
  <si>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</si>
  <si>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</si>
  <si>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</si>
  <si>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</si>
  <si>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</si>
  <si>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</si>
  <si>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</si>
  <si>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</si>
  <si>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</si>
  <si>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</si>
  <si>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</si>
  <si>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</si>
  <si>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</si>
  <si>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</si>
  <si>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</si>
  <si>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</si>
  <si>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</si>
  <si>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</si>
  <si>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</si>
  <si>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</si>
  <si>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</si>
  <si>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</si>
  <si>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</si>
  <si>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</si>
  <si>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</si>
  <si>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</si>
  <si>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</si>
  <si>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</si>
  <si>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</si>
  <si>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</si>
  <si>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</si>
  <si>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</si>
  <si>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</si>
  <si>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</si>
  <si>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</si>
  <si>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</si>
  <si>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</si>
  <si>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</si>
  <si>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</si>
  <si>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</si>
  <si>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</si>
  <si>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</si>
  <si>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</si>
  <si>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</si>
  <si>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</si>
  <si>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</si>
  <si>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</si>
  <si>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</si>
  <si>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</si>
  <si>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</si>
  <si>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</si>
  <si>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</si>
  <si>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</si>
  <si>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</si>
  <si>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</si>
  <si>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</si>
  <si>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</si>
  <si>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</si>
  <si>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</si>
  <si>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</si>
  <si>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</si>
  <si>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</si>
  <si>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</si>
  <si>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</si>
  <si>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</si>
  <si>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</si>
  <si>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</si>
  <si>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</si>
  <si>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</si>
  <si>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</si>
  <si>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</si>
  <si>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</si>
  <si>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</si>
  <si>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</si>
  <si>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</si>
  <si>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</si>
  <si>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</si>
  <si>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</si>
  <si>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</si>
  <si>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</si>
  <si>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</si>
  <si>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</si>
  <si>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</si>
  <si>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</si>
  <si>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</si>
  <si>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</si>
  <si>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</si>
  <si>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</si>
  <si>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</si>
  <si>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</si>
  <si>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</si>
  <si>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</si>
  <si>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</si>
  <si>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</si>
  <si>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</si>
  <si>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</si>
  <si>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</si>
  <si>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</si>
  <si>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</si>
  <si>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</si>
  <si>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</si>
  <si>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</si>
  <si>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</si>
  <si>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</si>
  <si>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</si>
  <si>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</si>
  <si>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</si>
  <si>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</si>
  <si>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</si>
  <si>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</si>
  <si>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</si>
  <si>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</si>
  <si>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</si>
  <si>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</si>
  <si>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</si>
  <si>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</si>
  <si>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</si>
  <si>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</si>
  <si>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</si>
  <si>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</si>
  <si>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</si>
  <si>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</si>
  <si>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</si>
  <si>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</si>
  <si>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</si>
  <si>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</si>
  <si>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</si>
  <si>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</si>
  <si>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</si>
  <si>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</si>
  <si>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</si>
  <si>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</si>
  <si>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</si>
  <si>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</si>
  <si>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</si>
  <si>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</si>
  <si>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</si>
  <si>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</si>
  <si>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</si>
  <si>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</si>
  <si>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</si>
  <si>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</si>
  <si>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</si>
  <si>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</si>
  <si>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</si>
  <si>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</si>
  <si>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</si>
  <si>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</si>
  <si>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</si>
  <si>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</si>
  <si>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</si>
  <si>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</si>
  <si>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</si>
  <si>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</si>
  <si>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</si>
  <si>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</si>
  <si>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</si>
  <si>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</si>
  <si>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</si>
  <si>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</si>
  <si>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</si>
  <si>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</si>
  <si>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</si>
  <si>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</si>
  <si>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</si>
  <si>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</si>
  <si>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</si>
  <si>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</si>
  <si>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</si>
  <si>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</si>
  <si>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</si>
  <si>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</si>
  <si>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</si>
  <si>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</si>
  <si>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</si>
  <si>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</si>
  <si>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</si>
  <si>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</si>
  <si>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</si>
  <si>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</si>
  <si>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</si>
  <si>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</si>
  <si>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</si>
  <si>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</si>
  <si>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</si>
  <si>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</si>
  <si>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</si>
  <si>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</si>
  <si>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</si>
  <si>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</si>
  <si>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</si>
  <si>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</si>
  <si>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</si>
  <si>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</si>
  <si>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</si>
  <si>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</si>
  <si>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</si>
  <si>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</si>
  <si>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</si>
  <si>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</si>
  <si>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</si>
  <si>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</si>
  <si>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</si>
  <si>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</si>
  <si>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</si>
  <si>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</si>
  <si>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</si>
  <si>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</si>
  <si>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</si>
  <si>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</si>
  <si>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</si>
  <si>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</si>
  <si>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</si>
  <si>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</si>
  <si>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</si>
  <si>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</si>
  <si>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</si>
  <si>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</si>
  <si>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</si>
  <si>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</si>
  <si>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</si>
  <si>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</si>
  <si>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</si>
  <si>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</si>
  <si>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</si>
  <si>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</si>
  <si>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</si>
  <si>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</si>
  <si>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</si>
  <si>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</si>
  <si>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</si>
  <si>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</si>
  <si>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</si>
  <si>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</si>
  <si>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</si>
  <si>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</si>
  <si>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</si>
  <si>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</si>
  <si>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</si>
  <si>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</si>
  <si>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</si>
  <si>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</si>
  <si>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</si>
  <si>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</si>
  <si>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</si>
  <si>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</si>
  <si>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</si>
  <si>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</si>
  <si>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</si>
  <si>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</si>
  <si>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</si>
  <si>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</si>
  <si>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</si>
  <si>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</si>
  <si>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</si>
  <si>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</si>
  <si>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</si>
  <si>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</si>
  <si>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</si>
  <si>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</si>
  <si>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</si>
  <si>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</si>
  <si>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</si>
  <si>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</si>
  <si>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</si>
  <si>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</si>
  <si>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</si>
  <si>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</si>
  <si>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</si>
  <si>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</si>
  <si>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</si>
  <si>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</si>
  <si>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</si>
  <si>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</si>
  <si>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</si>
  <si>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</si>
  <si>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</si>
  <si>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</si>
  <si>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</si>
  <si>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</si>
  <si>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</si>
  <si>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</si>
  <si>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</si>
  <si>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</si>
  <si>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</si>
  <si>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</si>
  <si>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</si>
  <si>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</si>
  <si>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</si>
  <si>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</si>
  <si>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</si>
  <si>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</si>
  <si>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</si>
  <si>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</si>
  <si>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</si>
  <si>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</si>
  <si>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</si>
  <si>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</si>
  <si>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</si>
  <si>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</si>
  <si>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</si>
  <si>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</si>
  <si>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</si>
  <si>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</si>
  <si>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</si>
  <si>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</si>
  <si>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</si>
  <si>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</si>
  <si>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</si>
  <si>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</si>
  <si>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</si>
  <si>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</si>
  <si>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</si>
  <si>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</si>
  <si>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</si>
  <si>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</si>
  <si>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</si>
  <si>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</si>
  <si>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</si>
  <si>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</si>
  <si>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</si>
  <si>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</si>
  <si>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</si>
  <si>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</si>
  <si>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</si>
  <si>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</si>
  <si>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</si>
  <si>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</si>
  <si>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</si>
  <si>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</si>
  <si>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</si>
  <si>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</si>
  <si>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</si>
  <si>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</si>
  <si>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</si>
  <si>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</si>
  <si>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</si>
  <si>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</si>
  <si>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</si>
  <si>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</si>
  <si>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</si>
  <si>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</si>
  <si>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</si>
  <si>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</si>
  <si>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</si>
  <si>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</si>
  <si>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</si>
  <si>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</si>
  <si>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</si>
  <si>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</si>
  <si>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</si>
  <si>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</si>
  <si>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</si>
  <si>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</si>
  <si>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</si>
  <si>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</si>
  <si>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</si>
  <si>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</si>
  <si>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</si>
  <si>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</si>
  <si>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</si>
  <si>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</si>
  <si>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</si>
  <si>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</si>
  <si>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</si>
  <si>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</si>
  <si>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</si>
  <si>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</si>
  <si>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</si>
  <si>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</si>
  <si>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</si>
  <si>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</si>
  <si>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</si>
  <si>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</si>
  <si>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</si>
  <si>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</si>
  <si>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</si>
  <si>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</si>
  <si>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</si>
  <si>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</si>
  <si>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</si>
  <si>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</si>
  <si>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</si>
  <si>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</si>
  <si>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</si>
  <si>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</si>
  <si>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</si>
  <si>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</si>
  <si>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</si>
  <si>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</si>
  <si>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</si>
  <si>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</si>
  <si>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</si>
  <si>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</si>
  <si>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</si>
  <si>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</si>
  <si>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</si>
  <si>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</si>
  <si>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</si>
  <si>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</si>
  <si>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</si>
  <si>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</si>
  <si>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</si>
  <si>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</si>
  <si>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</si>
  <si>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</si>
  <si>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</si>
  <si>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</si>
  <si>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</si>
  <si>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</si>
  <si>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</si>
  <si>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</si>
  <si>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</si>
  <si>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</si>
  <si>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</si>
  <si>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</si>
  <si>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</si>
  <si>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</si>
  <si>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</si>
  <si>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</si>
  <si>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</si>
  <si>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</si>
  <si>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</si>
  <si>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</si>
  <si>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</si>
  <si>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</si>
  <si>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</si>
  <si>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</si>
  <si>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</si>
  <si>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</si>
  <si>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</si>
  <si>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</si>
  <si>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</si>
  <si>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</si>
  <si>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</si>
  <si>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</si>
  <si>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</si>
  <si>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</si>
  <si>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</si>
  <si>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</si>
  <si>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</si>
  <si>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</si>
  <si>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</si>
  <si>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</si>
  <si>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</si>
  <si>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</si>
  <si>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</si>
  <si>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</si>
  <si>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</si>
  <si>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</si>
  <si>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</si>
  <si>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</si>
  <si>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</si>
  <si>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</si>
  <si>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</si>
  <si>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</si>
  <si>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</si>
  <si>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</si>
  <si>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</si>
  <si>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</si>
  <si>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</si>
  <si>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</si>
  <si>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</si>
  <si>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</si>
  <si>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</si>
  <si>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</si>
  <si>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</si>
  <si>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</si>
  <si>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</si>
  <si>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</si>
  <si>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</si>
  <si>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</si>
  <si>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</si>
  <si>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</si>
  <si>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</si>
  <si>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</si>
  <si>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</si>
  <si>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</si>
  <si>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</si>
  <si>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</si>
  <si>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</si>
  <si>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</si>
  <si>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</si>
  <si>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</si>
  <si>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</si>
  <si>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</si>
  <si>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</si>
  <si>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</si>
  <si>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</si>
  <si>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</si>
  <si>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</si>
  <si>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</si>
  <si>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</si>
  <si>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</si>
  <si>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</si>
  <si>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</si>
  <si>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</si>
  <si>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</si>
  <si>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</si>
  <si>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</si>
  <si>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</si>
  <si>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</si>
  <si>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</si>
  <si>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</si>
  <si>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</si>
  <si>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</si>
  <si>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</si>
  <si>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</si>
  <si>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</si>
  <si>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</si>
  <si>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</si>
  <si>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</si>
  <si>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</si>
  <si>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</si>
  <si>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</si>
  <si>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</si>
  <si>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</si>
  <si>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</si>
  <si>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</si>
  <si>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</si>
  <si>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</si>
  <si>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</si>
  <si>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</si>
  <si>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</si>
  <si>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</si>
  <si>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</si>
  <si>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</si>
  <si>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</si>
  <si>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</si>
  <si>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</si>
  <si>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</si>
  <si>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</si>
  <si>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</si>
  <si>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</si>
  <si>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</si>
  <si>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</si>
  <si>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</si>
  <si>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</si>
  <si>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</si>
  <si>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</si>
  <si>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</si>
  <si>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</si>
  <si>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</si>
  <si>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</si>
  <si>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</si>
  <si>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</si>
  <si>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</si>
  <si>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</si>
  <si>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</si>
  <si>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</si>
  <si>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</si>
  <si>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</si>
  <si>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</si>
  <si>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</si>
  <si>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</si>
  <si>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</si>
  <si>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</si>
  <si>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</si>
  <si>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</si>
  <si>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</si>
  <si>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</si>
  <si>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</si>
  <si>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</si>
  <si>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</si>
  <si>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</si>
  <si>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</si>
  <si>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</si>
  <si>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</si>
  <si>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</si>
  <si>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</si>
  <si>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</si>
  <si>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</si>
  <si>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</si>
  <si>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</si>
  <si>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</si>
  <si>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</si>
  <si>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</si>
  <si>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</si>
  <si>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</si>
  <si>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</si>
  <si>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</si>
  <si>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</si>
  <si>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</si>
  <si>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</si>
  <si>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</si>
  <si>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</si>
  <si>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</si>
  <si>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</si>
  <si>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</si>
  <si>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</si>
  <si>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</si>
  <si>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</si>
  <si>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</si>
  <si>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</si>
  <si>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</si>
  <si>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</si>
  <si>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</si>
  <si>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</si>
  <si>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</si>
  <si>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</si>
  <si>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</si>
  <si>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</si>
  <si>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</si>
  <si>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</si>
  <si>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</si>
  <si>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</si>
  <si>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</si>
  <si>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</si>
  <si>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</si>
  <si>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</si>
  <si>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</si>
  <si>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</si>
  <si>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</si>
  <si>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</si>
  <si>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</si>
  <si>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</si>
  <si>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</si>
  <si>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</si>
  <si>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</si>
  <si>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</si>
  <si>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</si>
  <si>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</si>
  <si>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</si>
  <si>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</si>
  <si>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</si>
  <si>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</si>
  <si>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</si>
  <si>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</si>
  <si>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</si>
  <si>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</si>
  <si>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</si>
  <si>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</si>
  <si>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</si>
  <si>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</si>
  <si>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</si>
  <si>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</si>
  <si>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</si>
  <si>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</si>
  <si>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</si>
  <si>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</si>
  <si>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</si>
  <si>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</si>
  <si>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</si>
  <si>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</si>
  <si>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</si>
  <si>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</si>
  <si>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</si>
  <si>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</si>
  <si>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</si>
  <si>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</si>
  <si>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</si>
  <si>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</si>
  <si>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</si>
  <si>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</si>
  <si>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</si>
  <si>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</si>
  <si>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</si>
  <si>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</si>
  <si>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</si>
  <si>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</si>
  <si>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</si>
  <si>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</si>
  <si>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</si>
  <si>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</si>
  <si>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</si>
  <si>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</si>
  <si>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</si>
  <si>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</si>
  <si>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</si>
  <si>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</si>
  <si>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</si>
  <si>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</si>
  <si>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</si>
  <si>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</si>
  <si>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</si>
  <si>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</si>
  <si>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</si>
  <si>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</si>
  <si>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</si>
  <si>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</si>
  <si>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</si>
  <si>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</si>
  <si>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</si>
  <si>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</si>
  <si>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</si>
  <si>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</si>
  <si>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</si>
  <si>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</si>
  <si>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</si>
  <si>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</si>
  <si>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</si>
  <si>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</si>
  <si>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</si>
  <si>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</si>
  <si>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</si>
  <si>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</si>
  <si>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</si>
  <si>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</si>
  <si>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</si>
  <si>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</si>
  <si>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</si>
  <si>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</si>
  <si>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</si>
  <si>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</si>
  <si>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</si>
  <si>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</si>
  <si>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</si>
  <si>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</si>
  <si>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</si>
  <si>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</si>
  <si>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</si>
  <si>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</si>
  <si>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</si>
  <si>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</si>
  <si>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</si>
  <si>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</si>
  <si>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</si>
  <si>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</si>
  <si>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</si>
  <si>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</si>
  <si>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</si>
  <si>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</si>
  <si>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</si>
  <si>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</si>
  <si>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</si>
  <si>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</si>
  <si>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</si>
  <si>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</si>
  <si>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</si>
  <si>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</si>
  <si>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</si>
  <si>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</si>
  <si>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</si>
  <si>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</si>
  <si>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</si>
  <si>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</si>
  <si>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</si>
  <si>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</si>
  <si>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</si>
  <si>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</si>
  <si>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</si>
  <si>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</si>
  <si>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</si>
  <si>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</si>
  <si>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</si>
  <si>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</si>
  <si>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</si>
  <si>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</si>
  <si>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</si>
  <si>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</si>
  <si>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</si>
  <si>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</si>
  <si>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</si>
  <si>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</si>
  <si>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</si>
  <si>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</si>
  <si>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</si>
  <si>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</si>
  <si>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</si>
  <si>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</si>
  <si>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</si>
  <si>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</si>
  <si>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</si>
  <si>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</si>
  <si>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</si>
  <si>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</si>
  <si>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</si>
  <si>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</si>
  <si>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</si>
  <si>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</si>
  <si>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</si>
  <si>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</si>
  <si>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</si>
  <si>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</si>
  <si>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</si>
  <si>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</si>
  <si>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</si>
  <si>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</si>
  <si>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</si>
  <si>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</si>
  <si>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</si>
  <si>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</si>
  <si>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</si>
  <si>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</si>
  <si>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</si>
  <si>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</si>
  <si>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</si>
  <si>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</si>
  <si>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</si>
  <si>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</si>
  <si>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</si>
  <si>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</si>
  <si>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</si>
  <si>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</si>
  <si>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</si>
  <si>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</si>
  <si>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</si>
  <si>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</si>
  <si>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</si>
  <si>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</si>
  <si>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</si>
  <si>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</si>
  <si>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</si>
  <si>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</si>
  <si>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</si>
  <si>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</si>
  <si>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</si>
  <si>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</si>
  <si>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</si>
  <si>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</si>
  <si>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</si>
  <si>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</si>
  <si>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</si>
  <si>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</si>
  <si>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</si>
  <si>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</si>
  <si>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</si>
  <si>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</si>
  <si>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</si>
  <si>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</si>
  <si>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</si>
  <si>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</si>
  <si>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</si>
  <si>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</si>
  <si>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</si>
  <si>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</si>
  <si>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</si>
  <si>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</si>
  <si>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</si>
  <si>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</si>
  <si>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</si>
  <si>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</si>
  <si>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</si>
  <si>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</si>
  <si>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</si>
  <si>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</si>
  <si>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</si>
  <si>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</si>
  <si>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</si>
  <si>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</si>
  <si>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</si>
  <si>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</si>
  <si>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</si>
  <si>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</si>
  <si>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</si>
  <si>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</si>
  <si>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</si>
  <si>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</si>
  <si>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</si>
  <si>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</si>
  <si>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</si>
  <si>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</si>
  <si>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</si>
  <si>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</si>
  <si>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</si>
  <si>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</si>
  <si>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</si>
  <si>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</si>
  <si>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</si>
  <si>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</si>
  <si>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</si>
  <si>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</si>
  <si>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</si>
  <si>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</si>
  <si>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</si>
  <si>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</si>
  <si>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</si>
  <si>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</si>
  <si>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</si>
  <si>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</si>
  <si>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</si>
  <si>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</si>
  <si>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</si>
  <si>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</si>
  <si>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</si>
  <si>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</si>
  <si>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</si>
  <si>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</si>
  <si>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</si>
  <si>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</si>
  <si>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</si>
  <si>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</si>
  <si>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</si>
  <si>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</si>
  <si>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</si>
  <si>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</si>
  <si>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</si>
  <si>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</si>
  <si>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</si>
  <si>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</si>
  <si>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</si>
  <si>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</si>
  <si>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</si>
  <si>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</si>
  <si>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</si>
  <si>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</si>
  <si>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</si>
  <si>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</si>
  <si>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</si>
  <si>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</si>
  <si>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</si>
  <si>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</si>
  <si>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</si>
  <si>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</si>
  <si>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</si>
  <si>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</si>
  <si>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</si>
  <si>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</si>
  <si>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</si>
  <si>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</si>
  <si>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</si>
  <si>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</si>
  <si>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</si>
  <si>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</si>
  <si>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</si>
  <si>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</si>
  <si>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</si>
  <si>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</si>
  <si>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</si>
  <si>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</si>
  <si>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</si>
  <si>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</si>
  <si>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</si>
  <si>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</si>
  <si>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</si>
  <si>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</si>
  <si>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</si>
  <si>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</si>
  <si>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</si>
  <si>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</si>
  <si>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</si>
  <si>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</si>
  <si>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</si>
  <si>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</si>
  <si>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</si>
  <si>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</si>
  <si>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</si>
  <si>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</si>
  <si>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</si>
  <si>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</si>
  <si>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</si>
  <si>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</si>
  <si>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</si>
  <si>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</si>
  <si>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</si>
  <si>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</si>
  <si>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</si>
  <si>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</si>
  <si>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</si>
  <si>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</si>
  <si>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</si>
  <si>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</si>
  <si>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</si>
  <si>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</si>
  <si>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</si>
  <si>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</si>
  <si>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</si>
  <si>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</si>
  <si>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</si>
  <si>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</si>
  <si>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</si>
  <si>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</si>
  <si>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</si>
  <si>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</si>
  <si>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</si>
  <si>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</si>
  <si>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</si>
  <si>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</si>
  <si>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</si>
  <si>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</si>
  <si>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</si>
  <si>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</si>
  <si>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</si>
  <si>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</si>
  <si>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</si>
  <si>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</si>
  <si>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</si>
  <si>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</si>
  <si>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</si>
  <si>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</si>
  <si>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</si>
  <si>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</si>
  <si>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</si>
  <si>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</si>
  <si>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</si>
  <si>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</si>
  <si>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</si>
  <si>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</si>
  <si>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</si>
  <si>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</si>
  <si>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</si>
  <si>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</si>
  <si>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</si>
  <si>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</si>
  <si>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</si>
  <si>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</si>
  <si>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</si>
  <si>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</si>
  <si>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</si>
  <si>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</si>
  <si>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</si>
  <si>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</si>
  <si>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</si>
  <si>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</si>
  <si>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</si>
  <si>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</si>
  <si>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</si>
  <si>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</si>
  <si>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</si>
  <si>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</si>
  <si>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</si>
  <si>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</si>
  <si>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</si>
  <si>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</si>
  <si>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</si>
  <si>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</si>
  <si>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</si>
  <si>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</si>
  <si>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</si>
  <si>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</si>
  <si>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</si>
  <si>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</si>
  <si>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</si>
  <si>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</si>
  <si>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</si>
  <si>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</si>
  <si>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</si>
  <si>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</si>
  <si>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</si>
  <si>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</si>
  <si>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</si>
  <si>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</si>
  <si>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</si>
  <si>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</si>
  <si>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</si>
  <si>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</si>
  <si>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</si>
  <si>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</si>
  <si>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</si>
  <si>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</si>
  <si>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</si>
  <si>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</si>
  <si>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</si>
  <si>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</si>
  <si>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</si>
  <si>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</si>
  <si>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</si>
  <si>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</si>
  <si>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</si>
  <si>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</si>
  <si>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</si>
  <si>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</si>
  <si>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</si>
  <si>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</si>
  <si>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</si>
  <si>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</si>
  <si>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</si>
  <si>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</si>
  <si>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</si>
  <si>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</si>
  <si>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</si>
  <si>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</si>
  <si>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</si>
  <si>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</si>
  <si>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</si>
  <si>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</si>
  <si>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</si>
  <si>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</si>
  <si>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</si>
  <si>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</si>
  <si>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</si>
  <si>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</si>
  <si>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</si>
  <si>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</si>
  <si>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</si>
  <si>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</si>
  <si>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</si>
  <si>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</si>
  <si>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</si>
  <si>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</si>
  <si>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</si>
  <si>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</si>
  <si>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</si>
  <si>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</si>
  <si>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</si>
  <si>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</si>
  <si>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</si>
  <si>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</si>
  <si>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</si>
  <si>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</si>
  <si>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</si>
  <si>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</si>
  <si>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</si>
  <si>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</si>
  <si>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</si>
  <si>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</si>
  <si>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</si>
  <si>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</si>
  <si>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</si>
  <si>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</si>
  <si>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</si>
  <si>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</si>
  <si>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</si>
  <si>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</si>
  <si>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</si>
  <si>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</si>
  <si>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</si>
  <si>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</si>
  <si>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</si>
  <si>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</si>
  <si>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</si>
  <si>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</si>
  <si>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</si>
  <si>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</si>
  <si>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</si>
  <si>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</si>
  <si>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</si>
  <si>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</si>
  <si>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</si>
  <si>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</si>
  <si>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</si>
  <si>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</si>
  <si>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</si>
  <si>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</si>
  <si>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</si>
  <si>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</si>
  <si>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</si>
  <si>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</si>
  <si>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</si>
  <si>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</si>
  <si>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</si>
  <si>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</si>
  <si>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</si>
  <si>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</si>
  <si>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</si>
  <si>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</si>
  <si>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</si>
  <si>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</si>
  <si>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</si>
  <si>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</si>
  <si>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</si>
  <si>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</si>
  <si>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</si>
  <si>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</si>
  <si>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</si>
  <si>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</si>
  <si>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</si>
  <si>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</si>
  <si>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</si>
  <si>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</si>
  <si>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</si>
  <si>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</si>
  <si>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</si>
  <si>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</si>
  <si>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</si>
  <si>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</si>
  <si>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</si>
  <si>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</si>
  <si>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</si>
  <si>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</si>
  <si>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</si>
  <si>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</si>
  <si>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</si>
  <si>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</si>
  <si>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</si>
  <si>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</si>
  <si>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</si>
  <si>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</si>
  <si>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</si>
  <si>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</si>
  <si>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</si>
  <si>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</si>
  <si>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</si>
  <si>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</si>
  <si>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</si>
  <si>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</si>
  <si>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</si>
  <si>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</si>
  <si>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</si>
  <si>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</si>
  <si>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</si>
  <si>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</si>
  <si>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</si>
  <si>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</si>
  <si>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</si>
  <si>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</si>
  <si>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</si>
  <si>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</si>
  <si>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</si>
  <si>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</si>
  <si>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</si>
  <si>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</si>
  <si>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</si>
  <si>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</si>
  <si>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</si>
  <si>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</si>
  <si>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</si>
  <si>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</si>
  <si>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</si>
  <si>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</si>
  <si>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</si>
  <si>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</si>
  <si>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</si>
  <si>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</si>
  <si>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</si>
  <si>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</si>
  <si>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</si>
  <si>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</si>
  <si>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</si>
  <si>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</si>
  <si>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</si>
  <si>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</si>
  <si>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</si>
  <si>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</si>
  <si>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</si>
  <si>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</si>
  <si>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</si>
  <si>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</si>
  <si>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</si>
  <si>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</si>
  <si>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</si>
  <si>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</si>
  <si>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</si>
  <si>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</si>
  <si>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</si>
  <si>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</si>
  <si>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</si>
  <si>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</si>
  <si>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</si>
  <si>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</si>
  <si>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</si>
  <si>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</si>
  <si>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</si>
  <si>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</si>
  <si>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</si>
  <si>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</si>
  <si>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</si>
  <si>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</si>
  <si>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</si>
  <si>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</si>
  <si>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</si>
  <si>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</si>
  <si>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</si>
  <si>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</si>
  <si>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</si>
  <si>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</si>
  <si>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</si>
  <si>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</si>
  <si>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</si>
  <si>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</si>
  <si>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</si>
  <si>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</si>
  <si>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</si>
  <si>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</si>
  <si>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</si>
  <si>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</si>
  <si>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</si>
  <si>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</si>
  <si>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</si>
  <si>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</si>
  <si>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</si>
  <si>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</si>
  <si>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</si>
  <si>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</si>
  <si>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</si>
  <si>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</si>
  <si>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</si>
  <si>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</si>
  <si>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</si>
  <si>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</si>
  <si>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</si>
  <si>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</si>
  <si>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</si>
  <si>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</si>
  <si>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</si>
  <si>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</si>
  <si>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</si>
  <si>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</si>
  <si>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</si>
  <si>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</si>
  <si>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</si>
  <si>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</si>
  <si>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</si>
  <si>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</si>
  <si>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</si>
  <si>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</si>
  <si>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</si>
  <si>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</si>
  <si>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</si>
  <si>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</si>
  <si>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</si>
  <si>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</si>
  <si>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</si>
  <si>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</si>
  <si>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</si>
  <si>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</si>
  <si>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</si>
  <si>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</si>
  <si>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</si>
  <si>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</si>
  <si>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</si>
  <si>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</si>
  <si>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</si>
  <si>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</si>
  <si>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</si>
  <si>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</si>
  <si>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</si>
  <si>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</si>
  <si>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</si>
  <si>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</si>
  <si>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</si>
  <si>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</si>
  <si>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</si>
  <si>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</si>
  <si>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</si>
  <si>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</si>
  <si>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</si>
  <si>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</si>
  <si>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Crated Conversion</t>
  </si>
  <si>
    <t>Column Labels</t>
  </si>
  <si>
    <t>Row Labels</t>
  </si>
  <si>
    <t>Grand Total</t>
  </si>
  <si>
    <t>(All)</t>
  </si>
  <si>
    <t>Count of outcomes</t>
  </si>
  <si>
    <t>Sep</t>
  </si>
  <si>
    <t>Aug</t>
  </si>
  <si>
    <t>Jan</t>
  </si>
  <si>
    <t>May</t>
  </si>
  <si>
    <t>Jul</t>
  </si>
  <si>
    <t>Dec</t>
  </si>
  <si>
    <t>Mar</t>
  </si>
  <si>
    <t>Apr</t>
  </si>
  <si>
    <t>Oct</t>
  </si>
  <si>
    <t>Nov</t>
  </si>
  <si>
    <t>Feb</t>
  </si>
  <si>
    <t>Jun</t>
  </si>
  <si>
    <t>Parent Category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</si>
  <si>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</si>
  <si>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</si>
  <si>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</si>
  <si>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</si>
  <si>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</si>
  <si>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</si>
  <si>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</si>
  <si>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</si>
  <si>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</si>
  <si>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</si>
  <si>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</si>
  <si>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</si>
  <si>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</si>
  <si>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</si>
  <si>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</si>
  <si>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</si>
  <si>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</si>
  <si>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</si>
  <si>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</si>
  <si>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</si>
  <si>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</si>
  <si>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</si>
  <si>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</si>
  <si>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</si>
  <si>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</si>
  <si>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</si>
  <si>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</si>
  <si>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</si>
  <si>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</si>
  <si>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</si>
  <si>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</si>
  <si>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</si>
  <si>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</si>
  <si>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</si>
  <si>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</si>
  <si>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</si>
  <si>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</si>
  <si>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</si>
  <si>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</si>
  <si>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</si>
  <si>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</si>
  <si>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</si>
  <si>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</si>
  <si>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</si>
  <si>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</si>
  <si>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</si>
  <si>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</si>
  <si>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</si>
  <si>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</si>
  <si>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</si>
  <si>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</si>
  <si>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</si>
  <si>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 xml:space="preserve"> Subcategory</t>
  </si>
  <si>
    <t>Goal</t>
  </si>
  <si>
    <t>Number Successful</t>
  </si>
  <si>
    <t>Number Failed</t>
  </si>
  <si>
    <t>Number Cancled</t>
  </si>
  <si>
    <t>Total Projects</t>
  </si>
  <si>
    <t>Percentage Successful</t>
  </si>
  <si>
    <t>Percentage Failed</t>
  </si>
  <si>
    <t>Percentage Cancled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</si>
  <si>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</si>
  <si>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</si>
  <si>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</si>
  <si>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</si>
  <si>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</si>
  <si>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</si>
  <si>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</si>
  <si>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</si>
  <si>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</si>
  <si>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1000 to 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</si>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</sst>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14" fontId="3" fillId="0" borderId="0" xfId="0" applyNumberFormat="1" applyFont="1"/>
    <xf numFmtId="0" fontId="0" fillId="0" borderId="0" xfId="0" pivotButton="1"/>
    <xf numFmtId="14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/>
    <xf numFmtId="9" fontId="1" fillId="0" borderId="0" xfId="1" applyFont="1" applyAlignment="1">
      <alignment horizontal="center"/>
    </xf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ont>
        <color rgb="FF00B0F0"/>
      </font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4700"/>
      <color rgb="FFFF6411"/>
      <color rgb="FF00A8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Theater Outcomes Based on Launch Date</a:t>
            </a:r>
          </a:p>
        </c:rich>
      </c:tx>
      <c:layout>
        <c:manualLayout>
          <c:xMode val="edge"/>
          <c:yMode val="edge"/>
          <c:x val="0.30428812931104621"/>
          <c:y val="3.2910651793525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123954232283464E-2"/>
          <c:y val="4.2866740842177335E-2"/>
          <c:w val="0.8125834024036469"/>
          <c:h val="0.90229066366704158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2-CA4D-9804-D1EDBF03F0FC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2-CA4D-9804-D1EDBF03F0FC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2-CA4D-9804-D1EDBF03F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33535"/>
        <c:axId val="2050322143"/>
      </c:lineChart>
      <c:catAx>
        <c:axId val="212283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22143"/>
        <c:crosses val="autoZero"/>
        <c:auto val="1"/>
        <c:lblAlgn val="ctr"/>
        <c:lblOffset val="100"/>
        <c:noMultiLvlLbl val="0"/>
      </c:catAx>
      <c:valAx>
        <c:axId val="205032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3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8524807892989299"/>
          <c:y val="0.47651446422458055"/>
          <c:w val="0.10324362439769656"/>
          <c:h val="0.16089566929133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/>
              <a:t>Outcomes Based on Goal</a:t>
            </a:r>
          </a:p>
        </c:rich>
      </c:tx>
      <c:layout>
        <c:manualLayout>
          <c:xMode val="edge"/>
          <c:yMode val="edge"/>
          <c:x val="0.38884518689620845"/>
          <c:y val="3.0942334739803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0.76</c:v>
                </c:pt>
                <c:pt idx="1">
                  <c:v>0.73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</c:v>
                </c:pt>
                <c:pt idx="8">
                  <c:v>0.67</c:v>
                </c:pt>
                <c:pt idx="9">
                  <c:v>0.67</c:v>
                </c:pt>
                <c:pt idx="10">
                  <c:v>0</c:v>
                </c:pt>
                <c:pt idx="11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9-B04A-A524-1C7AB7C85181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</c:v>
                </c:pt>
                <c:pt idx="1">
                  <c:v>0.27</c:v>
                </c:pt>
                <c:pt idx="2">
                  <c:v>0.45</c:v>
                </c:pt>
                <c:pt idx="3">
                  <c:v>0.46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0.73</c:v>
                </c:pt>
                <c:pt idx="8">
                  <c:v>0.33</c:v>
                </c:pt>
                <c:pt idx="9">
                  <c:v>0.33</c:v>
                </c:pt>
                <c:pt idx="10">
                  <c:v>1</c:v>
                </c:pt>
                <c:pt idx="11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9-B04A-A524-1C7AB7C85181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9-B04A-A524-1C7AB7C85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077023"/>
        <c:axId val="2076817791"/>
      </c:lineChart>
      <c:catAx>
        <c:axId val="203807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817791"/>
        <c:crosses val="autoZero"/>
        <c:auto val="1"/>
        <c:lblAlgn val="ctr"/>
        <c:lblOffset val="100"/>
        <c:noMultiLvlLbl val="0"/>
      </c:catAx>
      <c:valAx>
        <c:axId val="207681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07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19</xdr:row>
      <xdr:rowOff>25400</xdr:rowOff>
    </xdr:from>
    <xdr:to>
      <xdr:col>17</xdr:col>
      <xdr:colOff>177800</xdr:colOff>
      <xdr:row>47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F3D78-523F-5030-BC4B-2A9CBBD71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15</xdr:row>
      <xdr:rowOff>133350</xdr:rowOff>
    </xdr:from>
    <xdr:to>
      <xdr:col>11</xdr:col>
      <xdr:colOff>368300</xdr:colOff>
      <xdr:row>52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A2EB50-4BD0-421D-8317-6F4B3874E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31.009002893516" createdVersion="8" refreshedVersion="8" minRefreshableVersion="3" recordCount="4114" xr:uid="{828B1793-C72B-4044-8DC5-01DB609150E1}">
  <cacheSource type="worksheet">
    <worksheetSource ref="A1:T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NO"/>
        <s v="AT"/>
        <s v="DE"/>
        <s v="ES"/>
        <s v="IT"/>
        <s v="HK"/>
        <s v="AU"/>
        <s v="DK"/>
        <s v="SE"/>
        <s v="CA"/>
        <s v="IE"/>
        <s v="NL"/>
        <s v="MX"/>
        <s v="NZ"/>
        <s v="FR"/>
        <s v="LU"/>
        <s v="SG"/>
        <s v="CH"/>
        <s v="BE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3-08-21T20:17:27"/>
        <d v="2017-01-07T07:16:4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4-07-17T05:03:11"/>
        <d v="2015-09-24T04:14:05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3-09-29T15:56:28"/>
        <d v="2015-11-09T07:58:55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6-07-18T14:31:46"/>
        <d v="2017-01-18T04:56:0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2-03-02T21:00:58"/>
        <d v="2015-05-04T19:32:31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1-01-12T05:57:08"/>
        <d v="2016-03-28T14:58:27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7-12T18:31:40"/>
        <d v="2015-05-22T04:34:54"/>
        <d v="2016-02-01T19:21:27"/>
        <d v="2016-04-06T13:24:40"/>
        <d v="2016-11-08T14:48:26"/>
        <d v="2016-05-05T20:55:18"/>
        <d v="2017-02-15T13:10:42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05T13:06:24"/>
        <d v="2016-10-17T14:51:09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0-06-14T02:01:34"/>
        <d v="2012-10-15T18:04:46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11-25T22:32:09"/>
        <d v="2014-05-13T16:26:58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4-06-04T19:37:14"/>
        <d v="2015-05-15T00:20:55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3-04-01T14:42:50"/>
        <d v="2014-06-22T16:09:28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1-06-29T01:39:05"/>
        <d v="2012-03-28T15:31:34"/>
        <d v="2014-08-26T21:53:33"/>
        <d v="2015-09-14T22:01:03"/>
        <d v="2014-07-19T04:13:01"/>
        <d v="2015-04-21T21:21:06"/>
        <d v="2016-01-25T21:36:40"/>
        <d v="2016-03-09T16:00:35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6-12-07T16:49:00"/>
        <d v="2017-02-14T17:01:01"/>
        <d v="2011-05-24T00:31:06"/>
        <d v="2014-08-01T15:47:58"/>
        <d v="2011-10-17T15:11:48"/>
        <d v="2015-09-28T17:17:07"/>
        <d v="2015-08-02T20:57:06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1-10-02T14:02:15"/>
        <d v="2014-08-13T18:26:53"/>
        <d v="2014-06-18T21:08:57"/>
        <d v="2015-06-11T05:16:25"/>
        <d v="2014-04-29T20:09:08"/>
        <d v="2014-05-06T14:39:33"/>
        <d v="2014-08-28T23:01:02"/>
        <d v="2014-07-08T17:41:10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4T03:53:08"/>
        <d v="2016-02-22T02:34:16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4-11-19T14:19:04"/>
        <d v="2013-03-13T01:01:27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6-05-12T20:51:01"/>
        <d v="2013-01-30T23:05:37"/>
        <d v="2015-01-27T15:09:41"/>
        <d v="2015-08-05T19:00:10"/>
        <d v="2016-05-12T06:01:07"/>
        <d v="2014-09-11T00:41:35"/>
        <d v="2016-10-21T19:25:46"/>
        <d v="2010-12-04T02:06:11"/>
        <d v="2011-08-03T17:36:13"/>
        <d v="2013-04-09T02:27:33"/>
        <d v="2015-03-24T19:00:55"/>
        <d v="2016-11-01T01:23:31"/>
        <d v="2015-11-03T18:00:28"/>
        <d v="2014-08-05T00:14:30"/>
        <d v="2015-02-05T19:57:37"/>
        <d v="2015-05-20T05:33:24"/>
        <d v="2014-07-01T00:29:40"/>
        <d v="2016-06-13T15:09:20"/>
        <d v="2016-03-09T19:31:22"/>
        <d v="2016-12-28T20:57:06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2-12-27T05:09:34"/>
        <d v="2015-11-13T15:51:08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5-09-01T21:36:37"/>
        <d v="2012-03-19T18:34:09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4-01-18T22:10:17"/>
        <d v="2015-07-13T18:22:49"/>
        <d v="2016-12-08T05:38:02"/>
        <d v="2014-07-02T10:01:50"/>
        <d v="2016-06-20T12:02:11"/>
        <d v="2015-05-04T15:04:10"/>
        <d v="2012-07-17T03:07:25"/>
        <d v="2011-03-23T21:37:00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6-12-30T21:06:06"/>
        <d v="2014-07-11T20:19:26"/>
        <d v="2015-03-12T22:37:23"/>
        <d v="2015-06-24T20:30:40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3-10-17T04:39:33"/>
        <d v="2012-10-11T17:57:49"/>
        <d v="2015-08-11T22:28:04"/>
        <d v="2014-08-25T04:28:06"/>
        <d v="2014-06-13T10:58:33"/>
        <d v="2015-05-14T22:20:10"/>
        <d v="2014-11-10T20:49:12"/>
        <d v="2015-05-26T11:05:24"/>
        <d v="2014-07-19T17:32:33"/>
        <d v="2015-09-25T12:43:56"/>
        <d v="2016-03-31T17:48:07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4-12-05T18:14:58"/>
        <d v="2012-12-07T19:51:03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4-01-23T20:31:11"/>
        <d v="2013-12-09T21:54:14"/>
        <d v="2016-09-06T15:15:32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3-04-26T18:11:10"/>
        <d v="2015-03-12T04:06:32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9-28T20:41:53"/>
        <d v="2012-08-02T01:21:02"/>
        <d v="2014-07-12T16:08:40"/>
        <d v="2016-04-19T10:22:30"/>
        <d v="2014-08-16T02:00:03"/>
        <d v="2015-03-11T22:27:28"/>
        <d v="2012-03-29T03:28:37"/>
        <d v="2015-05-26T18:07:39"/>
        <d v="2017-03-07T18:35:34"/>
        <d v="2016-12-21T00:44:54"/>
        <d v="2014-05-05T10:43:09"/>
        <d v="2016-05-12T19:22:59"/>
        <d v="2009-09-14T06:05:30"/>
        <d v="2010-06-18T03:00:52"/>
        <d v="2015-05-19T11:04:01"/>
        <d v="2017-02-24T21:14:45"/>
        <d v="2013-10-01T00:04:50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5-09T20:13:52"/>
        <d v="2014-06-03T04:07:58"/>
        <d v="2016-12-18T21:10:36"/>
        <d v="2014-06-02T15:29:12"/>
        <d v="2014-07-28T20:47:16"/>
        <d v="2014-07-16T11:18:30"/>
        <d v="2016-08-15T21:10:47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14T17:34:40"/>
        <d v="2016-11-02T22:36:43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2-10-23T04:45:35"/>
        <d v="2013-11-19T18:56:00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4-26T15:04:31"/>
        <d v="2015-05-31T22:05:07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7-05T12:06:28"/>
        <d v="2016-06-30T02:27:20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4-05-08T15:36:30"/>
        <d v="2011-05-16T17:50:01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30T16:12:33"/>
        <d v="2015-11-20T18:42:05"/>
        <d v="2015-01-07T04:51:43"/>
        <d v="2013-11-29T19:56:26"/>
        <d v="2014-01-09T09:30:31"/>
        <d v="2009-10-02T02:31:46"/>
        <d v="2015-02-23T22:36:06"/>
        <d v="2015-10-14T13:57:11"/>
        <d v="2011-05-25T00:35:27"/>
        <d v="2016-02-23T01:12:53"/>
        <d v="2015-01-22T22:11:58"/>
        <d v="2016-03-23T21:59:44"/>
        <d v="2014-07-02T21:43:02"/>
        <d v="2014-06-18T04:45:52"/>
        <d v="2015-01-28T17:11:15"/>
        <d v="2012-04-26T20:58:51"/>
        <d v="2014-08-05T17:09:42"/>
        <d v="2015-01-02T21:48:31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6-06-10T23:32:12"/>
        <d v="2014-08-30T10:53:10"/>
        <d v="2014-10-18T05:14:52"/>
        <d v="2016-05-15T22:56:32"/>
        <d v="2012-01-12T21:43:03"/>
        <d v="2015-01-05T11:50:18"/>
        <d v="2015-04-09T12:50:46"/>
        <d v="2017-02-21T20:41:54"/>
        <d v="2014-07-30T20:43:05"/>
        <d v="2014-09-02T14:23:47"/>
        <d v="2012-05-02T19:43:09"/>
        <d v="2016-08-29T14:43:32"/>
        <d v="2012-03-29T06:10:24"/>
        <d v="2013-02-16T08:09:00"/>
        <d v="2014-12-01T19:00:28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4-08-01T15:30:34"/>
        <d v="2013-01-14T16:29:28"/>
        <d v="2013-01-29T01:03:23"/>
        <d v="2013-12-12T21:36:41"/>
        <d v="2012-03-09T22:45:08"/>
        <d v="2014-11-26T04:47:39"/>
        <d v="2015-08-03T04:19:46"/>
        <d v="2011-10-05T04:23:43"/>
        <d v="2013-03-09T20:17:37"/>
        <d v="2011-04-03T16:10:25"/>
        <d v="2013-06-18T15:26:42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4-07-11T17:20:48"/>
        <d v="2015-01-22T04:13:42"/>
        <d v="2015-04-25T19:44:22"/>
        <d v="2016-08-23T01:17:45"/>
        <d v="2015-08-24T20:34:24"/>
        <d v="2015-08-07T09:27:53"/>
        <d v="2012-02-07T21:10:26"/>
        <d v="2015-07-20T17:15:12"/>
        <d v="2012-06-22T01:40:02"/>
        <d v="2016-05-25T20:47:41"/>
        <d v="2015-08-04T19:04:37"/>
        <d v="2015-05-19T22:01:33"/>
        <d v="2012-02-09T01:00:49"/>
        <d v="2015-08-20T14:57:29"/>
        <d v="2016-01-04T06:03:17"/>
        <d v="2016-03-01T13:36:20"/>
        <d v="2016-03-30T16:39:10"/>
        <d v="2016-01-21T20:07:47"/>
        <d v="2012-02-28T14:45:23"/>
        <d v="2011-09-02T18:52:37"/>
        <d v="2011-06-17T18:46:23"/>
        <d v="2013-05-15T00:00:32"/>
        <d v="2014-01-16T17:01:24"/>
        <d v="2012-06-07T19:51:29"/>
        <d v="2015-11-11T00:51:36"/>
        <d v="2014-08-26T05:19:31"/>
        <d v="2015-07-22T06:14:17"/>
        <d v="2015-04-18T00:52:52"/>
        <d v="2015-02-23T19:25:49"/>
        <d v="2016-06-02T07:59:58"/>
        <d v="2015-03-19T13:55:20"/>
        <d v="2016-02-03T23:57:26"/>
        <d v="2014-08-24T22:08:55"/>
        <d v="2014-07-09T23:27:21"/>
        <d v="2015-10-20T17:58:11"/>
        <d v="2015-02-22T12:53:12"/>
        <d v="2015-02-24T10:53:39"/>
        <d v="2015-10-31T05:04:09"/>
        <d v="2016-05-21T08:41:21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5-04-15T17:01:52"/>
        <d v="2013-01-08T00:25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4-09-23T23:30:40"/>
        <d v="2013-09-03T13:27:54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3-10-25T05:30:59"/>
        <d v="2015-06-20T22:46:32"/>
        <d v="2012-05-05T17:19:55"/>
        <d v="2014-11-05T00:03:01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06-27T05:37:37"/>
        <d v="2015-11-10T00:36:01"/>
        <d v="2014-06-30T21:57:05"/>
        <d v="2015-07-07T16:13:11"/>
        <d v="2016-05-16T17:01:30"/>
        <d v="2016-11-19T00:45:50"/>
        <d v="2012-03-23T16:59:36"/>
        <d v="2016-07-15T22:45:43"/>
        <d v="2014-08-21T06:59:23"/>
        <d v="2016-06-13T22:23:59"/>
        <d v="2015-04-20T19:48:46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4-07T10:09:54"/>
        <d v="2015-02-26T23:07:06"/>
        <d v="2015-05-17T17:47:29"/>
        <d v="2015-10-17T19:23:42"/>
        <d v="2016-03-16T20:48:27"/>
        <d v="2016-01-04T17:05:53"/>
        <d v="2015-05-17T12:59:14"/>
        <d v="2014-07-01T16:45:59"/>
        <d v="2013-04-01T21:42:37"/>
        <d v="2012-07-26T18:11:42"/>
        <d v="2015-06-18T20:14:16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05T19:48:35"/>
        <d v="2015-05-16T21:06:08"/>
        <d v="2016-10-29T22:55:24"/>
        <d v="2015-02-18T02:32:48"/>
        <d v="2015-02-18T17:35:38"/>
        <d v="2014-07-21T15:38:18"/>
        <d v="2017-03-09T13:54:05"/>
        <d v="2015-04-17T16:25:00"/>
        <d v="2012-05-08T19:55:05"/>
        <d v="2016-11-18T02:37:26"/>
        <d v="2014-06-26T22:48:32"/>
        <d v="2016-01-30T16:58:40"/>
        <d v="2016-09-27T06:40:34"/>
        <d v="2012-09-04T23:00:57"/>
        <d v="2014-07-21T18:18:21"/>
        <d v="2011-12-16T23:49:52"/>
        <d v="2015-01-21T15:18:38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2-21T20:40:39"/>
        <d v="2012-06-12T17:45:32"/>
        <d v="2014-12-10T18:04:06"/>
        <d v="2014-07-10T20:36:01"/>
        <d v="2016-06-23T19:32:38"/>
        <d v="2016-04-06T19:49:42"/>
        <d v="2016-02-15T09:33:10"/>
        <d v="2012-10-10T18:12:15"/>
        <d v="2015-10-01T10:53:17"/>
        <d v="2015-05-28T12:05:02"/>
        <d v="2015-08-30T21:12:39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01-18T23:38:31"/>
        <d v="2011-03-10T16:41:06"/>
        <d v="2014-12-22T18:04:18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5-01-06T23:14:16"/>
        <d v="2016-09-17T22:08:58"/>
        <d v="2016-05-08T08:11:13"/>
        <d v="2015-06-15T17:28:59"/>
        <d v="2014-10-14T20:30:00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6-09-06T19:15:35"/>
        <d v="2015-07-14T15:34:26"/>
        <d v="2015-12-22T11:41:35"/>
        <d v="2013-11-18T21:55:21"/>
        <d v="2014-05-06T22:31:40"/>
        <d v="2014-09-18T12:07:39"/>
        <d v="2012-12-12T20:00:24"/>
        <d v="2014-07-25T23:14:09"/>
        <d v="2012-03-13T17:02:45"/>
        <d v="2016-09-15T15:36:18"/>
        <d v="2011-05-24T06:51:37"/>
        <d v="2014-08-29T01:38:33"/>
        <d v="2014-11-28T20:47:52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6-08-27T07:29:16"/>
        <d v="2012-07-30T21:11:21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6-03-29T03:03:08"/>
        <d v="2014-09-07T18:26:15"/>
        <d v="2016-09-02T02:55:34"/>
        <d v="2012-06-21T16:34:00"/>
        <d v="2016-05-14T19:14:00"/>
        <d v="2016-03-01T16:51:11"/>
        <d v="2014-07-08T15:30:42"/>
        <d v="2016-11-05T23:00:12"/>
        <d v="2009-11-05T18:02:20"/>
        <d v="2010-12-30T20:08:34"/>
        <d v="2016-01-29T04:42:12"/>
        <d v="2016-06-27T21:01:43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5-07-02T22:06:12"/>
        <d v="2011-04-15T18:11:26"/>
        <d v="2011-02-02T12:57:07"/>
        <d v="2015-04-03T20:58:47"/>
        <d v="2015-06-18T11:12:17"/>
        <d v="2015-11-25T16:41:59"/>
        <d v="2014-08-18T17:08:24"/>
        <d v="2016-03-17T20:17:35"/>
        <d v="2015-05-22T13:41:22"/>
        <d v="2016-03-01T18:17:36"/>
        <d v="2016-01-12T11:29:44"/>
        <d v="2017-01-17T19:51:10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5-03-04T17:20:13"/>
        <d v="2016-09-09T10:56:59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11-01T04:35:29"/>
        <d v="2015-06-05T15:38:37"/>
        <d v="2015-01-18T15:52:36"/>
        <d v="2015-03-18T12:22:05"/>
        <d v="2015-03-26T21:38:16"/>
        <d v="2015-03-20T01:40:38"/>
        <d v="2014-12-02T16:13:36"/>
        <d v="2011-06-12T03:14:42"/>
        <d v="2015-03-31T16:00:51"/>
        <d v="2013-10-30T01:05:25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4-11-18T19:31:28"/>
        <d v="2016-12-11T16:31:21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7-02-22T06:00:23"/>
        <d v="2013-12-06T13:31:00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4-02-01T22:29:05"/>
        <d v="2016-04-14T15:18:28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6-06-15T20:42:26"/>
        <d v="2014-09-23T22:57:51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5-08-07T02:36:46"/>
        <d v="2013-10-30T13:28:15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4-09-27T21:25:08"/>
        <d v="2016-12-08T07:12:49"/>
        <d v="2012-01-19T11:21:47"/>
        <d v="2015-02-10T00:45:52"/>
        <d v="2014-08-06T20:30:02"/>
        <d v="2011-08-04T20:39:10"/>
        <d v="2015-06-22T11:47:36"/>
        <d v="2011-08-17T20:22:12"/>
        <d v="2012-09-17T20:17:39"/>
        <d v="2016-09-18T18:28:06"/>
        <d v="2014-08-18T19:10:10"/>
        <d v="2013-04-01T22:16:33"/>
        <d v="2015-03-15T19:00:33"/>
        <d v="2015-01-17T19:58:29"/>
        <d v="2013-12-26T19:07:42"/>
        <d v="2014-07-11T17:12:18"/>
        <d v="2015-11-19T19:48:25"/>
        <d v="2015-01-09T03:39:39"/>
        <d v="2016-01-01T00:11:11"/>
        <d v="2015-10-28T16:06:07"/>
        <d v="2015-06-16T09:12:17"/>
        <d v="2016-05-06T10:43:47"/>
        <d v="2016-09-21T21:36:04"/>
        <d v="2016-09-24T00:24:06"/>
        <d v="2014-08-29T18:55:56"/>
        <d v="2017-01-12T12:09:38"/>
        <d v="2014-07-19T05:06:39"/>
        <d v="2016-10-30T16:01:45"/>
        <d v="2015-10-05T18:29:08"/>
        <d v="2016-08-10T18:00:48"/>
        <d v="2016-02-14T05:39:40"/>
        <d v="2014-05-20T16:40:56"/>
        <d v="2016-12-12T17:49:08"/>
        <d v="2015-08-28T18:38:24"/>
        <d v="2017-03-09T22:05:12"/>
        <d v="2011-04-13T02:22:42"/>
        <d v="2014-05-21T01:12:08"/>
        <d v="2016-02-24T17:59:16"/>
        <d v="2016-01-09T11:28:49"/>
        <d v="2015-01-27T00:16:12"/>
        <d v="2014-09-05T09:12:02"/>
        <d v="2016-01-13T04:33:11"/>
        <d v="2014-07-17T19:55:03"/>
        <d v="2015-11-04T20:59:25"/>
        <d v="2016-03-07T05:04:51"/>
        <d v="2015-12-23T01:02:56"/>
        <d v="2015-04-01T08:59:32"/>
        <d v="2016-02-15T21:12:08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4-07-22T00:45:30"/>
        <d v="2015-03-09T18:58:47"/>
        <d v="2014-07-08T18:57:31"/>
        <d v="2015-06-03T00:40:46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3-07-11T13:15:20"/>
        <d v="2015-08-23T10:35:38"/>
        <d v="2015-04-12T15:59:04"/>
        <d v="2015-10-20T02:38:50"/>
        <d v="2016-03-20T08:12:01"/>
        <d v="2016-07-28T17:00:09"/>
        <d v="2016-11-28T19:25:15"/>
        <d v="2014-11-03T05:34:20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6-02-09T00:35:00"/>
        <d v="2014-10-14T11:35:08"/>
        <d v="2014-01-03T18:02:06"/>
        <d v="2016-09-26T10:36:23"/>
        <d v="2014-12-04T00:57:52"/>
        <d v="2016-10-22T10:50:30"/>
        <d v="2015-02-07T16:13:46"/>
        <d v="2016-10-17T13:15:33"/>
        <d v="2012-02-17T13:17:05"/>
        <d v="2015-11-20T17:27:05"/>
        <d v="2015-04-17T17:01:00"/>
        <d v="2010-06-03T21:16:52"/>
        <d v="2014-10-10T18:47:51"/>
        <d v="2017-03-06T17:16:59"/>
        <d v="2016-05-13T17:46:51"/>
        <d v="2015-03-11T05:16:22"/>
        <d v="2017-02-20T00:00:02"/>
        <d v="2016-01-08T13:18:51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5-05-31T03:06:42"/>
        <d v="2016-08-16T01:16:29"/>
        <d v="2016-06-17T18:09:48"/>
        <d v="2016-08-19T20:30:46"/>
        <d v="2014-12-08T01:37:14"/>
        <d v="2014-08-03T09:21:17"/>
        <d v="2013-11-05T03:14:59"/>
        <d v="2017-01-03T14:46:01"/>
        <d v="2015-02-07T14:46:29"/>
        <d v="2016-08-21T20:53:33"/>
        <d v="2016-03-16T17:06:22"/>
        <d v="2010-08-09T01:34:51"/>
        <d v="2014-07-18T20:10:17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03-02T21:32:43"/>
        <d v="2016-01-27T20:15:27"/>
        <d v="2015-01-09T21:58:29"/>
        <d v="2015-12-07T20:38:37"/>
        <d v="2016-04-07T03:27:36"/>
        <d v="2015-03-04T22:44:10"/>
        <d v="2015-08-10T22:31:19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2-09-01T01:35:37"/>
        <d v="2015-02-05T19:55:01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3-10-12T13:19:08"/>
        <d v="2015-10-04T03:15:59"/>
        <d v="2011-11-16T01:26:35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4-10-06T15:04:40"/>
        <d v="2015-07-26T17:34:42"/>
        <d v="2015-12-04T01:55:37"/>
        <d v="2016-06-17T18:07:49"/>
        <d v="2014-05-06T22:11:30"/>
        <d v="2013-03-07T07:16:22"/>
        <d v="2016-10-30T13:51:39"/>
        <d v="2011-11-16T00:19:14"/>
        <d v="2015-05-06T19:06:13"/>
        <d v="2015-10-20T16:35:03"/>
        <d v="2015-09-25T22:32:52"/>
        <d v="2015-06-10T00:54:07"/>
        <d v="2015-08-18T02:31:52"/>
        <d v="2016-12-04T16:02:45"/>
        <d v="2014-04-26T11:26:29"/>
        <d v="2016-01-19T19:09:29"/>
        <d v="2014-07-24T22:08:38"/>
        <d v="2014-11-14T20:00:34"/>
        <d v="2015-04-19T13:13:11"/>
        <d v="2015-06-12T21:26:26"/>
        <d v="2012-05-15T15:33:17"/>
        <d v="2014-11-26T20:35:39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4-02-10T08:38:22"/>
        <d v="2015-07-09T08:35:08"/>
        <d v="2014-11-25T16:15:33"/>
        <d v="2015-01-27T18:28:38"/>
        <d v="2013-11-21T20:32:11"/>
        <d v="2015-05-20T09:58:22"/>
        <d v="2015-02-12T01:50:01"/>
        <d v="2016-09-07T21:51:48"/>
        <d v="2014-08-26T21:16:44"/>
        <d v="2013-10-10T00:18:59"/>
        <d v="2016-03-06T22:36:36"/>
        <d v="2014-12-26T03:56:39"/>
        <d v="2015-02-18T17:19:46"/>
        <d v="2014-12-08T13:44:07"/>
        <d v="2013-10-29T20:01:42"/>
        <d v="2017-01-01T21:45:31"/>
        <d v="2017-01-07T05:54:57"/>
        <d v="2013-10-22T16:46:19"/>
        <d v="2016-02-04T00:47:39"/>
        <d v="2014-07-23T18:36:01"/>
        <d v="2014-08-27T21:52:38"/>
        <d v="2016-10-22T03:36:30"/>
        <d v="2015-12-03T23:55:41"/>
        <d v="2015-03-04T00:16:46"/>
        <d v="2017-01-02T13:05:19"/>
        <d v="2014-10-15T17:16:31"/>
        <d v="2015-03-24T21:05:38"/>
        <d v="2017-03-13T18:07:27"/>
        <d v="2014-03-13T04:03:29"/>
        <d v="2014-11-11T16:31:10"/>
        <d v="2016-02-25T17:32:10"/>
        <d v="2014-07-23T15:57:03"/>
        <d v="2016-05-30T20:20:14"/>
        <d v="2014-12-04T00:07:10"/>
        <d v="2012-01-31T22:46:14"/>
        <d v="2015-05-14T19:10:18"/>
        <d v="2016-11-04T22:22:12"/>
        <d v="2016-11-19T00:23:18"/>
        <d v="2010-10-13T00:40:35"/>
        <d v="2016-03-01T17:56:25"/>
        <d v="2015-03-07T16:15:4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5-17T18:18:26"/>
        <d v="2016-02-08T17:09:20"/>
        <d v="2014-07-16T20:20:34"/>
        <d v="2015-02-26T02:46:48"/>
        <d v="2015-04-21T15:45:25"/>
        <d v="2015-07-07T19:35:23"/>
        <d v="2016-06-03T08:47:46"/>
        <d v="2013-10-03T22:09:05"/>
        <d v="2014-10-29T16:20:01"/>
        <d v="2016-01-15T16:20:32"/>
        <d v="2014-08-05T16:07:54"/>
        <d v="2017-01-31T22:57:58"/>
        <d v="2013-03-28T21:16:31"/>
        <d v="2016-10-13T17:12:55"/>
        <d v="2015-01-14T22:34:19"/>
        <d v="2016-08-17T23:10:04"/>
        <d v="2016-04-12T10:47:14"/>
        <d v="2016-11-09T10:05:15"/>
        <d v="2016-09-02T03:25:44"/>
        <d v="2015-03-16T15:04:49"/>
        <d v="2014-08-03T17:56:32"/>
        <d v="2015-04-30T21:26:11"/>
        <d v="2016-10-13T20:40:23"/>
        <d v="2016-03-11T15:36:29"/>
        <d v="2016-01-15T02:39:31"/>
        <d v="2012-11-14T15:24:05"/>
        <d v="2014-08-20T15:40:33"/>
        <d v="2011-05-09T17:31:01"/>
        <d v="2011-07-12T16:01:58"/>
        <d v="2014-12-18T17:07:23"/>
        <d v="2015-12-22T10:29:30"/>
        <d v="2015-12-02T08:38:51"/>
        <d v="2015-06-17T19:35:39"/>
        <d v="2015-03-10T19:09:22"/>
        <d v="2015-02-28T17:19:25"/>
        <d v="2014-11-03T22:29:09"/>
        <d v="2016-10-06T13:10:54"/>
        <d v="2015-07-18T16:15:59"/>
        <d v="2014-08-07T05:09:04"/>
        <d v="2014-10-02T14:09:37"/>
        <d v="2015-05-01T15:28:02"/>
        <d v="2015-02-22T04:34:59"/>
        <d v="2015-07-03T19:59:26"/>
        <d v="2015-05-08T21:56:38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4-06-19T18:05:47"/>
        <d v="2012-01-13T02:49:26"/>
        <d v="2014-07-09T23:10:22"/>
        <d v="2013-04-09T13:54:44"/>
        <d v="2017-01-17T20:17:27"/>
        <d v="2016-01-15T07:21:51"/>
        <d v="2015-12-20T16:26:13"/>
        <d v="2014-08-07T19:48:38"/>
        <d v="2016-05-22T15:02:31"/>
        <d v="2016-05-20T08:11:57"/>
        <d v="2017-03-10T21:29:29"/>
        <d v="2014-07-12T02:04:23"/>
        <d v="2012-04-19T17:05:05"/>
        <d v="2014-07-21T13:31:54"/>
        <d v="2014-01-13T17:49:11"/>
        <d v="2014-05-08T14:05:25"/>
        <d v="2015-11-25T14:21:53"/>
        <d v="2014-04-24T18:11:35"/>
        <d v="2014-10-26T17:12:51"/>
        <d v="2014-11-18T04:32:21"/>
        <d v="2015-06-13T13:25:35"/>
        <d v="2014-01-22T09:08:42"/>
        <d v="2017-02-28T00:32:11"/>
        <d v="2015-05-20T18:28:03"/>
        <d v="2016-09-19T10:38:27"/>
        <d v="2015-09-10T14:10:48"/>
        <d v="2016-05-07T01:41:55"/>
        <d v="2015-06-26T21:38:56"/>
        <d v="2016-01-22T08:24:17"/>
        <d v="2012-08-08T22:37:44"/>
        <d v="2014-10-01T22:45:42"/>
        <d v="2016-05-17T17:02:46"/>
        <d v="2016-08-12T12:35:39"/>
        <d v="2015-03-15T23:56:12"/>
        <d v="2016-03-31T14:39:09"/>
        <d v="2014-10-29T10:19:29"/>
        <d v="2016-06-08T17:32:14"/>
        <d v="2014-11-03T21:33:15"/>
        <d v="2015-07-10T04:30:03"/>
        <d v="2016-02-16T16:35:59"/>
        <d v="2014-10-28T23:13:51"/>
        <d v="2014-07-31T16:49:20"/>
        <d v="2015-04-28T16:04:54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08-19T20:59:32"/>
        <d v="2012-09-11T00:17:02"/>
        <d v="2011-12-01T18:11:50"/>
        <d v="2014-10-02T02:12:4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4-06-19T03:43:24"/>
        <d v="2011-01-24T19:48:47"/>
        <d v="2010-11-23T05:35:24"/>
        <d v="2014-06-27T20:47:40"/>
        <d v="2014-10-29T02:28:17"/>
        <d v="2016-03-03T16:50:29"/>
        <d v="2014-07-14T03:14:56"/>
        <d v="2013-07-31T10:11:01"/>
        <d v="2015-05-04T14:46:35"/>
        <d v="2013-08-02T00:32:03"/>
        <d v="2013-09-30T16:40:01"/>
        <d v="2014-11-05T00:59:19"/>
        <d v="2015-06-22T13:02:10"/>
        <d v="2015-01-16T18:26:50"/>
        <d v="2015-05-05T18:39:11"/>
        <d v="2015-10-09T21:10:20"/>
        <d v="2014-10-17T04:11:13"/>
        <d v="2015-03-24T08:14:03"/>
        <d v="2015-10-18T21:24:14"/>
        <d v="2015-06-22T23:08:27"/>
        <d v="2015-06-23T19:34:53"/>
        <d v="2017-01-09T21:40:35"/>
        <d v="2017-02-01T00:45:37"/>
        <d v="2014-07-20T23:36:18"/>
        <d v="2012-07-11T21:44:48"/>
        <d v="2015-01-16T20:30:07"/>
        <d v="2014-08-02T13:31:18"/>
        <d v="2014-06-15T21:29:10"/>
        <d v="2012-05-25T20:20:48"/>
        <d v="2015-08-16T03:36:14"/>
        <d v="2015-09-21T15:48:33"/>
        <d v="2015-04-02T22:02:16"/>
        <d v="2015-09-01T19:02:22"/>
        <d v="2015-04-10T18:45:30"/>
        <d v="2014-05-25T18:57:09"/>
        <d v="2016-02-29T16:41:35"/>
        <d v="2016-08-03T17:03:22"/>
        <d v="2015-10-23T14:03:41"/>
        <d v="2017-02-12T18:22:02"/>
        <d v="2015-11-10T02:21:26"/>
        <d v="2015-04-13T16:18:51"/>
        <d v="2015-09-02T16:01:55"/>
        <d v="2013-11-27T04:01:29"/>
        <d v="2014-07-05T18:59:22"/>
        <d v="2015-04-16T07:50:03"/>
        <d v="2016-06-07T21:35:08"/>
        <d v="2014-01-06T19:58:17"/>
        <d v="2015-07-02T06:45:37"/>
        <d v="2016-07-04T16:46:11"/>
        <d v="2015-02-20T14:25:26"/>
        <d v="2014-07-06T14:52:09"/>
        <d v="2011-12-17T21:46:01"/>
        <d v="2014-05-02T22:37:19"/>
        <d v="2014-07-10T14:44:07"/>
        <d v="2016-06-06T15:37:26"/>
        <d v="2016-01-08T13:51:09"/>
        <d v="2015-05-19T17:08:25"/>
        <d v="2015-10-08T21:57:42"/>
        <d v="2016-08-02T15:59:54"/>
        <d v="2014-06-05T23:07:12"/>
        <d v="2014-09-05T19:13:41"/>
        <d v="2016-07-07T23:44:54"/>
        <d v="2010-01-20T10:11:47"/>
        <d v="2014-02-13T19:58:29"/>
        <d v="2015-03-16T21:54:53"/>
        <d v="2014-09-05T19:13:32"/>
        <d v="2013-12-08T00:39:58"/>
        <d v="2015-12-30T08:00:29"/>
        <d v="2015-04-14T01:16:39"/>
        <d v="2016-11-11T16:20:08"/>
        <d v="2009-09-12T01:21:59"/>
        <d v="2016-06-27T04:37:55"/>
        <d v="2015-11-18T16:27:01"/>
        <d v="2015-11-13T06:47:40"/>
        <d v="2015-07-30T15:53:44"/>
        <d v="2015-07-09T15:33:37"/>
        <d v="2015-05-08T13:55:54"/>
        <d v="2017-03-13T21:14:29"/>
        <d v="2015-01-28T06:00:18"/>
        <d v="2014-10-28T14:05:37"/>
        <d v="2016-07-19T20:24:33"/>
        <d v="2015-06-18T16:05:59"/>
        <d v="2016-06-02T00:36:20"/>
        <d v="2015-01-28T04:02:41"/>
        <d v="2013-09-19T12:13:06"/>
        <d v="2014-01-21T19:01:17"/>
        <d v="2015-10-27T22:34:59"/>
        <d v="2013-09-17T13:38:05"/>
        <d v="2012-03-03T00:03:42"/>
        <d v="2015-11-30T14:46:10"/>
        <d v="2016-03-11T08:54:24"/>
        <d v="2012-04-06T21:41:56"/>
        <d v="2011-06-07T04:42:01"/>
        <d v="2016-10-19T18:03:10"/>
        <d v="2012-11-17T18:33:17"/>
        <d v="2012-10-02T04:00:40"/>
        <d v="2012-05-01T07:00:31"/>
        <d v="2016-03-03T09:06:57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4-09-01T22:00:01"/>
        <d v="2015-08-25T10:17:56"/>
        <d v="2016-01-28T06:45:36"/>
        <d v="2015-04-21T13:08:15"/>
        <d v="2014-07-14T03:19:26"/>
        <d v="2013-10-04T19:09:17"/>
        <d v="2013-05-22T18:18:58"/>
        <d v="2013-08-20T20:21:10"/>
        <d v="2014-11-13T06:00:03"/>
        <d v="2014-10-28T21:24:00"/>
        <d v="2014-08-25T10:24:30"/>
        <d v="2017-01-28T18:44:10"/>
        <d v="2015-06-17T14:43:27"/>
        <d v="2014-08-21T19:23:05"/>
        <d v="2014-08-11T18:16:53"/>
        <d v="2016-09-02T19:10:31"/>
        <d v="2015-07-11T04:00:18"/>
        <d v="2014-12-02T02:59:03"/>
        <d v="2015-03-15T08:17:06"/>
        <d v="2015-01-30T18:07:20"/>
        <d v="2015-06-09T14:46:50"/>
        <d v="2012-12-04T01:31:33"/>
        <d v="2015-07-15T06:16:59"/>
        <d v="2014-11-09T02:12:08"/>
        <d v="2014-08-25T16:24:24"/>
        <d v="2015-03-26T17:22:37"/>
        <d v="2014-08-18T12:49:51"/>
        <d v="2014-09-30T22:22:42"/>
        <d v="2015-06-30T09:32:39"/>
        <d v="2014-09-29T15:46:42"/>
        <d v="2017-01-18T16:17:25"/>
        <d v="2015-06-15T10:43:42"/>
        <d v="2015-03-16T20:35:29"/>
        <d v="2015-08-17T08:41:44"/>
        <d v="2016-12-14T23:07:35"/>
        <d v="2014-12-01T21:51:58"/>
        <d v="2015-12-03T14:11:28"/>
        <d v="2015-06-17T23:00:50"/>
        <d v="2015-04-06T17:39:45"/>
        <d v="2015-08-14T01:56:53"/>
        <d v="2015-07-24T16:08:57"/>
        <d v="2014-06-09T19:56:05"/>
        <d v="2015-02-12T19:30:02"/>
        <d v="2014-11-02T00:54:25"/>
        <d v="2014-08-24T01:51:40"/>
        <d v="2015-06-29T04:27:37"/>
        <d v="2014-10-07T03:22:37"/>
        <d v="2015-09-11T07:07:49"/>
        <d v="2011-11-30T06:01:26"/>
        <d v="2012-10-12T02:37:27"/>
        <d v="2014-06-12T22:38:50"/>
        <d v="2015-09-05T18:56:01"/>
        <d v="2011-05-19T21:14:06"/>
        <d v="2015-06-24T15:40:52"/>
        <d v="2016-08-16T17:58:47"/>
        <d v="2016-12-05T13:06:20"/>
        <d v="2016-02-12T22:25:16"/>
        <d v="2013-07-09T02:32:46"/>
        <d v="2015-12-21T17:24:21"/>
        <d v="2016-02-17T16:13:16"/>
        <d v="2013-07-26T23:54:51"/>
        <d v="2015-03-19T16:52:02"/>
        <d v="2014-07-13T22:50:11"/>
        <d v="2014-05-28T21:33:28"/>
        <d v="2015-02-03T19:47:59"/>
        <d v="2015-06-25T04:27:54"/>
        <d v="2016-01-13T21:45:24"/>
        <d v="2016-06-08T23:15:33"/>
        <d v="2011-06-16T17:32:54"/>
        <d v="2016-08-22T05:45:04"/>
        <d v="2014-08-04T18:49:24"/>
        <d v="2016-03-17T18:43:26"/>
        <d v="2014-07-28T20:09:38"/>
        <d v="2015-01-17T07:13:43"/>
        <d v="2015-02-27T16:19:54"/>
        <d v="2014-12-04T18:43:21"/>
        <d v="2011-09-14T15:22:07"/>
        <d v="2014-04-30T13:01:15"/>
        <d v="2014-10-26T19:18:47"/>
        <d v="2014-05-01T02:38:02"/>
        <d v="2015-02-23T08:01:00"/>
        <d v="2016-03-11T19:41:12"/>
        <d v="2015-04-13T20:04:28"/>
        <d v="2014-07-23T18:32:49"/>
        <d v="2015-06-12T04:58:11"/>
        <d v="2012-08-03T11:30:48"/>
        <d v="2012-03-17T11:02:07"/>
        <d v="2015-07-21T18:19:02"/>
        <d v="2014-06-30T18:03:16"/>
        <d v="2012-01-19T00:53:15"/>
        <d v="2015-09-29T01:07:14"/>
        <d v="2014-11-11T17:21:00"/>
        <d v="2015-03-01T19:04:04"/>
        <d v="2014-08-10T18:24:37"/>
        <d v="2017-01-21T00:26:39"/>
        <d v="2014-11-10T18:33:15"/>
        <d v="2015-07-25T10:33:16"/>
        <d v="2015-06-09T07:11:36"/>
        <d v="2015-02-24T23:17:51"/>
        <d v="2015-11-09T19:49:59"/>
        <d v="2014-07-10T06:25:04"/>
        <d v="2016-03-10T16:51:20"/>
        <d v="2015-08-27T18:58:10"/>
        <d v="2016-04-19T00:56:28"/>
        <d v="2015-10-20T19:45:17"/>
        <d v="2015-07-22T19:05:56"/>
        <d v="2013-08-27T02:34:27"/>
        <d v="2015-04-03T15:34:53"/>
        <d v="2014-06-21T13:19:52"/>
        <d v="2014-08-28T01:02:41"/>
        <d v="2015-10-09T20:40:33"/>
        <d v="2016-02-09T13:42:39"/>
        <d v="2016-01-13T03:08:24"/>
        <d v="2016-05-06T06:21:33"/>
        <d v="2012-12-07T00:37:18"/>
        <d v="2016-02-29T20:23:22"/>
        <d v="2013-07-01T23:32:57"/>
        <d v="2014-07-11T17:49:52"/>
        <d v="2014-04-16T21:23:30"/>
        <d v="2016-07-08T11:22:34"/>
        <d v="2014-12-22T02:01:04"/>
        <d v="2015-07-17T14:15:47"/>
        <d v="2014-07-01T09:46:21"/>
        <d v="2014-09-02T20:59:02"/>
        <d v="2012-03-13T19:15:46"/>
        <d v="2015-06-15T23:55:00"/>
        <d v="2015-12-02T20:20:12"/>
        <d v="2016-06-24T16:55:35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2-26T20:15:19"/>
        <d v="2017-01-24T14:14:22"/>
        <d v="2014-09-17T19:00:32"/>
        <d v="2015-01-23T08:29:23"/>
        <d v="2011-03-17T02:19:59"/>
        <d v="2015-06-14T23:00:15"/>
        <d v="2014-07-25T20:48:11"/>
        <d v="2017-02-09T04:08:52"/>
        <d v="2014-08-09T21:50:26"/>
        <d v="2014-08-26T21:43:11"/>
        <d v="2015-10-20T10:23:27"/>
        <d v="2014-07-18T12:52:58"/>
        <d v="2015-09-11T18:43:40"/>
        <d v="2016-04-03T20:48:00"/>
        <d v="2014-08-29T19:51:03"/>
        <d v="2014-06-13T02:47:07"/>
        <d v="2016-07-26T14:34:36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2-29T22:14:52"/>
        <d v="2015-02-02T18:57:27"/>
        <d v="2014-11-17T18:30:45"/>
        <d v="2016-10-06T17:48:47"/>
        <d v="2015-06-05T22:15:35"/>
        <d v="2014-09-26T23:55:00"/>
        <d v="2014-03-20T12:34:08"/>
        <d v="2015-03-01T05:13:05"/>
        <d v="2014-07-10T22:43:42"/>
        <d v="2016-02-02T22:43:41"/>
        <d v="2014-11-18T11:49:11"/>
        <d v="2016-03-18T20:43:31"/>
        <d v="2015-04-13T03:45:06"/>
        <d v="2014-01-11T00:21:41"/>
        <d v="2016-03-18T21:31:30"/>
        <d v="2015-05-29T15:09:30"/>
        <d v="2016-01-06T05:31:22"/>
        <d v="2016-09-03T01:11:47"/>
        <d v="2014-10-26T21:26:18"/>
        <d v="2016-05-24T10:25:45"/>
        <d v="2017-01-11T00:28:18"/>
        <d v="2016-01-14T21:35:13"/>
        <d v="2015-02-26T16:42:10"/>
        <d v="2016-06-14T07:51:34"/>
        <d v="2014-05-13T19:08:05"/>
        <d v="2016-10-06T22:11:52"/>
        <d v="2011-09-16T23:09:01"/>
        <d v="2013-09-09T08:18:07"/>
        <d v="2014-11-08T23:21:27"/>
        <d v="2014-07-31T16:42:28"/>
        <d v="2015-04-15T19:49:39"/>
        <d v="2014-12-16T15:56:45"/>
        <d v="2015-06-10T19:09:36"/>
        <d v="2014-10-23T12:13:54"/>
        <d v="2015-04-27T08:48:29"/>
        <d v="2016-07-22T15:45:32"/>
        <d v="2015-06-17T16:03:24"/>
        <d v="2015-12-11T19:46:42"/>
        <d v="2014-07-10T00:48:54"/>
        <d v="2016-03-21T14:08:22"/>
        <d v="2015-02-14T17:11:56"/>
        <d v="2015-04-08T15:36:49"/>
        <d v="2015-08-07T14:52:01"/>
        <d v="2015-01-13T20:14:20"/>
        <d v="2015-09-15T20:22:38"/>
        <d v="2015-07-16T10:28:10"/>
        <d v="2014-08-14T15:50:05"/>
        <d v="2015-05-30T19:39:06"/>
        <d v="2015-10-14T17:44:57"/>
        <d v="2015-09-14T15:11:24"/>
        <d v="2017-03-09T20:13:39"/>
        <d v="2017-02-20T08:24:20"/>
        <d v="2015-02-13T17:04:53"/>
        <d v="2014-07-11T16:45:02"/>
        <d v="2015-05-04T10:20:44"/>
        <d v="2014-08-12T12:39:21"/>
        <d v="2016-03-08T15:29:18"/>
        <d v="2015-08-01T16:04:57"/>
        <d v="2016-09-09T10:28:26"/>
        <d v="2015-02-23T14:29:35"/>
        <d v="2014-07-05T01:19:32"/>
        <d v="2017-01-10T00:45:19"/>
        <d v="2014-07-28T16:18:55"/>
        <d v="2015-09-29T21:40:48"/>
        <d v="2016-01-27T21:52:52"/>
        <d v="2014-12-01T16:54:50"/>
        <d v="2014-08-13T01:10:22"/>
        <d v="2014-07-18T19:58:18"/>
        <d v="2014-10-15T01:37:23"/>
        <d v="2015-01-09T01:25:00"/>
        <d v="2016-04-05T03:04:53"/>
        <d v="2016-05-23T23:25:54"/>
        <d v="2015-09-28T20:40:04"/>
        <d v="2016-02-13T15:35:29"/>
        <d v="2015-01-07T22:13:21"/>
        <d v="2014-12-01T17:05:38"/>
        <d v="2016-01-26T10:57:14"/>
        <d v="2016-06-04T15:46:00"/>
        <d v="2016-10-03T21:31:32"/>
        <d v="2014-12-09T21:42:19"/>
        <d v="2016-02-23T23:39:13"/>
        <d v="2013-02-26T13:19:23"/>
        <d v="2014-06-02T16:29:55"/>
        <d v="2014-07-17T21:44:12"/>
        <d v="2015-01-15T17:42:23"/>
        <d v="2015-01-23T20:34:04"/>
        <d v="2015-01-15T18:28:00"/>
        <d v="2015-11-25T07:55:36"/>
        <d v="2016-02-22T12:52:07"/>
        <d v="2014-12-02T08:20:26"/>
        <d v="2015-04-29T04:27:33"/>
        <d v="2014-07-15T23:27:00"/>
        <d v="2014-03-24T19:01:04"/>
        <d v="2017-02-25T16:04:34"/>
        <d v="2011-08-27T03:58:22"/>
        <d v="2015-11-17T10:46:30"/>
        <d v="2013-07-16T10:43:28"/>
        <d v="2012-08-15T20:35:36"/>
        <d v="2016-06-06T00:10:33"/>
        <d v="2015-10-30T00:49:04"/>
        <d v="2014-06-09T06:13:01"/>
        <d v="2016-03-24T10:16:40"/>
        <d v="2014-12-12T10:15:24"/>
        <d v="2016-05-02T23:38:29"/>
        <d v="2014-10-03T09:36:19"/>
        <d v="2015-04-15T19:14:28"/>
        <d v="2014-06-19T09:21:30"/>
        <d v="2014-07-28T18:33:01"/>
        <d v="2016-05-20T22:32:01"/>
        <d v="2015-02-25T01:05:32"/>
        <d v="2015-01-30T08:08:41"/>
        <d v="2016-10-02T08:49:07"/>
        <d v="2015-05-07T10:55:50"/>
        <d v="2014-06-22T18:35:11"/>
        <d v="2013-08-14T17:56:20"/>
        <d v="2016-01-06T23:55:31"/>
        <d v="2015-01-29T20:17:35"/>
        <d v="2016-06-03T16:01:26"/>
        <d v="2016-09-02T18:04:46"/>
        <d v="2015-01-27T08:41:33"/>
        <d v="2014-07-29T21:17:20"/>
        <d v="2015-04-01T05:30:00"/>
        <d v="2015-04-13T20:45:12"/>
        <d v="2015-10-30T04:32:33"/>
        <d v="2015-12-20T13:45:23"/>
        <d v="2016-03-31T08:59:00"/>
        <d v="2015-05-06T08:02:55"/>
        <d v="2016-04-29T02:23:33"/>
        <d v="2015-02-06T05:14:57"/>
        <d v="2015-03-03T17:36:22"/>
        <d v="2014-01-08T15:10:27"/>
        <d v="2015-01-19T03:26:31"/>
        <d v="2014-04-16T19:49:50"/>
        <d v="2014-03-31T16:51:20"/>
        <d v="2014-10-19T23:00:59"/>
        <d v="2015-03-13T02:12:42"/>
        <d v="2016-01-08T16:58:00"/>
        <d v="2016-03-08T02:16:04"/>
        <d v="2016-03-15T21:03:57"/>
        <d v="2014-07-08T22:08:59"/>
        <d v="2016-01-22T18:33:07"/>
        <d v="2016-07-16T12:44:52"/>
        <d v="2016-10-15T16:34:22"/>
        <d v="2016-04-28T20:22:15"/>
        <d v="2017-01-18T07:53:49"/>
        <d v="2013-12-12T22:21:14"/>
        <d v="2016-06-13T04:20:14"/>
        <d v="2016-02-16T21:08:40"/>
        <d v="2015-01-05T15:22:29"/>
        <d v="2015-04-02T16:55:10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4-07-08T15:35:17"/>
        <d v="2014-11-15T06:50:28"/>
        <d v="2015-12-09T04:53:10"/>
        <d v="2016-01-28T16:18:30"/>
        <d v="2014-10-06T19:38:35"/>
        <d v="2015-02-28T20:52:30"/>
        <d v="2016-02-25T23:03:49"/>
        <d v="2015-02-09T22:16:17"/>
        <d v="2015-04-08T00:52:36"/>
        <d v="2016-03-06T20:58:52"/>
        <d v="2015-01-27T21:13:54"/>
        <d v="2016-02-13T10:24:43"/>
        <d v="2014-11-13T22:49:25"/>
        <d v="2015-05-27T16:00:58"/>
        <d v="2016-04-14T20:45:21"/>
        <d v="2013-06-19T15:25:22"/>
        <d v="2016-04-19T07:38:40"/>
        <d v="2016-12-04T06:04:27"/>
        <d v="2016-04-26T17:57:43"/>
        <d v="2016-01-21T04:06:37"/>
        <d v="2016-09-26T19:20:04"/>
        <d v="2014-06-25T22:15:02"/>
        <d v="2016-01-24T23:05:09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5-25T17:27:49"/>
        <d v="2016-03-31T07:41:41"/>
        <d v="2014-10-30T20:19:50"/>
        <d v="2016-08-08T16:15:06"/>
        <d v="2016-10-22T23:17:18"/>
        <d v="2016-11-15T00:42:36"/>
        <d v="2015-04-13T20:11:27"/>
        <d v="2015-01-13T21:46:34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5-01-30T23:02:35"/>
        <d v="2014-11-10T22:59:50"/>
        <d v="2016-05-19T08:59:2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4-09-10T23:23:43"/>
        <d v="2015-05-30T15:21:58"/>
        <d v="2014-07-09T21:31:03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7-27T14:58:50"/>
        <d v="2015-11-24T21:47:48"/>
        <d v="2015-07-07T11:05:21"/>
        <d v="2015-06-09T16:47:30"/>
        <d v="2015-01-18T00:08:47"/>
        <d v="2014-12-27T07:12:21"/>
        <d v="2016-12-05T00:04:09"/>
        <d v="2014-05-17T06:50:05"/>
        <d v="2015-01-31T00:42:05"/>
        <d v="2014-05-14T00:12:35"/>
        <d v="2015-10-18T18:04:53"/>
        <d v="2014-07-09T21:53:24"/>
        <d v="2014-05-16T17:08:07"/>
        <d v="2014-06-23T20:40:24"/>
        <d v="2011-09-13T20:56:40"/>
        <d v="2013-05-16T16:53:45"/>
        <d v="2014-10-15T05:39:19"/>
        <d v="2010-06-26T00:35:56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2-04-27T23:00:55"/>
        <d v="2012-10-29T16:31:48"/>
        <d v="2015-09-01T17:22:11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5-02-18T01:13:44"/>
        <d v="2017-02-16T10:14:42"/>
        <d v="2015-04-27T19:47:19"/>
        <d v="2015-08-03T06:47:27"/>
        <d v="2015-07-03T06:03:10"/>
        <d v="2015-08-25T14:43:52"/>
        <d v="2016-11-04T14:04:47"/>
        <d v="2015-11-21T14:07:17"/>
        <d v="2016-10-08T00:09:02"/>
        <d v="2014-06-10T19:40:11"/>
        <d v="2014-07-27T22:20:12"/>
        <d v="2014-08-04T20:38:08"/>
        <d v="2014-07-09T21:20:12"/>
        <d v="2015-06-17T21:45:37"/>
        <d v="2015-03-04T05:37:30"/>
        <d v="2014-05-20T15:35:01"/>
        <d v="2015-03-06T02:30:22"/>
        <d v="2015-01-01T05:59:59"/>
        <d v="2015-09-09T23:38:06"/>
        <d v="2015-02-11T01:44:45"/>
        <d v="2016-08-21T08:29:57"/>
        <d v="2016-03-09T12:56:16"/>
        <d v="2009-09-23T13:35:16"/>
        <d v="2013-04-25T16:18:34"/>
        <d v="2012-03-22T01:12:06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6-10-27T18:20:13"/>
        <d v="2016-11-16T20:36:10"/>
        <d v="2015-08-11T04:09:21"/>
        <d v="2015-01-17T18:48:03"/>
        <d v="2013-11-16T04:58:10"/>
        <d v="2013-01-15T23:59:29"/>
        <d v="2012-05-24T04:49:23"/>
        <d v="2016-07-03T22:01:11"/>
        <d v="2012-10-16T14:40:52"/>
        <d v="2013-05-17T20:47:55"/>
        <d v="2011-07-28T18:57:11"/>
        <d v="2014-07-18T11:24:19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6-06-15T05:55:08"/>
        <d v="2015-07-04T16:09:30"/>
        <d v="2016-11-02T23:53:03"/>
        <d v="2014-07-17T23:38:22"/>
        <d v="2016-05-01T18:45:06"/>
        <d v="2016-09-01T08:33:45"/>
        <d v="2016-12-28T01:26:48"/>
        <d v="2014-06-16T02:33:45"/>
        <d v="2014-07-16T14:17:33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6-10-23T16:00:23"/>
        <d v="2014-05-07T16:36:32"/>
        <d v="2015-09-22T03:01:46"/>
        <d v="2016-06-06T00:13:44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7-03-15T15:30:07"/>
        <d v="2017-03-14T08:35:56"/>
        <d v="2017-01-27T00:58:54"/>
        <d v="2015-04-09T00:35:08"/>
        <d v="2015-11-17T22:05:50"/>
        <d v="2014-06-03T17:02:44"/>
        <d v="2014-06-03T19:32:32"/>
        <d v="2015-09-06T15:11:45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</sharedItems>
      <fieldGroup base="10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Average Donation" numFmtId="0">
      <sharedItems containsString="0" containsBlank="1" containsNumber="1" minValue="0" maxValue="2344134.67"/>
    </cacheField>
    <cacheField name="Years" numFmtId="0">
      <sharedItems containsSemiMixedTypes="0" containsString="0" containsNumber="1" containsInteger="1" minValue="2009" maxValue="2017" count="9">
        <n v="2013"/>
        <n v="2016"/>
        <n v="2014"/>
        <n v="2012"/>
        <n v="2015"/>
        <n v="2017"/>
        <n v="2011"/>
        <n v="2010"/>
        <n v="2009"/>
      </sharedItems>
    </cacheField>
    <cacheField name="Percentage Funded" numFmtId="0">
      <sharedItems containsSemiMixedTypes="0" containsString="0" containsNumber="1" containsInteger="1" minValue="0" maxValue="2260300"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 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x v="0"/>
    <b v="1"/>
    <n v="26457"/>
    <b v="1"/>
    <s v="technology/hardware"/>
    <n v="2344134.67"/>
    <x v="0"/>
    <n v="7814"/>
    <x v="0"/>
    <s v="hardware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x v="1"/>
    <b v="0"/>
    <n v="775"/>
    <b v="0"/>
    <s v="technology/wearables"/>
    <n v="0"/>
    <x v="1"/>
    <n v="21535"/>
    <x v="0"/>
    <s v="wearables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x v="2"/>
    <b v="1"/>
    <n v="3863"/>
    <b v="1"/>
    <s v="technology/hardware"/>
    <n v="1052110.8700000001"/>
    <x v="0"/>
    <n v="263"/>
    <x v="0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x v="3"/>
    <b v="0"/>
    <n v="8359"/>
    <b v="1"/>
    <s v="technology/hardware"/>
    <n v="0"/>
    <x v="2"/>
    <n v="543"/>
    <x v="0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x v="4"/>
    <b v="1"/>
    <n v="4245"/>
    <b v="1"/>
    <s v="technology/hardware"/>
    <n v="800211"/>
    <x v="1"/>
    <n v="800"/>
    <x v="0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x v="5"/>
    <b v="1"/>
    <n v="4562"/>
    <b v="1"/>
    <s v="technology/hardware"/>
    <n v="791862"/>
    <x v="1"/>
    <n v="495"/>
    <x v="0"/>
    <s v="hardware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x v="6"/>
    <b v="1"/>
    <n v="20242"/>
    <b v="1"/>
    <s v="publishing/radio &amp; podcasts"/>
    <n v="590807.11"/>
    <x v="0"/>
    <n v="1182"/>
    <x v="1"/>
    <s v="radio &amp; podcasts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x v="7"/>
    <b v="1"/>
    <n v="388"/>
    <b v="1"/>
    <s v="technology/hardware"/>
    <n v="513422.57"/>
    <x v="3"/>
    <n v="1027"/>
    <x v="0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x v="8"/>
    <b v="1"/>
    <n v="2051"/>
    <b v="1"/>
    <s v="technology/hardware"/>
    <n v="508525.01"/>
    <x v="1"/>
    <n v="257"/>
    <x v="0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x v="9"/>
    <b v="0"/>
    <n v="5812"/>
    <b v="1"/>
    <s v="technology/hardware"/>
    <n v="0"/>
    <x v="0"/>
    <n v="191"/>
    <x v="0"/>
    <s v="hardware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2"/>
    <s v="NOK"/>
    <n v="1458104697"/>
    <n v="1455516297"/>
    <x v="10"/>
    <b v="1"/>
    <n v="555"/>
    <b v="1"/>
    <s v="photography/photobooks"/>
    <n v="471567"/>
    <x v="1"/>
    <n v="157"/>
    <x v="2"/>
    <s v="photobooks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3"/>
    <s v="EUR"/>
    <n v="1452553200"/>
    <n v="1449650173"/>
    <x v="11"/>
    <b v="1"/>
    <n v="971"/>
    <b v="1"/>
    <s v="technology/hardware"/>
    <n v="409782"/>
    <x v="4"/>
    <n v="820"/>
    <x v="0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4"/>
    <s v="EUR"/>
    <n v="1467128723"/>
    <n v="1464536723"/>
    <x v="12"/>
    <b v="0"/>
    <n v="1530"/>
    <b v="1"/>
    <s v="technology/hardware"/>
    <n v="0"/>
    <x v="1"/>
    <n v="317"/>
    <x v="0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x v="13"/>
    <b v="1"/>
    <n v="415"/>
    <b v="1"/>
    <s v="technology/hardware"/>
    <n v="349474"/>
    <x v="1"/>
    <n v="699"/>
    <x v="0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5"/>
    <s v="EUR"/>
    <n v="1436680958"/>
    <n v="1433224958"/>
    <x v="14"/>
    <b v="1"/>
    <n v="680"/>
    <b v="1"/>
    <s v="technology/hardware"/>
    <n v="348018"/>
    <x v="4"/>
    <n v="348"/>
    <x v="0"/>
    <s v="hardware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x v="15"/>
    <b v="1"/>
    <n v="1501"/>
    <b v="0"/>
    <s v="technology/space exploration"/>
    <n v="335597.31"/>
    <x v="1"/>
    <n v="34"/>
    <x v="0"/>
    <s v="space exploration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x v="16"/>
    <b v="1"/>
    <n v="4883"/>
    <b v="1"/>
    <s v="technology/hardware"/>
    <n v="315295.89"/>
    <x v="2"/>
    <n v="126"/>
    <x v="0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x v="17"/>
    <b v="1"/>
    <n v="1789"/>
    <b v="1"/>
    <s v="technology/hardware"/>
    <n v="315222.2"/>
    <x v="2"/>
    <n v="788"/>
    <x v="0"/>
    <s v="hardware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4"/>
    <s v="EUR"/>
    <n v="1483397940"/>
    <n v="1480493014"/>
    <x v="18"/>
    <b v="1"/>
    <n v="3663"/>
    <b v="1"/>
    <s v="technology/space exploration"/>
    <n v="306970"/>
    <x v="1"/>
    <n v="2791"/>
    <x v="0"/>
    <s v="space exploration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x v="19"/>
    <b v="1"/>
    <n v="508"/>
    <b v="1"/>
    <s v="technology/hardware"/>
    <n v="301719.59000000003"/>
    <x v="4"/>
    <n v="387"/>
    <x v="0"/>
    <s v="hardware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4"/>
    <s v="EUR"/>
    <n v="1439998674"/>
    <n v="1436888274"/>
    <x v="20"/>
    <b v="0"/>
    <n v="2174"/>
    <b v="1"/>
    <s v="technology/wearables"/>
    <n v="0"/>
    <x v="4"/>
    <n v="1460"/>
    <x v="0"/>
    <s v="wearabl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x v="21"/>
    <b v="0"/>
    <n v="4330"/>
    <b v="1"/>
    <s v="games/tabletop games"/>
    <n v="0"/>
    <x v="4"/>
    <n v="951"/>
    <x v="3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x v="22"/>
    <b v="0"/>
    <n v="571"/>
    <b v="1"/>
    <s v="games/tabletop games"/>
    <n v="0"/>
    <x v="1"/>
    <n v="975"/>
    <x v="3"/>
    <s v="tabletop games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6"/>
    <s v="EUR"/>
    <n v="1461306772"/>
    <n v="1458714772"/>
    <x v="23"/>
    <b v="1"/>
    <n v="1281"/>
    <b v="1"/>
    <s v="technology/hardware"/>
    <n v="231543.12"/>
    <x v="1"/>
    <n v="260"/>
    <x v="0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x v="24"/>
    <b v="1"/>
    <n v="813"/>
    <b v="1"/>
    <s v="technology/hardware"/>
    <n v="229802.31"/>
    <x v="4"/>
    <n v="115"/>
    <x v="0"/>
    <s v="hardware"/>
  </r>
  <r>
    <n v="2001"/>
    <s v="Nuimo: Seamless Smart Home Interface"/>
    <s v="Nuimo is a universal controller for the internet of things. Control your music, lights, locks and more."/>
    <n v="55000"/>
    <n v="210171"/>
    <x v="0"/>
    <x v="4"/>
    <s v="EUR"/>
    <n v="1434139200"/>
    <n v="1431406916"/>
    <x v="25"/>
    <b v="1"/>
    <n v="1637"/>
    <b v="1"/>
    <s v="technology/hardware"/>
    <n v="210171"/>
    <x v="4"/>
    <n v="382"/>
    <x v="0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x v="26"/>
    <b v="1"/>
    <n v="1513"/>
    <b v="1"/>
    <s v="technology/hardware"/>
    <n v="206743.09"/>
    <x v="2"/>
    <n v="207"/>
    <x v="0"/>
    <s v="hardware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x v="27"/>
    <b v="0"/>
    <n v="70"/>
    <b v="0"/>
    <s v="technology/gadgets"/>
    <n v="0"/>
    <x v="5"/>
    <n v="53"/>
    <x v="0"/>
    <s v="gadget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x v="28"/>
    <b v="1"/>
    <n v="3562"/>
    <b v="1"/>
    <s v="games/tabletop games"/>
    <n v="202928.5"/>
    <x v="4"/>
    <n v="1015"/>
    <x v="3"/>
    <s v="tabletop games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x v="29"/>
    <b v="1"/>
    <n v="821"/>
    <b v="1"/>
    <s v="technology/hardware"/>
    <n v="201165"/>
    <x v="4"/>
    <n v="402"/>
    <x v="0"/>
    <s v="hardware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x v="30"/>
    <b v="0"/>
    <n v="1204"/>
    <b v="1"/>
    <s v="games/tabletop games"/>
    <n v="0"/>
    <x v="2"/>
    <n v="945"/>
    <x v="3"/>
    <s v="tabletop games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x v="31"/>
    <b v="1"/>
    <n v="1780"/>
    <b v="1"/>
    <s v="technology/hardware"/>
    <n v="193963.9"/>
    <x v="1"/>
    <n v="485"/>
    <x v="0"/>
    <s v="hardware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x v="32"/>
    <b v="1"/>
    <n v="3355"/>
    <b v="1"/>
    <s v="food/small batch"/>
    <n v="184133.01"/>
    <x v="2"/>
    <n v="526"/>
    <x v="4"/>
    <s v="small batch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x v="33"/>
    <b v="0"/>
    <n v="1670"/>
    <b v="1"/>
    <s v="games/tabletop games"/>
    <n v="0"/>
    <x v="1"/>
    <n v="720"/>
    <x v="3"/>
    <s v="tabletop games"/>
  </r>
  <r>
    <n v="1980"/>
    <s v="YOUMO - Your Smart Modular Power Strip"/>
    <s v="Multi-power charging that is smarter, stylish and designed for you."/>
    <n v="50000"/>
    <n v="177412.01"/>
    <x v="0"/>
    <x v="4"/>
    <s v="EUR"/>
    <n v="1459684862"/>
    <n v="1456232462"/>
    <x v="34"/>
    <b v="1"/>
    <n v="1945"/>
    <b v="1"/>
    <s v="technology/hardware"/>
    <n v="177412.01"/>
    <x v="1"/>
    <n v="355"/>
    <x v="0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x v="35"/>
    <b v="0"/>
    <n v="541"/>
    <b v="1"/>
    <s v="technology/hardware"/>
    <n v="0"/>
    <x v="1"/>
    <n v="353"/>
    <x v="0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x v="36"/>
    <b v="1"/>
    <n v="365"/>
    <b v="1"/>
    <s v="technology/hardware"/>
    <n v="176420"/>
    <x v="4"/>
    <n v="294"/>
    <x v="0"/>
    <s v="hardware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x v="37"/>
    <b v="0"/>
    <n v="1062"/>
    <b v="1"/>
    <s v="film &amp; video/documentary"/>
    <n v="0"/>
    <x v="3"/>
    <n v="114"/>
    <x v="5"/>
    <s v="documentary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x v="38"/>
    <b v="1"/>
    <n v="2478"/>
    <b v="1"/>
    <s v="technology/hardware"/>
    <n v="170525"/>
    <x v="1"/>
    <n v="1705"/>
    <x v="0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x v="39"/>
    <b v="1"/>
    <n v="379"/>
    <b v="1"/>
    <s v="technology/hardware"/>
    <n v="170271"/>
    <x v="1"/>
    <n v="136"/>
    <x v="0"/>
    <s v="hardware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x v="40"/>
    <b v="1"/>
    <n v="1095"/>
    <b v="1"/>
    <s v="theater/spaces"/>
    <n v="169985.91"/>
    <x v="2"/>
    <n v="147"/>
    <x v="6"/>
    <s v="spaces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x v="41"/>
    <b v="1"/>
    <n v="1151"/>
    <b v="1"/>
    <s v="film &amp; video/documentary"/>
    <n v="169394.6"/>
    <x v="5"/>
    <n v="113"/>
    <x v="5"/>
    <s v="documentary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x v="42"/>
    <b v="1"/>
    <n v="644"/>
    <b v="1"/>
    <s v="technology/hardware"/>
    <n v="168829.14"/>
    <x v="4"/>
    <n v="211"/>
    <x v="0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x v="43"/>
    <b v="0"/>
    <n v="8200"/>
    <b v="1"/>
    <s v="technology/hardware"/>
    <n v="0"/>
    <x v="0"/>
    <n v="1678"/>
    <x v="0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x v="44"/>
    <b v="1"/>
    <n v="290"/>
    <b v="1"/>
    <s v="technology/hardware"/>
    <n v="167410.01999999999"/>
    <x v="3"/>
    <n v="399"/>
    <x v="0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x v="45"/>
    <b v="1"/>
    <n v="353"/>
    <b v="1"/>
    <s v="technology/hardware"/>
    <n v="161459"/>
    <x v="4"/>
    <n v="161"/>
    <x v="0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4"/>
    <s v="EUR"/>
    <n v="1433996746"/>
    <n v="1431404746"/>
    <x v="46"/>
    <b v="1"/>
    <n v="729"/>
    <b v="1"/>
    <s v="technology/hardware"/>
    <n v="160920"/>
    <x v="4"/>
    <n v="201"/>
    <x v="0"/>
    <s v="hardware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x v="47"/>
    <b v="1"/>
    <n v="1420"/>
    <b v="1"/>
    <s v="theater/spaces"/>
    <n v="153362"/>
    <x v="4"/>
    <n v="102"/>
    <x v="6"/>
    <s v="spaces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x v="48"/>
    <b v="0"/>
    <n v="470"/>
    <b v="1"/>
    <s v="technology/hardware"/>
    <n v="0"/>
    <x v="4"/>
    <n v="153"/>
    <x v="0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4"/>
    <s v="EUR"/>
    <n v="1479890743"/>
    <n v="1476776743"/>
    <x v="49"/>
    <b v="1"/>
    <n v="398"/>
    <b v="1"/>
    <s v="technology/hardware"/>
    <n v="152579"/>
    <x v="1"/>
    <n v="305"/>
    <x v="0"/>
    <s v="hardware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8"/>
    <s v="AUD"/>
    <n v="1470319203"/>
    <n v="1467727203"/>
    <x v="50"/>
    <b v="0"/>
    <n v="1293"/>
    <b v="0"/>
    <s v="film &amp; video/drama"/>
    <n v="0"/>
    <x v="1"/>
    <n v="51"/>
    <x v="5"/>
    <s v="drama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x v="51"/>
    <b v="0"/>
    <n v="161"/>
    <b v="0"/>
    <s v="technology/wearables"/>
    <n v="0"/>
    <x v="4"/>
    <n v="75"/>
    <x v="0"/>
    <s v="wearables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8"/>
    <s v="AUD"/>
    <n v="1487738622"/>
    <n v="1485146622"/>
    <x v="52"/>
    <b v="1"/>
    <n v="1596"/>
    <b v="1"/>
    <s v="film &amp; video/documentary"/>
    <n v="147233.76999999999"/>
    <x v="5"/>
    <n v="147"/>
    <x v="5"/>
    <s v="documentary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x v="53"/>
    <b v="1"/>
    <n v="510"/>
    <b v="1"/>
    <s v="technology/hardware"/>
    <n v="142483"/>
    <x v="1"/>
    <n v="285"/>
    <x v="0"/>
    <s v="hardware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x v="54"/>
    <b v="1"/>
    <n v="2436"/>
    <b v="1"/>
    <s v="film &amp; video/documentary"/>
    <n v="137254.84"/>
    <x v="2"/>
    <n v="109"/>
    <x v="5"/>
    <s v="documentary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x v="55"/>
    <b v="1"/>
    <n v="2602"/>
    <b v="1"/>
    <s v="publishing/radio &amp; podcasts"/>
    <n v="136924.35"/>
    <x v="3"/>
    <n v="456"/>
    <x v="1"/>
    <s v="radio &amp; podcast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x v="56"/>
    <b v="0"/>
    <n v="2525"/>
    <b v="1"/>
    <s v="games/tabletop games"/>
    <n v="0"/>
    <x v="0"/>
    <n v="1360"/>
    <x v="3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x v="57"/>
    <b v="0"/>
    <n v="3238"/>
    <b v="1"/>
    <s v="games/tabletop games"/>
    <n v="0"/>
    <x v="1"/>
    <n v="1081"/>
    <x v="3"/>
    <s v="tabletop games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x v="58"/>
    <b v="0"/>
    <n v="1373"/>
    <b v="1"/>
    <s v="technology/hardware"/>
    <n v="0"/>
    <x v="0"/>
    <n v="148"/>
    <x v="0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x v="59"/>
    <b v="1"/>
    <n v="325"/>
    <b v="1"/>
    <s v="technology/hardware"/>
    <n v="125137"/>
    <x v="1"/>
    <n v="125"/>
    <x v="0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x v="60"/>
    <b v="1"/>
    <n v="303"/>
    <b v="1"/>
    <s v="technology/hardware"/>
    <n v="123920"/>
    <x v="2"/>
    <n v="248"/>
    <x v="0"/>
    <s v="hardware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x v="61"/>
    <b v="0"/>
    <n v="1510"/>
    <b v="1"/>
    <s v="film &amp; video/documentary"/>
    <n v="0"/>
    <x v="2"/>
    <n v="182"/>
    <x v="5"/>
    <s v="documentary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x v="62"/>
    <b v="1"/>
    <n v="539"/>
    <b v="1"/>
    <s v="technology/hardware"/>
    <n v="120249"/>
    <x v="4"/>
    <n v="120"/>
    <x v="0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x v="63"/>
    <b v="1"/>
    <n v="354"/>
    <b v="1"/>
    <s v="technology/hardware"/>
    <n v="117210.24000000001"/>
    <x v="2"/>
    <n v="234"/>
    <x v="0"/>
    <s v="hardware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x v="64"/>
    <b v="1"/>
    <n v="2139"/>
    <b v="1"/>
    <s v="film &amp; video/documentary"/>
    <n v="117108"/>
    <x v="2"/>
    <n v="156"/>
    <x v="5"/>
    <s v="documentary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x v="65"/>
    <b v="1"/>
    <n v="1887"/>
    <b v="1"/>
    <s v="technology/hardware"/>
    <n v="115816"/>
    <x v="1"/>
    <n v="579"/>
    <x v="0"/>
    <s v="hardware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x v="66"/>
    <b v="0"/>
    <n v="336"/>
    <b v="0"/>
    <s v="technology/wearables"/>
    <n v="0"/>
    <x v="1"/>
    <n v="58"/>
    <x v="0"/>
    <s v="wearables"/>
  </r>
  <r>
    <n v="2062"/>
    <s v="Rho Board"/>
    <s v="4K HEVC Android TV Media Player with optional DIY electronics, ideal for app development, home control, software developement, learning"/>
    <n v="100000"/>
    <n v="114977"/>
    <x v="0"/>
    <x v="9"/>
    <s v="DKK"/>
    <n v="1458807098"/>
    <n v="1456218698"/>
    <x v="67"/>
    <b v="0"/>
    <n v="203"/>
    <b v="1"/>
    <s v="technology/hardware"/>
    <n v="0"/>
    <x v="1"/>
    <n v="115"/>
    <x v="0"/>
    <s v="hardware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x v="68"/>
    <b v="1"/>
    <n v="555"/>
    <b v="1"/>
    <s v="film &amp; video/documentary"/>
    <n v="113015"/>
    <x v="4"/>
    <n v="113"/>
    <x v="5"/>
    <s v="documentary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x v="69"/>
    <b v="0"/>
    <n v="1260"/>
    <b v="1"/>
    <s v="theater/spaces"/>
    <n v="0"/>
    <x v="1"/>
    <n v="113"/>
    <x v="6"/>
    <s v="spaces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x v="70"/>
    <b v="1"/>
    <n v="1633"/>
    <b v="1"/>
    <s v="technology/hardware"/>
    <n v="110538.12"/>
    <x v="3"/>
    <n v="1105"/>
    <x v="0"/>
    <s v="hardware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x v="71"/>
    <b v="0"/>
    <n v="3468"/>
    <b v="1"/>
    <s v="technology/space exploration"/>
    <n v="0"/>
    <x v="3"/>
    <n v="1379"/>
    <x v="0"/>
    <s v="space exploration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x v="72"/>
    <b v="1"/>
    <n v="1375"/>
    <b v="1"/>
    <s v="technology/hardware"/>
    <n v="108397.11"/>
    <x v="1"/>
    <n v="217"/>
    <x v="0"/>
    <s v="hardware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x v="73"/>
    <b v="1"/>
    <n v="1762"/>
    <b v="1"/>
    <s v="technology/space exploration"/>
    <n v="107421.57"/>
    <x v="1"/>
    <n v="107"/>
    <x v="0"/>
    <s v="space exploration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x v="74"/>
    <b v="0"/>
    <n v="890"/>
    <b v="0"/>
    <s v="technology/wearables"/>
    <n v="0"/>
    <x v="0"/>
    <n v="82"/>
    <x v="0"/>
    <s v="wearables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x v="75"/>
    <b v="1"/>
    <n v="676"/>
    <b v="1"/>
    <s v="technology/space exploration"/>
    <n v="106330.39"/>
    <x v="3"/>
    <n v="304"/>
    <x v="0"/>
    <s v="space exploration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x v="76"/>
    <b v="1"/>
    <n v="834"/>
    <b v="1"/>
    <s v="technology/hardware"/>
    <n v="106222"/>
    <x v="1"/>
    <n v="212"/>
    <x v="0"/>
    <s v="hardware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x v="77"/>
    <b v="0"/>
    <n v="1107"/>
    <b v="1"/>
    <s v="technology/wearables"/>
    <n v="0"/>
    <x v="4"/>
    <n v="141"/>
    <x v="0"/>
    <s v="wearabl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x v="78"/>
    <b v="0"/>
    <n v="1980"/>
    <b v="1"/>
    <s v="games/tabletop games"/>
    <n v="0"/>
    <x v="2"/>
    <n v="2647"/>
    <x v="3"/>
    <s v="tabletop games"/>
  </r>
  <r>
    <n v="2726"/>
    <s v="Krimston TWO - Dual SIM case for iPhone"/>
    <s v="Krimston TWO: iPhone Dual SIM Case"/>
    <n v="100000"/>
    <n v="105745"/>
    <x v="0"/>
    <x v="0"/>
    <s v="USD"/>
    <n v="1461333311"/>
    <n v="1458741311"/>
    <x v="79"/>
    <b v="0"/>
    <n v="404"/>
    <b v="1"/>
    <s v="technology/hardware"/>
    <n v="0"/>
    <x v="1"/>
    <n v="106"/>
    <x v="0"/>
    <s v="hardware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x v="80"/>
    <b v="1"/>
    <n v="2165"/>
    <b v="1"/>
    <s v="food/small batch"/>
    <n v="104146.51"/>
    <x v="2"/>
    <n v="521"/>
    <x v="4"/>
    <s v="small batch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8"/>
    <s v="AUD"/>
    <n v="1429228800"/>
    <n v="1426714870"/>
    <x v="81"/>
    <b v="0"/>
    <n v="443"/>
    <b v="1"/>
    <s v="technology/hardware"/>
    <n v="0"/>
    <x v="4"/>
    <n v="103"/>
    <x v="0"/>
    <s v="hardware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0"/>
    <s v="SEK"/>
    <n v="1432314209"/>
    <n v="1429722209"/>
    <x v="82"/>
    <b v="0"/>
    <n v="100"/>
    <b v="1"/>
    <s v="theater/plays"/>
    <n v="0"/>
    <x v="4"/>
    <n v="101"/>
    <x v="6"/>
    <s v="plays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x v="83"/>
    <b v="1"/>
    <n v="1356"/>
    <b v="1"/>
    <s v="technology/hardware"/>
    <n v="100490.02"/>
    <x v="0"/>
    <n v="1436"/>
    <x v="0"/>
    <s v="hardware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x v="84"/>
    <b v="0"/>
    <n v="558"/>
    <b v="1"/>
    <s v="theater/plays"/>
    <n v="0"/>
    <x v="2"/>
    <n v="100"/>
    <x v="6"/>
    <s v="plays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x v="85"/>
    <b v="1"/>
    <n v="942"/>
    <b v="1"/>
    <s v="film &amp; video/documentary"/>
    <n v="98953.42"/>
    <x v="4"/>
    <n v="132"/>
    <x v="5"/>
    <s v="documentary"/>
  </r>
  <r>
    <n v="978"/>
    <s v="hidn tempo - a wearable stress coach"/>
    <s v="hidn tempo is an intelligent watch band that allows you to monitor your stress and manage it anywhere, anytime."/>
    <n v="172889"/>
    <n v="97273"/>
    <x v="2"/>
    <x v="10"/>
    <s v="SEK"/>
    <n v="1456385101"/>
    <n v="1453793101"/>
    <x v="86"/>
    <b v="0"/>
    <n v="123"/>
    <b v="0"/>
    <s v="technology/wearables"/>
    <n v="0"/>
    <x v="1"/>
    <n v="56"/>
    <x v="0"/>
    <s v="wearables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x v="87"/>
    <b v="1"/>
    <n v="1876"/>
    <b v="1"/>
    <s v="technology/hardware"/>
    <n v="96248.960000000006"/>
    <x v="6"/>
    <n v="201"/>
    <x v="0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x v="88"/>
    <b v="1"/>
    <n v="1737"/>
    <b v="1"/>
    <s v="technology/hardware"/>
    <n v="96015.9"/>
    <x v="1"/>
    <n v="320"/>
    <x v="0"/>
    <s v="hardware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8"/>
    <s v="AUD"/>
    <n v="1444525200"/>
    <n v="1441339242"/>
    <x v="89"/>
    <b v="1"/>
    <n v="1251"/>
    <b v="1"/>
    <s v="technology/space exploration"/>
    <n v="93374"/>
    <x v="4"/>
    <n v="144"/>
    <x v="0"/>
    <s v="space exploration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x v="90"/>
    <b v="0"/>
    <n v="623"/>
    <b v="1"/>
    <s v="games/tabletop games"/>
    <n v="0"/>
    <x v="0"/>
    <n v="1857"/>
    <x v="3"/>
    <s v="tabletop gam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x v="91"/>
    <b v="1"/>
    <n v="1088"/>
    <b v="1"/>
    <s v="theater/spaces"/>
    <n v="92340.21"/>
    <x v="2"/>
    <n v="154"/>
    <x v="6"/>
    <s v="spaces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x v="92"/>
    <b v="1"/>
    <n v="479"/>
    <b v="1"/>
    <s v="technology/hardware"/>
    <n v="92154.22"/>
    <x v="0"/>
    <n v="922"/>
    <x v="0"/>
    <s v="hardware"/>
  </r>
  <r>
    <n v="1501"/>
    <s v="This is Nowhere"/>
    <s v="A hardcover book of surf, outdoor and nature photos from the British Columbia coast."/>
    <n v="52000"/>
    <n v="86492"/>
    <x v="0"/>
    <x v="11"/>
    <s v="CAD"/>
    <n v="1436364023"/>
    <n v="1433772023"/>
    <x v="93"/>
    <b v="1"/>
    <n v="885"/>
    <b v="1"/>
    <s v="photography/photobooks"/>
    <n v="86492"/>
    <x v="4"/>
    <n v="166"/>
    <x v="2"/>
    <s v="photobooks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x v="94"/>
    <b v="1"/>
    <n v="146"/>
    <b v="1"/>
    <s v="film &amp; video/documentary"/>
    <n v="86133"/>
    <x v="6"/>
    <n v="101"/>
    <x v="5"/>
    <s v="documentary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x v="95"/>
    <b v="0"/>
    <n v="348"/>
    <b v="0"/>
    <s v="theater/spaces"/>
    <n v="0"/>
    <x v="1"/>
    <n v="68"/>
    <x v="6"/>
    <s v="spac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x v="96"/>
    <b v="0"/>
    <n v="224"/>
    <b v="0"/>
    <s v="technology/wearables"/>
    <n v="0"/>
    <x v="2"/>
    <n v="85"/>
    <x v="0"/>
    <s v="wearables"/>
  </r>
  <r>
    <n v="1960"/>
    <s v="TREKKAYAK"/>
    <s v="Trekkayak is an ultralight, durable and inflatable boat to be carried in your backpack to cross a lake or paddle down a river."/>
    <n v="70000"/>
    <n v="82532"/>
    <x v="0"/>
    <x v="10"/>
    <s v="SEK"/>
    <n v="1419151341"/>
    <n v="1416559341"/>
    <x v="97"/>
    <b v="1"/>
    <n v="33"/>
    <b v="1"/>
    <s v="technology/hardware"/>
    <n v="82532"/>
    <x v="2"/>
    <n v="118"/>
    <x v="0"/>
    <s v="hardware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x v="98"/>
    <b v="0"/>
    <n v="562"/>
    <b v="1"/>
    <s v="film &amp; video/documentary"/>
    <n v="0"/>
    <x v="4"/>
    <n v="214"/>
    <x v="5"/>
    <s v="documentary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x v="99"/>
    <b v="0"/>
    <n v="100"/>
    <b v="0"/>
    <s v="technology/wearables"/>
    <n v="0"/>
    <x v="1"/>
    <n v="32"/>
    <x v="0"/>
    <s v="wearables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x v="100"/>
    <b v="0"/>
    <n v="1556"/>
    <b v="1"/>
    <s v="technology/hardware"/>
    <n v="0"/>
    <x v="0"/>
    <n v="199"/>
    <x v="0"/>
    <s v="hardware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x v="101"/>
    <b v="1"/>
    <n v="1224"/>
    <b v="1"/>
    <s v="music/indie rock"/>
    <n v="79335.360000000001"/>
    <x v="0"/>
    <n v="429"/>
    <x v="7"/>
    <s v="indie rock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x v="102"/>
    <b v="0"/>
    <n v="350"/>
    <b v="1"/>
    <s v="technology/hardware"/>
    <n v="0"/>
    <x v="1"/>
    <n v="111"/>
    <x v="0"/>
    <s v="hardware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x v="103"/>
    <b v="1"/>
    <n v="498"/>
    <b v="1"/>
    <s v="film &amp; video/documentary"/>
    <n v="77710.8"/>
    <x v="4"/>
    <n v="104"/>
    <x v="5"/>
    <s v="documentary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x v="104"/>
    <b v="1"/>
    <n v="1071"/>
    <b v="1"/>
    <s v="music/electronic music"/>
    <n v="76949.820000000007"/>
    <x v="4"/>
    <n v="110"/>
    <x v="7"/>
    <s v="electronic music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x v="105"/>
    <b v="0"/>
    <n v="554"/>
    <b v="1"/>
    <s v="technology/hardware"/>
    <n v="0"/>
    <x v="0"/>
    <n v="153"/>
    <x v="0"/>
    <s v="hardware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x v="106"/>
    <b v="1"/>
    <n v="493"/>
    <b v="1"/>
    <s v="film &amp; video/documentary"/>
    <n v="76130.2"/>
    <x v="6"/>
    <n v="102"/>
    <x v="5"/>
    <s v="documentary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x v="107"/>
    <b v="0"/>
    <n v="404"/>
    <b v="1"/>
    <s v="games/tabletop games"/>
    <n v="0"/>
    <x v="2"/>
    <n v="381"/>
    <x v="3"/>
    <s v="tabletop games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x v="108"/>
    <b v="1"/>
    <n v="531"/>
    <b v="1"/>
    <s v="technology/hardware"/>
    <n v="76047"/>
    <x v="1"/>
    <n v="304"/>
    <x v="0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x v="109"/>
    <b v="1"/>
    <n v="402"/>
    <b v="1"/>
    <s v="technology/hardware"/>
    <n v="75099.199999999997"/>
    <x v="0"/>
    <n v="375"/>
    <x v="0"/>
    <s v="hardware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x v="110"/>
    <b v="0"/>
    <n v="1021"/>
    <b v="1"/>
    <s v="technology/wearables"/>
    <n v="0"/>
    <x v="2"/>
    <n v="300"/>
    <x v="0"/>
    <s v="wearables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x v="111"/>
    <b v="1"/>
    <n v="625"/>
    <b v="1"/>
    <s v="technology/hardware"/>
    <n v="74134"/>
    <x v="3"/>
    <n v="226"/>
    <x v="0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x v="112"/>
    <b v="1"/>
    <n v="405"/>
    <b v="1"/>
    <s v="technology/hardware"/>
    <n v="74026"/>
    <x v="2"/>
    <n v="370"/>
    <x v="0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x v="113"/>
    <b v="0"/>
    <n v="456"/>
    <b v="1"/>
    <s v="technology/hardware"/>
    <n v="0"/>
    <x v="0"/>
    <n v="246"/>
    <x v="0"/>
    <s v="hardware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x v="114"/>
    <b v="1"/>
    <n v="1104"/>
    <b v="1"/>
    <s v="food/small batch"/>
    <n v="73552"/>
    <x v="1"/>
    <n v="294"/>
    <x v="4"/>
    <s v="small batch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x v="115"/>
    <b v="0"/>
    <n v="356"/>
    <b v="0"/>
    <s v="technology/wearables"/>
    <n v="0"/>
    <x v="2"/>
    <n v="65"/>
    <x v="0"/>
    <s v="wearables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x v="116"/>
    <b v="1"/>
    <n v="951"/>
    <b v="1"/>
    <s v="film &amp; video/documentary"/>
    <n v="71748"/>
    <x v="4"/>
    <n v="110"/>
    <x v="5"/>
    <s v="documentary"/>
  </r>
  <r>
    <n v="1952"/>
    <s v="Nix Color Sensor"/>
    <s v="Nix is a breakthrough smartphone accessory. Just scan an object and instantly view the color on your iPhone, Android, PC, or Mac."/>
    <n v="35000"/>
    <n v="69465.33"/>
    <x v="0"/>
    <x v="11"/>
    <s v="CAD"/>
    <n v="1381934015"/>
    <n v="1378737215"/>
    <x v="117"/>
    <b v="1"/>
    <n v="682"/>
    <b v="1"/>
    <s v="technology/hardware"/>
    <n v="69465.33"/>
    <x v="0"/>
    <n v="198"/>
    <x v="0"/>
    <s v="hardware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x v="118"/>
    <b v="0"/>
    <n v="897"/>
    <b v="1"/>
    <s v="games/tabletop games"/>
    <n v="0"/>
    <x v="1"/>
    <n v="452"/>
    <x v="3"/>
    <s v="tabletop games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x v="119"/>
    <b v="1"/>
    <n v="665"/>
    <b v="1"/>
    <s v="film &amp; video/documentary"/>
    <n v="66554.559999999998"/>
    <x v="0"/>
    <n v="133"/>
    <x v="5"/>
    <s v="documentary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2"/>
    <s v="EUR"/>
    <n v="1439455609"/>
    <n v="1436863609"/>
    <x v="120"/>
    <b v="1"/>
    <n v="450"/>
    <b v="1"/>
    <s v="technology/hardware"/>
    <n v="66458.23"/>
    <x v="4"/>
    <n v="102"/>
    <x v="0"/>
    <s v="hardware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x v="121"/>
    <b v="0"/>
    <n v="884"/>
    <b v="0"/>
    <s v="music/faith"/>
    <n v="0"/>
    <x v="5"/>
    <n v="101"/>
    <x v="7"/>
    <s v="faith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x v="122"/>
    <b v="1"/>
    <n v="740"/>
    <b v="1"/>
    <s v="photography/photobooks"/>
    <n v="65313"/>
    <x v="1"/>
    <n v="145"/>
    <x v="2"/>
    <s v="photobooks"/>
  </r>
  <r>
    <n v="1748"/>
    <s v="So It Is: Vancouver"/>
    <s v="Telling the story of the city through remarkable people who live in Vancouver today."/>
    <n v="50000"/>
    <n v="64974"/>
    <x v="0"/>
    <x v="11"/>
    <s v="CAD"/>
    <n v="1441234143"/>
    <n v="1438642143"/>
    <x v="123"/>
    <b v="0"/>
    <n v="181"/>
    <b v="1"/>
    <s v="photography/photobooks"/>
    <n v="0"/>
    <x v="4"/>
    <n v="130"/>
    <x v="2"/>
    <s v="photobooks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x v="124"/>
    <b v="0"/>
    <n v="263"/>
    <b v="1"/>
    <s v="technology/hardware"/>
    <n v="0"/>
    <x v="4"/>
    <n v="128"/>
    <x v="0"/>
    <s v="hardware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x v="125"/>
    <b v="0"/>
    <n v="983"/>
    <b v="1"/>
    <s v="games/tabletop games"/>
    <n v="0"/>
    <x v="2"/>
    <n v="353"/>
    <x v="3"/>
    <s v="tabletop games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x v="126"/>
    <b v="1"/>
    <n v="613"/>
    <b v="1"/>
    <s v="film &amp; video/documentary"/>
    <n v="63460.18"/>
    <x v="4"/>
    <n v="109"/>
    <x v="5"/>
    <s v="documentary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x v="127"/>
    <b v="1"/>
    <n v="452"/>
    <b v="1"/>
    <s v="photography/photobooks"/>
    <n v="60450.1"/>
    <x v="2"/>
    <n v="139"/>
    <x v="2"/>
    <s v="photobook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x v="128"/>
    <b v="0"/>
    <n v="392"/>
    <b v="1"/>
    <s v="theater/spaces"/>
    <n v="0"/>
    <x v="4"/>
    <n v="172"/>
    <x v="6"/>
    <s v="spaces"/>
  </r>
  <r>
    <n v="2031"/>
    <s v="Linkio: the $100 Smart Home Devices Solution"/>
    <s v="With Linkio you can use your smartphone to control every electronic you own- for only $100!"/>
    <n v="50000"/>
    <n v="60175"/>
    <x v="0"/>
    <x v="13"/>
    <s v="EUR"/>
    <n v="1420765200"/>
    <n v="1417506853"/>
    <x v="129"/>
    <b v="1"/>
    <n v="508"/>
    <b v="1"/>
    <s v="technology/hardware"/>
    <n v="60175"/>
    <x v="2"/>
    <n v="120"/>
    <x v="0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x v="130"/>
    <b v="0"/>
    <n v="742"/>
    <b v="1"/>
    <s v="technology/hardware"/>
    <n v="0"/>
    <x v="0"/>
    <n v="120"/>
    <x v="0"/>
    <s v="hardware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x v="131"/>
    <b v="1"/>
    <n v="508"/>
    <b v="1"/>
    <s v="music/rock"/>
    <n v="60046"/>
    <x v="2"/>
    <n v="200"/>
    <x v="7"/>
    <s v="rock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x v="132"/>
    <b v="1"/>
    <n v="635"/>
    <b v="1"/>
    <s v="publishing/radio &amp; podcasts"/>
    <n v="58520.2"/>
    <x v="0"/>
    <n v="117"/>
    <x v="1"/>
    <s v="radio &amp; podcasts"/>
  </r>
  <r>
    <n v="2725"/>
    <s v="Digital MPPT and Solar BMS for a Net Zero energy House"/>
    <s v="Best Net Zero energy solution for new or existing house (no more heating or electricity bills)."/>
    <n v="40000"/>
    <n v="57817"/>
    <x v="0"/>
    <x v="11"/>
    <s v="CAD"/>
    <n v="1488390735"/>
    <n v="1484070735"/>
    <x v="133"/>
    <b v="0"/>
    <n v="113"/>
    <b v="1"/>
    <s v="technology/hardware"/>
    <n v="0"/>
    <x v="5"/>
    <n v="145"/>
    <x v="0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x v="134"/>
    <b v="0"/>
    <n v="188"/>
    <b v="1"/>
    <s v="technology/hardware"/>
    <n v="0"/>
    <x v="4"/>
    <n v="116"/>
    <x v="0"/>
    <s v="hardware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x v="135"/>
    <b v="1"/>
    <n v="688"/>
    <b v="1"/>
    <s v="film &amp; video/documentary"/>
    <n v="57342"/>
    <x v="6"/>
    <n v="191"/>
    <x v="5"/>
    <s v="documentary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x v="136"/>
    <b v="0"/>
    <n v="355"/>
    <b v="0"/>
    <s v="technology/wearables"/>
    <n v="0"/>
    <x v="4"/>
    <n v="23"/>
    <x v="0"/>
    <s v="wearabl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x v="137"/>
    <b v="0"/>
    <n v="1328"/>
    <b v="1"/>
    <s v="games/tabletop games"/>
    <n v="0"/>
    <x v="1"/>
    <n v="283"/>
    <x v="3"/>
    <s v="tabletop games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x v="138"/>
    <b v="1"/>
    <n v="701"/>
    <b v="1"/>
    <s v="technology/hardware"/>
    <n v="56590"/>
    <x v="0"/>
    <n v="1132"/>
    <x v="0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x v="139"/>
    <b v="0"/>
    <n v="278"/>
    <b v="1"/>
    <s v="technology/hardware"/>
    <n v="0"/>
    <x v="1"/>
    <n v="281"/>
    <x v="0"/>
    <s v="hardware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x v="140"/>
    <b v="1"/>
    <n v="930"/>
    <b v="1"/>
    <s v="theater/plays"/>
    <n v="56079.83"/>
    <x v="2"/>
    <n v="160"/>
    <x v="6"/>
    <s v="plays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x v="141"/>
    <b v="0"/>
    <n v="351"/>
    <b v="1"/>
    <s v="film &amp; video/documentary"/>
    <n v="0"/>
    <x v="0"/>
    <n v="110"/>
    <x v="5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x v="142"/>
    <b v="1"/>
    <n v="325"/>
    <b v="1"/>
    <s v="film &amp; video/documentary"/>
    <n v="55201.52"/>
    <x v="1"/>
    <n v="100"/>
    <x v="5"/>
    <s v="documentary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x v="143"/>
    <b v="0"/>
    <n v="284"/>
    <b v="1"/>
    <s v="film &amp; video/television"/>
    <n v="0"/>
    <x v="4"/>
    <n v="123"/>
    <x v="5"/>
    <s v="televis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x v="144"/>
    <b v="0"/>
    <n v="229"/>
    <b v="1"/>
    <s v="publishing/nonfiction"/>
    <n v="0"/>
    <x v="2"/>
    <n v="114"/>
    <x v="1"/>
    <s v="nonfiction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x v="145"/>
    <b v="0"/>
    <n v="119"/>
    <b v="1"/>
    <s v="technology/hardware"/>
    <n v="0"/>
    <x v="4"/>
    <n v="108"/>
    <x v="0"/>
    <s v="hardware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x v="146"/>
    <b v="0"/>
    <n v="878"/>
    <b v="1"/>
    <s v="games/tabletop games"/>
    <n v="0"/>
    <x v="1"/>
    <n v="537"/>
    <x v="3"/>
    <s v="tabletop gam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x v="147"/>
    <b v="0"/>
    <n v="456"/>
    <b v="0"/>
    <s v="technology/wearables"/>
    <n v="0"/>
    <x v="1"/>
    <n v="79"/>
    <x v="0"/>
    <s v="wearabl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x v="148"/>
    <b v="0"/>
    <n v="651"/>
    <b v="1"/>
    <s v="games/tabletop games"/>
    <n v="0"/>
    <x v="4"/>
    <n v="133"/>
    <x v="3"/>
    <s v="tabletop games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x v="149"/>
    <b v="1"/>
    <n v="943"/>
    <b v="1"/>
    <s v="technology/hardware"/>
    <n v="53001.3"/>
    <x v="2"/>
    <n v="106"/>
    <x v="0"/>
    <s v="hardware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x v="150"/>
    <b v="0"/>
    <n v="320"/>
    <b v="1"/>
    <s v="theater/spaces"/>
    <n v="0"/>
    <x v="4"/>
    <n v="131"/>
    <x v="6"/>
    <s v="spaces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x v="151"/>
    <b v="1"/>
    <n v="736"/>
    <b v="1"/>
    <s v="film &amp; video/documentary"/>
    <n v="52198"/>
    <x v="1"/>
    <n v="104"/>
    <x v="5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x v="152"/>
    <b v="0"/>
    <n v="73"/>
    <b v="1"/>
    <s v="film &amp; video/documentary"/>
    <n v="0"/>
    <x v="6"/>
    <n v="104"/>
    <x v="5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x v="153"/>
    <b v="1"/>
    <n v="447"/>
    <b v="1"/>
    <s v="film &amp; video/documentary"/>
    <n v="51605.31"/>
    <x v="3"/>
    <n v="103"/>
    <x v="5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x v="154"/>
    <b v="1"/>
    <n v="267"/>
    <b v="1"/>
    <s v="film &amp; video/documentary"/>
    <n v="51544"/>
    <x v="1"/>
    <n v="103"/>
    <x v="5"/>
    <s v="documentary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x v="155"/>
    <b v="0"/>
    <n v="433"/>
    <b v="1"/>
    <s v="theater/spaces"/>
    <n v="0"/>
    <x v="2"/>
    <n v="103"/>
    <x v="6"/>
    <s v="space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x v="156"/>
    <b v="0"/>
    <n v="274"/>
    <b v="1"/>
    <s v="theater/plays"/>
    <n v="0"/>
    <x v="4"/>
    <n v="128"/>
    <x v="6"/>
    <s v="play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x v="157"/>
    <b v="0"/>
    <n v="323"/>
    <b v="0"/>
    <s v="technology/wearables"/>
    <n v="0"/>
    <x v="1"/>
    <n v="102"/>
    <x v="0"/>
    <s v="wearables"/>
  </r>
  <r>
    <n v="1210"/>
    <s v="Det Andra GÃ¶teborg"/>
    <s v="En fotobok om livet i det enda andra GÃ¶teborg i vÃ¤rlden"/>
    <n v="20000"/>
    <n v="50863"/>
    <x v="0"/>
    <x v="10"/>
    <s v="SEK"/>
    <n v="1433106000"/>
    <n v="1431124572"/>
    <x v="158"/>
    <b v="0"/>
    <n v="103"/>
    <b v="1"/>
    <s v="photography/photobooks"/>
    <n v="0"/>
    <x v="4"/>
    <n v="254"/>
    <x v="2"/>
    <s v="photobook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x v="159"/>
    <b v="1"/>
    <n v="308"/>
    <b v="1"/>
    <s v="theater/spaces"/>
    <n v="50803"/>
    <x v="1"/>
    <n v="102"/>
    <x v="6"/>
    <s v="spaces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x v="160"/>
    <b v="1"/>
    <n v="614"/>
    <b v="1"/>
    <s v="music/indie rock"/>
    <n v="50653.11"/>
    <x v="2"/>
    <n v="101"/>
    <x v="7"/>
    <s v="indie rock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x v="161"/>
    <b v="1"/>
    <n v="660"/>
    <b v="1"/>
    <s v="technology/hardware"/>
    <n v="50251.41"/>
    <x v="3"/>
    <n v="168"/>
    <x v="0"/>
    <s v="hardware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x v="162"/>
    <b v="1"/>
    <n v="266"/>
    <b v="1"/>
    <s v="film &amp; video/documentary"/>
    <n v="50091"/>
    <x v="1"/>
    <n v="125"/>
    <x v="5"/>
    <s v="documentary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9"/>
    <s v="DKK"/>
    <n v="1420648906"/>
    <n v="1415464906"/>
    <x v="163"/>
    <b v="0"/>
    <n v="144"/>
    <b v="1"/>
    <s v="music/rock"/>
    <n v="0"/>
    <x v="2"/>
    <n v="119"/>
    <x v="7"/>
    <s v="rock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8"/>
    <s v="AUD"/>
    <n v="1435388154"/>
    <n v="1432796154"/>
    <x v="164"/>
    <b v="0"/>
    <n v="271"/>
    <b v="1"/>
    <s v="photography/photobooks"/>
    <n v="0"/>
    <x v="4"/>
    <n v="199"/>
    <x v="2"/>
    <s v="photobooks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x v="165"/>
    <b v="0"/>
    <n v="827"/>
    <b v="1"/>
    <s v="film &amp; video/television"/>
    <n v="0"/>
    <x v="2"/>
    <n v="165"/>
    <x v="5"/>
    <s v="television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x v="166"/>
    <b v="0"/>
    <n v="707"/>
    <b v="1"/>
    <s v="technology/hardware"/>
    <n v="0"/>
    <x v="4"/>
    <n v="493"/>
    <x v="0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x v="167"/>
    <b v="0"/>
    <n v="1364"/>
    <b v="1"/>
    <s v="technology/hardware"/>
    <n v="0"/>
    <x v="2"/>
    <n v="196"/>
    <x v="0"/>
    <s v="hardware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x v="168"/>
    <b v="0"/>
    <n v="92"/>
    <b v="1"/>
    <s v="music/indie rock"/>
    <n v="0"/>
    <x v="3"/>
    <n v="101"/>
    <x v="7"/>
    <s v="indie rock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x v="169"/>
    <b v="1"/>
    <n v="321"/>
    <b v="1"/>
    <s v="publishing/radio &amp; podcasts"/>
    <n v="47978"/>
    <x v="0"/>
    <n v="108"/>
    <x v="1"/>
    <s v="radio &amp; podcast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x v="170"/>
    <b v="0"/>
    <n v="315"/>
    <b v="1"/>
    <s v="technology/wearables"/>
    <n v="0"/>
    <x v="4"/>
    <n v="119"/>
    <x v="0"/>
    <s v="wearables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x v="171"/>
    <b v="0"/>
    <n v="170"/>
    <b v="1"/>
    <s v="technology/hardware"/>
    <n v="0"/>
    <x v="4"/>
    <n v="473"/>
    <x v="0"/>
    <s v="hardware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x v="172"/>
    <b v="1"/>
    <n v="874"/>
    <b v="1"/>
    <s v="photography/photobooks"/>
    <n v="47189"/>
    <x v="4"/>
    <n v="135"/>
    <x v="2"/>
    <s v="photobook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x v="173"/>
    <b v="0"/>
    <n v="975"/>
    <b v="0"/>
    <s v="games/video games"/>
    <n v="0"/>
    <x v="2"/>
    <n v="63"/>
    <x v="3"/>
    <s v="video gam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x v="174"/>
    <b v="1"/>
    <n v="1049"/>
    <b v="1"/>
    <s v="theater/spaces"/>
    <n v="46643.07"/>
    <x v="1"/>
    <n v="233"/>
    <x v="6"/>
    <s v="spaces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x v="175"/>
    <b v="0"/>
    <n v="199"/>
    <b v="1"/>
    <s v="theater/musical"/>
    <n v="0"/>
    <x v="2"/>
    <n v="102"/>
    <x v="6"/>
    <s v="musical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x v="176"/>
    <b v="1"/>
    <n v="600"/>
    <b v="1"/>
    <s v="publishing/radio &amp; podcasts"/>
    <n v="46032"/>
    <x v="3"/>
    <n v="115"/>
    <x v="1"/>
    <s v="radio &amp; podcasts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x v="177"/>
    <b v="0"/>
    <n v="682"/>
    <b v="1"/>
    <s v="technology/hardware"/>
    <n v="0"/>
    <x v="0"/>
    <n v="170"/>
    <x v="0"/>
    <s v="hardware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x v="178"/>
    <b v="1"/>
    <n v="179"/>
    <b v="1"/>
    <s v="film &amp; video/documentary"/>
    <n v="45535"/>
    <x v="7"/>
    <n v="101"/>
    <x v="5"/>
    <s v="documentary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x v="179"/>
    <b v="0"/>
    <n v="277"/>
    <b v="1"/>
    <s v="theater/spaces"/>
    <n v="0"/>
    <x v="2"/>
    <n v="113"/>
    <x v="6"/>
    <s v="spac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x v="180"/>
    <b v="0"/>
    <n v="902"/>
    <b v="1"/>
    <s v="games/tabletop games"/>
    <n v="0"/>
    <x v="5"/>
    <n v="1802"/>
    <x v="3"/>
    <s v="tabletop games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x v="181"/>
    <b v="1"/>
    <n v="158"/>
    <b v="1"/>
    <s v="technology/hardware"/>
    <n v="44669"/>
    <x v="2"/>
    <n v="179"/>
    <x v="0"/>
    <s v="hardware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x v="182"/>
    <b v="1"/>
    <n v="379"/>
    <b v="1"/>
    <s v="film &amp; video/documentary"/>
    <n v="44636.2"/>
    <x v="4"/>
    <n v="112"/>
    <x v="5"/>
    <s v="documentary"/>
  </r>
  <r>
    <n v="648"/>
    <s v="Audio Jacket"/>
    <s v="Get ready for the next product that you canâ€™t live without"/>
    <n v="35000"/>
    <n v="44388"/>
    <x v="0"/>
    <x v="0"/>
    <s v="USD"/>
    <n v="1413304708"/>
    <n v="1410280708"/>
    <x v="183"/>
    <b v="0"/>
    <n v="27"/>
    <b v="1"/>
    <s v="technology/wearables"/>
    <n v="0"/>
    <x v="2"/>
    <n v="127"/>
    <x v="0"/>
    <s v="wearables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x v="184"/>
    <b v="1"/>
    <n v="299"/>
    <b v="1"/>
    <s v="film &amp; video/documentary"/>
    <n v="43758"/>
    <x v="5"/>
    <n v="125"/>
    <x v="5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5"/>
    <s v="EUR"/>
    <n v="1460066954"/>
    <n v="1456614554"/>
    <x v="185"/>
    <b v="1"/>
    <n v="964"/>
    <b v="1"/>
    <s v="film &amp; video/documentary"/>
    <n v="43296"/>
    <x v="1"/>
    <n v="127"/>
    <x v="5"/>
    <s v="documentary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x v="186"/>
    <b v="0"/>
    <n v="375"/>
    <b v="1"/>
    <s v="technology/hardware"/>
    <n v="0"/>
    <x v="4"/>
    <n v="143"/>
    <x v="0"/>
    <s v="hardware"/>
  </r>
  <r>
    <n v="669"/>
    <s v="Christian DiLusso Watches"/>
    <s v="Beautiful automatic watches, made for every moment._x000a_Sports, business, casual.....it fits every moment of your life."/>
    <n v="200000"/>
    <n v="43015"/>
    <x v="2"/>
    <x v="10"/>
    <s v="SEK"/>
    <n v="1467817258"/>
    <n v="1465225258"/>
    <x v="187"/>
    <b v="0"/>
    <n v="28"/>
    <b v="0"/>
    <s v="technology/wearables"/>
    <n v="0"/>
    <x v="1"/>
    <n v="22"/>
    <x v="0"/>
    <s v="wearables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x v="188"/>
    <b v="1"/>
    <n v="438"/>
    <b v="1"/>
    <s v="film &amp; video/documentary"/>
    <n v="42642"/>
    <x v="1"/>
    <n v="107"/>
    <x v="5"/>
    <s v="documentary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x v="189"/>
    <b v="1"/>
    <n v="403"/>
    <b v="1"/>
    <s v="food/small batch"/>
    <n v="42311"/>
    <x v="1"/>
    <n v="106"/>
    <x v="4"/>
    <s v="small batch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x v="190"/>
    <b v="1"/>
    <n v="535"/>
    <b v="0"/>
    <s v="technology/space exploration"/>
    <n v="42086.42"/>
    <x v="4"/>
    <n v="8"/>
    <x v="0"/>
    <s v="space exploration"/>
  </r>
  <r>
    <n v="3066"/>
    <s v="Gold Coast Wake Park"/>
    <s v="Our mission is to offer an innovative family watersports attraction that is fun, safe, economical and a leader in its field."/>
    <n v="350000"/>
    <n v="41950"/>
    <x v="2"/>
    <x v="8"/>
    <s v="AUD"/>
    <n v="1468128537"/>
    <n v="1465536537"/>
    <x v="191"/>
    <b v="0"/>
    <n v="15"/>
    <b v="0"/>
    <s v="theater/spaces"/>
    <n v="0"/>
    <x v="1"/>
    <n v="12"/>
    <x v="6"/>
    <s v="spaces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x v="192"/>
    <b v="1"/>
    <n v="760"/>
    <b v="1"/>
    <s v="film &amp; video/documentary"/>
    <n v="41850.46"/>
    <x v="6"/>
    <n v="105"/>
    <x v="5"/>
    <s v="documentary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x v="193"/>
    <b v="0"/>
    <n v="45"/>
    <b v="0"/>
    <s v="theater/spaces"/>
    <n v="0"/>
    <x v="5"/>
    <n v="104"/>
    <x v="6"/>
    <s v="spaces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x v="194"/>
    <b v="1"/>
    <n v="376"/>
    <b v="1"/>
    <s v="film &amp; video/documentary"/>
    <n v="41000"/>
    <x v="2"/>
    <n v="113"/>
    <x v="5"/>
    <s v="documentary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11"/>
    <s v="CAD"/>
    <n v="1450297080"/>
    <n v="1448565459"/>
    <x v="195"/>
    <b v="0"/>
    <n v="202"/>
    <b v="0"/>
    <s v="theater/spaces"/>
    <n v="0"/>
    <x v="4"/>
    <n v="20"/>
    <x v="6"/>
    <s v="spaces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x v="196"/>
    <b v="1"/>
    <n v="165"/>
    <b v="1"/>
    <s v="film &amp; video/documentary"/>
    <n v="40690"/>
    <x v="2"/>
    <n v="116"/>
    <x v="5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x v="197"/>
    <b v="1"/>
    <n v="415"/>
    <b v="1"/>
    <s v="film &amp; video/documentary"/>
    <n v="40594"/>
    <x v="3"/>
    <n v="150"/>
    <x v="5"/>
    <s v="documentary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x v="198"/>
    <b v="0"/>
    <n v="311"/>
    <b v="1"/>
    <s v="food/small batch"/>
    <n v="0"/>
    <x v="2"/>
    <n v="203"/>
    <x v="4"/>
    <s v="small batch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x v="199"/>
    <b v="0"/>
    <n v="248"/>
    <b v="0"/>
    <s v="technology/wearables"/>
    <n v="0"/>
    <x v="4"/>
    <n v="40"/>
    <x v="0"/>
    <s v="wearables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x v="200"/>
    <b v="0"/>
    <n v="253"/>
    <b v="1"/>
    <s v="film &amp; video/television"/>
    <n v="0"/>
    <x v="4"/>
    <n v="183"/>
    <x v="5"/>
    <s v="television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2"/>
    <s v="EUR"/>
    <n v="1428493379"/>
    <n v="1425901379"/>
    <x v="201"/>
    <b v="0"/>
    <n v="714"/>
    <b v="1"/>
    <s v="photography/photobooks"/>
    <n v="0"/>
    <x v="4"/>
    <n v="322"/>
    <x v="2"/>
    <s v="photobooks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x v="202"/>
    <b v="0"/>
    <n v="73"/>
    <b v="1"/>
    <s v="theater/plays"/>
    <n v="0"/>
    <x v="2"/>
    <n v="100"/>
    <x v="6"/>
    <s v="plays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x v="203"/>
    <b v="0"/>
    <n v="263"/>
    <b v="1"/>
    <s v="technology/hardware"/>
    <n v="0"/>
    <x v="3"/>
    <n v="819"/>
    <x v="0"/>
    <s v="hardware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x v="204"/>
    <b v="0"/>
    <n v="110"/>
    <b v="0"/>
    <s v="technology/wearables"/>
    <n v="0"/>
    <x v="5"/>
    <n v="42"/>
    <x v="0"/>
    <s v="wearable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x v="205"/>
    <b v="1"/>
    <n v="235"/>
    <b v="1"/>
    <s v="photography/photobooks"/>
    <n v="40055"/>
    <x v="1"/>
    <n v="107"/>
    <x v="2"/>
    <s v="photobook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x v="206"/>
    <b v="0"/>
    <n v="336"/>
    <b v="1"/>
    <s v="theater/plays"/>
    <n v="0"/>
    <x v="1"/>
    <n v="114"/>
    <x v="6"/>
    <s v="plays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x v="207"/>
    <b v="0"/>
    <n v="621"/>
    <b v="1"/>
    <s v="technology/hardware"/>
    <n v="0"/>
    <x v="2"/>
    <n v="114"/>
    <x v="0"/>
    <s v="hardware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x v="208"/>
    <b v="1"/>
    <n v="916"/>
    <b v="1"/>
    <s v="publishing/radio &amp; podcasts"/>
    <n v="39693.279999999999"/>
    <x v="6"/>
    <n v="662"/>
    <x v="1"/>
    <s v="radio &amp; podcast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x v="209"/>
    <b v="0"/>
    <n v="480"/>
    <b v="1"/>
    <s v="games/tabletop games"/>
    <n v="0"/>
    <x v="4"/>
    <n v="404"/>
    <x v="3"/>
    <s v="tabletop games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x v="210"/>
    <b v="1"/>
    <n v="848"/>
    <b v="1"/>
    <s v="technology/hardware"/>
    <n v="39500.5"/>
    <x v="2"/>
    <n v="132"/>
    <x v="0"/>
    <s v="hardware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x v="211"/>
    <b v="0"/>
    <n v="549"/>
    <b v="1"/>
    <s v="photography/photobooks"/>
    <n v="0"/>
    <x v="2"/>
    <n v="786"/>
    <x v="2"/>
    <s v="photobook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x v="212"/>
    <b v="1"/>
    <n v="263"/>
    <b v="1"/>
    <s v="theater/spaces"/>
    <n v="39304"/>
    <x v="2"/>
    <n v="112"/>
    <x v="6"/>
    <s v="space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x v="213"/>
    <b v="0"/>
    <n v="512"/>
    <b v="1"/>
    <s v="photography/photobooks"/>
    <n v="0"/>
    <x v="4"/>
    <n v="270"/>
    <x v="2"/>
    <s v="photobooks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x v="214"/>
    <b v="1"/>
    <n v="489"/>
    <b v="1"/>
    <s v="technology/space exploration"/>
    <n v="39131"/>
    <x v="2"/>
    <n v="326"/>
    <x v="0"/>
    <s v="space exploration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x v="215"/>
    <b v="0"/>
    <n v="354"/>
    <b v="1"/>
    <s v="film &amp; video/documentary"/>
    <n v="0"/>
    <x v="2"/>
    <n v="111"/>
    <x v="5"/>
    <s v="documentary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x v="216"/>
    <b v="1"/>
    <n v="467"/>
    <b v="1"/>
    <s v="music/rock"/>
    <n v="38743.839999999997"/>
    <x v="3"/>
    <n v="155"/>
    <x v="7"/>
    <s v="rock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x v="217"/>
    <b v="0"/>
    <n v="134"/>
    <b v="1"/>
    <s v="film &amp; video/documentary"/>
    <n v="0"/>
    <x v="3"/>
    <n v="101"/>
    <x v="5"/>
    <s v="documentary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x v="218"/>
    <b v="0"/>
    <n v="574"/>
    <b v="1"/>
    <s v="film &amp; video/television"/>
    <n v="0"/>
    <x v="4"/>
    <n v="109"/>
    <x v="5"/>
    <s v="television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x v="219"/>
    <b v="0"/>
    <n v="314"/>
    <b v="1"/>
    <s v="photography/photobooks"/>
    <n v="0"/>
    <x v="1"/>
    <n v="253"/>
    <x v="2"/>
    <s v="photobooks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x v="220"/>
    <b v="1"/>
    <n v="560"/>
    <b v="1"/>
    <s v="film &amp; video/documentary"/>
    <n v="37354.269999999997"/>
    <x v="1"/>
    <n v="107"/>
    <x v="5"/>
    <s v="documentary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x v="221"/>
    <b v="1"/>
    <n v="191"/>
    <b v="1"/>
    <s v="technology/hardware"/>
    <n v="37104.03"/>
    <x v="0"/>
    <n v="124"/>
    <x v="0"/>
    <s v="hardware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x v="222"/>
    <b v="0"/>
    <n v="271"/>
    <b v="1"/>
    <s v="film &amp; video/documentary"/>
    <n v="0"/>
    <x v="2"/>
    <n v="103"/>
    <x v="5"/>
    <s v="documentary"/>
  </r>
  <r>
    <n v="321"/>
    <s v="An Impossible Project"/>
    <s v="The more digital the world, the more analog our dreams._x000a_A feature documentary shot on 35mm film."/>
    <n v="35000"/>
    <n v="35932"/>
    <x v="0"/>
    <x v="4"/>
    <s v="EUR"/>
    <n v="1478605386"/>
    <n v="1475577786"/>
    <x v="223"/>
    <b v="1"/>
    <n v="337"/>
    <b v="1"/>
    <s v="film &amp; video/documentary"/>
    <n v="35932"/>
    <x v="1"/>
    <n v="103"/>
    <x v="5"/>
    <s v="documentary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x v="224"/>
    <b v="1"/>
    <n v="163"/>
    <b v="1"/>
    <s v="food/small batch"/>
    <n v="35848"/>
    <x v="4"/>
    <n v="102"/>
    <x v="4"/>
    <s v="small batch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x v="225"/>
    <b v="1"/>
    <n v="340"/>
    <b v="1"/>
    <s v="film &amp; video/documentary"/>
    <n v="35640"/>
    <x v="0"/>
    <n v="102"/>
    <x v="5"/>
    <s v="documentary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x v="226"/>
    <b v="1"/>
    <n v="361"/>
    <b v="1"/>
    <s v="music/rock"/>
    <n v="35389.129999999997"/>
    <x v="3"/>
    <n v="118"/>
    <x v="7"/>
    <s v="rock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x v="227"/>
    <b v="0"/>
    <n v="296"/>
    <b v="0"/>
    <s v="technology/wearables"/>
    <n v="0"/>
    <x v="4"/>
    <n v="35"/>
    <x v="0"/>
    <s v="wearables"/>
  </r>
  <r>
    <n v="2989"/>
    <s v="Let's Light Up The Gem!"/>
    <s v="Bring the movies back to Bethel, Maine."/>
    <n v="20000"/>
    <n v="35307"/>
    <x v="0"/>
    <x v="0"/>
    <s v="USD"/>
    <n v="1450673940"/>
    <n v="1448756962"/>
    <x v="228"/>
    <b v="0"/>
    <n v="364"/>
    <b v="1"/>
    <s v="theater/spaces"/>
    <n v="0"/>
    <x v="4"/>
    <n v="177"/>
    <x v="6"/>
    <s v="spaces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x v="229"/>
    <b v="0"/>
    <n v="130"/>
    <b v="1"/>
    <s v="food/small batch"/>
    <n v="0"/>
    <x v="5"/>
    <n v="101"/>
    <x v="4"/>
    <s v="small batch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x v="230"/>
    <b v="1"/>
    <n v="269"/>
    <b v="1"/>
    <s v="theater/plays"/>
    <n v="35275.64"/>
    <x v="4"/>
    <n v="101"/>
    <x v="6"/>
    <s v="plays"/>
  </r>
  <r>
    <n v="998"/>
    <s v="Ollinfit: The Wearable Personal Trainer"/>
    <s v="Ollinfit is the first wearable fitness trainer with 3 sensors for superior accuracy, feedback and results."/>
    <n v="60000"/>
    <n v="35135"/>
    <x v="2"/>
    <x v="11"/>
    <s v="CAD"/>
    <n v="1447909401"/>
    <n v="1444017801"/>
    <x v="231"/>
    <b v="0"/>
    <n v="229"/>
    <b v="0"/>
    <s v="technology/wearables"/>
    <n v="0"/>
    <x v="4"/>
    <n v="59"/>
    <x v="0"/>
    <s v="wearable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x v="232"/>
    <b v="1"/>
    <n v="134"/>
    <b v="1"/>
    <s v="theater/plays"/>
    <n v="35123"/>
    <x v="4"/>
    <n v="100"/>
    <x v="6"/>
    <s v="play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x v="233"/>
    <b v="0"/>
    <n v="537"/>
    <b v="1"/>
    <s v="games/tabletop games"/>
    <n v="0"/>
    <x v="1"/>
    <n v="185"/>
    <x v="3"/>
    <s v="tabletop game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x v="234"/>
    <b v="1"/>
    <n v="336"/>
    <b v="1"/>
    <s v="publishing/radio &amp; podcasts"/>
    <n v="34676"/>
    <x v="0"/>
    <n v="139"/>
    <x v="1"/>
    <s v="radio &amp; podcasts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x v="235"/>
    <b v="0"/>
    <n v="859"/>
    <b v="1"/>
    <s v="music/rock"/>
    <n v="0"/>
    <x v="1"/>
    <n v="139"/>
    <x v="7"/>
    <s v="rock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x v="236"/>
    <b v="1"/>
    <n v="285"/>
    <b v="1"/>
    <s v="film &amp; video/documentary"/>
    <n v="34198"/>
    <x v="4"/>
    <n v="102"/>
    <x v="5"/>
    <s v="documentary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x v="237"/>
    <b v="0"/>
    <n v="406"/>
    <b v="1"/>
    <s v="music/rock"/>
    <n v="0"/>
    <x v="2"/>
    <n v="105"/>
    <x v="7"/>
    <s v="rock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x v="238"/>
    <b v="1"/>
    <n v="147"/>
    <b v="1"/>
    <s v="technology/hardware"/>
    <n v="33892"/>
    <x v="3"/>
    <n v="226"/>
    <x v="0"/>
    <s v="hardware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13"/>
    <s v="EUR"/>
    <n v="1481716868"/>
    <n v="1478257268"/>
    <x v="239"/>
    <b v="0"/>
    <n v="338"/>
    <b v="0"/>
    <s v="technology/wearables"/>
    <n v="0"/>
    <x v="1"/>
    <n v="34"/>
    <x v="0"/>
    <s v="wearables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x v="240"/>
    <b v="1"/>
    <n v="204"/>
    <b v="1"/>
    <s v="technology/hardware"/>
    <n v="33641"/>
    <x v="0"/>
    <n v="421"/>
    <x v="0"/>
    <s v="hardware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13"/>
    <s v="EUR"/>
    <n v="1446331500"/>
    <n v="1442531217"/>
    <x v="241"/>
    <b v="0"/>
    <n v="285"/>
    <b v="0"/>
    <s v="technology/gadgets"/>
    <n v="0"/>
    <x v="4"/>
    <n v="39"/>
    <x v="0"/>
    <s v="gadgets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x v="242"/>
    <b v="1"/>
    <n v="253"/>
    <b v="1"/>
    <s v="technology/hardware"/>
    <n v="33393.339999999997"/>
    <x v="0"/>
    <n v="209"/>
    <x v="0"/>
    <s v="hardware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x v="243"/>
    <b v="1"/>
    <n v="369"/>
    <b v="1"/>
    <s v="publishing/radio &amp; podcasts"/>
    <n v="33393"/>
    <x v="6"/>
    <n v="111"/>
    <x v="1"/>
    <s v="radio &amp; podcasts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x v="244"/>
    <b v="1"/>
    <n v="454"/>
    <b v="1"/>
    <s v="technology/hardware"/>
    <n v="33370.769999999997"/>
    <x v="2"/>
    <n v="133"/>
    <x v="0"/>
    <s v="hardware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x v="245"/>
    <b v="1"/>
    <n v="343"/>
    <b v="1"/>
    <s v="publishing/radio &amp; podcasts"/>
    <n v="33229"/>
    <x v="4"/>
    <n v="104"/>
    <x v="1"/>
    <s v="radio &amp; podcasts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x v="246"/>
    <b v="0"/>
    <n v="153"/>
    <b v="1"/>
    <s v="publishing/nonfiction"/>
    <n v="0"/>
    <x v="3"/>
    <n v="132"/>
    <x v="1"/>
    <s v="nonfiction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x v="247"/>
    <b v="0"/>
    <n v="348"/>
    <b v="1"/>
    <s v="theater/spaces"/>
    <n v="0"/>
    <x v="2"/>
    <n v="110"/>
    <x v="6"/>
    <s v="spaces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x v="248"/>
    <b v="0"/>
    <n v="499"/>
    <b v="1"/>
    <s v="music/metal"/>
    <n v="0"/>
    <x v="1"/>
    <n v="118"/>
    <x v="7"/>
    <s v="metal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x v="249"/>
    <b v="0"/>
    <n v="217"/>
    <b v="1"/>
    <s v="film &amp; video/television"/>
    <n v="0"/>
    <x v="2"/>
    <n v="131"/>
    <x v="5"/>
    <s v="televis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x v="250"/>
    <b v="1"/>
    <n v="398"/>
    <b v="1"/>
    <s v="technology/space exploration"/>
    <n v="32616"/>
    <x v="4"/>
    <n v="408"/>
    <x v="0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x v="251"/>
    <b v="1"/>
    <n v="577"/>
    <b v="1"/>
    <s v="technology/space exploration"/>
    <n v="32172.66"/>
    <x v="1"/>
    <n v="141"/>
    <x v="0"/>
    <s v="space exploration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x v="252"/>
    <b v="0"/>
    <n v="1013"/>
    <b v="1"/>
    <s v="technology/wearables"/>
    <n v="0"/>
    <x v="4"/>
    <n v="267"/>
    <x v="0"/>
    <s v="wearables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x v="253"/>
    <b v="1"/>
    <n v="563"/>
    <b v="1"/>
    <s v="film &amp; video/documentary"/>
    <n v="32035.51"/>
    <x v="0"/>
    <n v="229"/>
    <x v="5"/>
    <s v="documentary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x v="254"/>
    <b v="0"/>
    <n v="426"/>
    <b v="1"/>
    <s v="games/tabletop games"/>
    <n v="0"/>
    <x v="0"/>
    <n v="128"/>
    <x v="3"/>
    <s v="tabletop games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x v="255"/>
    <b v="0"/>
    <n v="342"/>
    <b v="1"/>
    <s v="film &amp; video/television"/>
    <n v="0"/>
    <x v="2"/>
    <n v="106"/>
    <x v="5"/>
    <s v="television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x v="256"/>
    <b v="0"/>
    <n v="237"/>
    <b v="1"/>
    <s v="theater/plays"/>
    <n v="0"/>
    <x v="1"/>
    <n v="103"/>
    <x v="6"/>
    <s v="play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x v="257"/>
    <b v="1"/>
    <n v="551"/>
    <b v="1"/>
    <s v="theater/spaces"/>
    <n v="31754.69"/>
    <x v="1"/>
    <n v="265"/>
    <x v="6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x v="258"/>
    <b v="0"/>
    <n v="329"/>
    <b v="1"/>
    <s v="theater/spaces"/>
    <n v="0"/>
    <x v="0"/>
    <n v="127"/>
    <x v="6"/>
    <s v="spaces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x v="259"/>
    <b v="1"/>
    <n v="437"/>
    <b v="1"/>
    <s v="film &amp; video/documentary"/>
    <n v="31675"/>
    <x v="0"/>
    <n v="106"/>
    <x v="5"/>
    <s v="documentary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x v="260"/>
    <b v="0"/>
    <n v="288"/>
    <b v="1"/>
    <s v="music/rock"/>
    <n v="0"/>
    <x v="2"/>
    <n v="105"/>
    <x v="7"/>
    <s v="rock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x v="261"/>
    <b v="1"/>
    <n v="287"/>
    <b v="1"/>
    <s v="film &amp; video/documentary"/>
    <n v="31404"/>
    <x v="0"/>
    <n v="105"/>
    <x v="5"/>
    <s v="documentary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x v="262"/>
    <b v="1"/>
    <n v="369"/>
    <b v="1"/>
    <s v="photography/photobooks"/>
    <n v="31330"/>
    <x v="4"/>
    <n v="418"/>
    <x v="2"/>
    <s v="photobooks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x v="263"/>
    <b v="0"/>
    <n v="37"/>
    <b v="1"/>
    <s v="technology/hardware"/>
    <n v="0"/>
    <x v="2"/>
    <n v="104"/>
    <x v="0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x v="264"/>
    <b v="1"/>
    <n v="426"/>
    <b v="1"/>
    <s v="technology/hardware"/>
    <n v="31275.599999999999"/>
    <x v="3"/>
    <n v="125"/>
    <x v="0"/>
    <s v="hardware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x v="265"/>
    <b v="0"/>
    <n v="312"/>
    <b v="0"/>
    <s v="games/video games"/>
    <n v="0"/>
    <x v="2"/>
    <n v="36"/>
    <x v="3"/>
    <s v="video game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x v="266"/>
    <b v="0"/>
    <n v="104"/>
    <b v="1"/>
    <s v="theater/plays"/>
    <n v="0"/>
    <x v="2"/>
    <n v="103"/>
    <x v="6"/>
    <s v="plays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x v="267"/>
    <b v="0"/>
    <n v="263"/>
    <b v="1"/>
    <s v="film &amp; video/television"/>
    <n v="0"/>
    <x v="2"/>
    <n v="309"/>
    <x v="5"/>
    <s v="television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x v="268"/>
    <b v="1"/>
    <n v="236"/>
    <b v="1"/>
    <s v="photography/photobooks"/>
    <n v="30805"/>
    <x v="2"/>
    <n v="205"/>
    <x v="2"/>
    <s v="photobook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5"/>
    <s v="EUR"/>
    <n v="1471985640"/>
    <n v="1469289685"/>
    <x v="269"/>
    <b v="0"/>
    <n v="179"/>
    <b v="0"/>
    <s v="technology/wearables"/>
    <n v="0"/>
    <x v="1"/>
    <n v="30"/>
    <x v="0"/>
    <s v="wearables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x v="270"/>
    <b v="0"/>
    <n v="282"/>
    <b v="1"/>
    <s v="food/small batch"/>
    <n v="0"/>
    <x v="1"/>
    <n v="102"/>
    <x v="4"/>
    <s v="small batch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x v="271"/>
    <b v="1"/>
    <n v="216"/>
    <b v="1"/>
    <s v="theater/plays"/>
    <n v="30610"/>
    <x v="1"/>
    <n v="102"/>
    <x v="6"/>
    <s v="plays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x v="272"/>
    <b v="1"/>
    <n v="524"/>
    <b v="1"/>
    <s v="film &amp; video/documentary"/>
    <n v="30608.59"/>
    <x v="2"/>
    <n v="102"/>
    <x v="5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x v="273"/>
    <b v="0"/>
    <n v="43"/>
    <b v="1"/>
    <s v="film &amp; video/documentary"/>
    <n v="0"/>
    <x v="1"/>
    <n v="122"/>
    <x v="5"/>
    <s v="documentary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x v="274"/>
    <b v="1"/>
    <n v="711"/>
    <b v="1"/>
    <s v="music/rock"/>
    <n v="30383.32"/>
    <x v="2"/>
    <n v="303833"/>
    <x v="7"/>
    <s v="rock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x v="275"/>
    <b v="0"/>
    <n v="666"/>
    <b v="1"/>
    <s v="technology/hardware"/>
    <n v="0"/>
    <x v="1"/>
    <n v="202"/>
    <x v="0"/>
    <s v="hardware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x v="276"/>
    <b v="0"/>
    <n v="241"/>
    <b v="1"/>
    <s v="film &amp; video/documentary"/>
    <n v="0"/>
    <x v="0"/>
    <n v="101"/>
    <x v="5"/>
    <s v="documentary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x v="277"/>
    <b v="0"/>
    <n v="1113"/>
    <b v="1"/>
    <s v="games/tabletop games"/>
    <n v="0"/>
    <x v="0"/>
    <n v="1212"/>
    <x v="3"/>
    <s v="tabletop games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x v="278"/>
    <b v="0"/>
    <n v="392"/>
    <b v="1"/>
    <s v="technology/hardware"/>
    <n v="0"/>
    <x v="4"/>
    <n v="202"/>
    <x v="0"/>
    <s v="hardware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x v="279"/>
    <b v="1"/>
    <n v="316"/>
    <b v="1"/>
    <s v="film &amp; video/documentary"/>
    <n v="30241"/>
    <x v="0"/>
    <n v="101"/>
    <x v="5"/>
    <s v="documentary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x v="280"/>
    <b v="0"/>
    <n v="372"/>
    <b v="1"/>
    <s v="food/small batch"/>
    <n v="0"/>
    <x v="4"/>
    <n v="126"/>
    <x v="4"/>
    <s v="small batch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x v="281"/>
    <b v="0"/>
    <n v="276"/>
    <b v="1"/>
    <s v="technology/wearables"/>
    <n v="0"/>
    <x v="4"/>
    <n v="104"/>
    <x v="0"/>
    <s v="wearables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x v="282"/>
    <b v="0"/>
    <n v="67"/>
    <b v="0"/>
    <s v="film &amp; video/science fiction"/>
    <n v="0"/>
    <x v="4"/>
    <n v="23"/>
    <x v="5"/>
    <s v="science fiction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x v="283"/>
    <b v="1"/>
    <n v="429"/>
    <b v="1"/>
    <s v="technology/hardware"/>
    <n v="30047.64"/>
    <x v="0"/>
    <n v="300"/>
    <x v="0"/>
    <s v="hardware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x v="284"/>
    <b v="1"/>
    <n v="455"/>
    <b v="1"/>
    <s v="photography/photobooks"/>
    <n v="30037.01"/>
    <x v="4"/>
    <n v="250"/>
    <x v="2"/>
    <s v="photobook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x v="285"/>
    <b v="1"/>
    <n v="325"/>
    <b v="1"/>
    <s v="theater/spaces"/>
    <n v="30026"/>
    <x v="2"/>
    <n v="120"/>
    <x v="6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x v="286"/>
    <b v="0"/>
    <n v="128"/>
    <b v="1"/>
    <s v="theater/spaces"/>
    <n v="0"/>
    <x v="2"/>
    <n v="120"/>
    <x v="6"/>
    <s v="spaces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x v="287"/>
    <b v="1"/>
    <n v="129"/>
    <b v="1"/>
    <s v="film &amp; video/documentary"/>
    <n v="29681.55"/>
    <x v="3"/>
    <n v="119"/>
    <x v="5"/>
    <s v="documentary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x v="288"/>
    <b v="0"/>
    <n v="173"/>
    <b v="1"/>
    <s v="theater/spaces"/>
    <n v="0"/>
    <x v="1"/>
    <n v="118"/>
    <x v="6"/>
    <s v="spaces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x v="289"/>
    <b v="1"/>
    <n v="963"/>
    <b v="1"/>
    <s v="film &amp; video/documentary"/>
    <n v="29520.27"/>
    <x v="3"/>
    <n v="118"/>
    <x v="5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x v="290"/>
    <b v="1"/>
    <n v="493"/>
    <b v="1"/>
    <s v="film &amp; video/documentary"/>
    <n v="29209.78"/>
    <x v="4"/>
    <n v="117"/>
    <x v="5"/>
    <s v="documentary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x v="291"/>
    <b v="1"/>
    <n v="305"/>
    <b v="1"/>
    <s v="theater/spaces"/>
    <n v="29089"/>
    <x v="1"/>
    <n v="116"/>
    <x v="6"/>
    <s v="spac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x v="292"/>
    <b v="0"/>
    <n v="96"/>
    <b v="0"/>
    <s v="technology/wearables"/>
    <n v="0"/>
    <x v="1"/>
    <n v="83"/>
    <x v="0"/>
    <s v="wearables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x v="293"/>
    <b v="0"/>
    <n v="607"/>
    <b v="1"/>
    <s v="technology/hardware"/>
    <n v="0"/>
    <x v="4"/>
    <n v="288"/>
    <x v="0"/>
    <s v="hardware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x v="294"/>
    <b v="0"/>
    <n v="194"/>
    <b v="1"/>
    <s v="games/tabletop games"/>
    <n v="0"/>
    <x v="5"/>
    <n v="103"/>
    <x v="3"/>
    <s v="tabletop games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x v="295"/>
    <b v="1"/>
    <n v="221"/>
    <b v="1"/>
    <s v="film &amp; video/documentary"/>
    <n v="28690"/>
    <x v="1"/>
    <n v="115"/>
    <x v="5"/>
    <s v="documentary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x v="296"/>
    <b v="1"/>
    <n v="238"/>
    <b v="1"/>
    <s v="technology/space exploration"/>
    <n v="28633.5"/>
    <x v="4"/>
    <n v="115"/>
    <x v="0"/>
    <s v="space explorat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x v="297"/>
    <b v="0"/>
    <n v="89"/>
    <b v="1"/>
    <s v="film &amp; video/television"/>
    <n v="0"/>
    <x v="1"/>
    <n v="100"/>
    <x v="5"/>
    <s v="television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x v="298"/>
    <b v="1"/>
    <n v="266"/>
    <b v="1"/>
    <s v="games/tabletop games"/>
    <n v="28474"/>
    <x v="1"/>
    <n v="285"/>
    <x v="3"/>
    <s v="tabletop game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x v="299"/>
    <b v="1"/>
    <n v="441"/>
    <b v="1"/>
    <s v="publishing/radio &amp; podcasts"/>
    <n v="28300.45"/>
    <x v="2"/>
    <n v="189"/>
    <x v="1"/>
    <s v="radio &amp; podcast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x v="300"/>
    <b v="0"/>
    <n v="557"/>
    <b v="1"/>
    <s v="theater/spaces"/>
    <n v="0"/>
    <x v="2"/>
    <n v="113"/>
    <x v="6"/>
    <s v="spaces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x v="301"/>
    <b v="0"/>
    <n v="721"/>
    <b v="1"/>
    <s v="music/electronic music"/>
    <n v="0"/>
    <x v="3"/>
    <n v="704"/>
    <x v="7"/>
    <s v="electronic music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x v="302"/>
    <b v="1"/>
    <n v="394"/>
    <b v="1"/>
    <s v="theater/spaces"/>
    <n v="28067.57"/>
    <x v="0"/>
    <n v="351"/>
    <x v="6"/>
    <s v="spaces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x v="303"/>
    <b v="1"/>
    <n v="314"/>
    <b v="1"/>
    <s v="film &amp; video/documentary"/>
    <n v="28067.34"/>
    <x v="4"/>
    <n v="117"/>
    <x v="5"/>
    <s v="documentary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x v="304"/>
    <b v="0"/>
    <n v="84"/>
    <b v="0"/>
    <s v="film &amp; video/drama"/>
    <n v="0"/>
    <x v="4"/>
    <n v="56"/>
    <x v="5"/>
    <s v="drama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x v="305"/>
    <b v="1"/>
    <n v="280"/>
    <b v="1"/>
    <s v="photography/photobooks"/>
    <n v="27675"/>
    <x v="4"/>
    <n v="120"/>
    <x v="2"/>
    <s v="photobook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x v="306"/>
    <b v="0"/>
    <n v="265"/>
    <b v="1"/>
    <s v="theater/spaces"/>
    <n v="0"/>
    <x v="1"/>
    <n v="110"/>
    <x v="6"/>
    <s v="space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x v="307"/>
    <b v="1"/>
    <n v="322"/>
    <b v="1"/>
    <s v="theater/plays"/>
    <n v="27541"/>
    <x v="2"/>
    <n v="120"/>
    <x v="6"/>
    <s v="play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x v="308"/>
    <b v="0"/>
    <n v="284"/>
    <b v="1"/>
    <s v="photography/photobooks"/>
    <n v="0"/>
    <x v="1"/>
    <n v="136"/>
    <x v="2"/>
    <s v="photobook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x v="309"/>
    <b v="0"/>
    <n v="307"/>
    <b v="1"/>
    <s v="theater/spaces"/>
    <n v="0"/>
    <x v="0"/>
    <n v="109"/>
    <x v="6"/>
    <s v="space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x v="310"/>
    <b v="0"/>
    <n v="183"/>
    <b v="1"/>
    <s v="photography/photobooks"/>
    <n v="0"/>
    <x v="1"/>
    <n v="103"/>
    <x v="2"/>
    <s v="photobooks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x v="311"/>
    <b v="1"/>
    <n v="186"/>
    <b v="1"/>
    <s v="film &amp; video/documentary"/>
    <n v="26978"/>
    <x v="1"/>
    <n v="108"/>
    <x v="5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x v="312"/>
    <b v="1"/>
    <n v="305"/>
    <b v="1"/>
    <s v="film &amp; video/documentary"/>
    <n v="26744.11"/>
    <x v="5"/>
    <n v="157"/>
    <x v="5"/>
    <s v="documentary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x v="313"/>
    <b v="1"/>
    <n v="176"/>
    <b v="1"/>
    <s v="photography/photobooks"/>
    <n v="26619"/>
    <x v="4"/>
    <n v="106"/>
    <x v="2"/>
    <s v="photobooks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x v="314"/>
    <b v="1"/>
    <n v="352"/>
    <b v="1"/>
    <s v="food/small batch"/>
    <n v="26577"/>
    <x v="4"/>
    <n v="106"/>
    <x v="4"/>
    <s v="small batch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x v="315"/>
    <b v="0"/>
    <n v="237"/>
    <b v="1"/>
    <s v="film &amp; video/documentary"/>
    <n v="0"/>
    <x v="2"/>
    <n v="106"/>
    <x v="5"/>
    <s v="documentary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x v="316"/>
    <b v="1"/>
    <n v="125"/>
    <b v="1"/>
    <s v="food/small batch"/>
    <n v="26480"/>
    <x v="2"/>
    <n v="106"/>
    <x v="4"/>
    <s v="small batch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x v="317"/>
    <b v="0"/>
    <n v="152"/>
    <b v="1"/>
    <s v="technology/wearables"/>
    <n v="0"/>
    <x v="4"/>
    <n v="106"/>
    <x v="0"/>
    <s v="wearables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x v="318"/>
    <b v="1"/>
    <n v="290"/>
    <b v="1"/>
    <s v="film &amp; video/documentary"/>
    <n v="26445"/>
    <x v="3"/>
    <n v="176"/>
    <x v="5"/>
    <s v="documentary"/>
  </r>
  <r>
    <n v="730"/>
    <s v="Encyclopedia of Surfing"/>
    <s v="A Massive but Cheerful Online Digital Archive of Surfing"/>
    <n v="20000"/>
    <n v="26438"/>
    <x v="0"/>
    <x v="0"/>
    <s v="USD"/>
    <n v="1323280391"/>
    <n v="1320688391"/>
    <x v="319"/>
    <b v="0"/>
    <n v="265"/>
    <b v="1"/>
    <s v="publishing/nonfiction"/>
    <n v="0"/>
    <x v="6"/>
    <n v="132"/>
    <x v="1"/>
    <s v="nonfiction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x v="320"/>
    <b v="1"/>
    <n v="131"/>
    <b v="1"/>
    <s v="film &amp; video/documentary"/>
    <n v="26360"/>
    <x v="2"/>
    <n v="101"/>
    <x v="5"/>
    <s v="documentary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6"/>
    <s v="EUR"/>
    <n v="1466323800"/>
    <n v="1463418120"/>
    <x v="321"/>
    <b v="0"/>
    <n v="310"/>
    <b v="0"/>
    <s v="technology/wearables"/>
    <n v="0"/>
    <x v="1"/>
    <n v="29"/>
    <x v="0"/>
    <s v="wearables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x v="322"/>
    <b v="0"/>
    <n v="76"/>
    <b v="1"/>
    <s v="technology/hardware"/>
    <n v="0"/>
    <x v="1"/>
    <n v="105"/>
    <x v="0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5"/>
    <s v="EUR"/>
    <n v="1482085857"/>
    <n v="1479493857"/>
    <x v="323"/>
    <b v="0"/>
    <n v="48"/>
    <b v="1"/>
    <s v="technology/hardware"/>
    <n v="0"/>
    <x v="1"/>
    <n v="131"/>
    <x v="0"/>
    <s v="hardware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x v="324"/>
    <b v="0"/>
    <n v="221"/>
    <b v="1"/>
    <s v="music/pop"/>
    <n v="0"/>
    <x v="3"/>
    <n v="105"/>
    <x v="7"/>
    <s v="pop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x v="325"/>
    <b v="0"/>
    <n v="251"/>
    <b v="1"/>
    <s v="film &amp; video/documentary"/>
    <n v="0"/>
    <x v="3"/>
    <n v="105"/>
    <x v="5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x v="326"/>
    <b v="1"/>
    <n v="303"/>
    <b v="1"/>
    <s v="film &amp; video/documentary"/>
    <n v="26100"/>
    <x v="4"/>
    <n v="174"/>
    <x v="5"/>
    <s v="documentary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x v="327"/>
    <b v="0"/>
    <n v="253"/>
    <b v="1"/>
    <s v="photography/photobooks"/>
    <n v="0"/>
    <x v="1"/>
    <n v="159"/>
    <x v="2"/>
    <s v="photobooks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x v="328"/>
    <b v="0"/>
    <n v="147"/>
    <b v="1"/>
    <s v="theater/musical"/>
    <n v="0"/>
    <x v="4"/>
    <n v="103"/>
    <x v="6"/>
    <s v="musical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x v="329"/>
    <b v="0"/>
    <n v="259"/>
    <b v="1"/>
    <s v="music/indie rock"/>
    <n v="0"/>
    <x v="0"/>
    <n v="129"/>
    <x v="7"/>
    <s v="indie rock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x v="330"/>
    <b v="0"/>
    <n v="188"/>
    <b v="0"/>
    <s v="technology/wearables"/>
    <n v="0"/>
    <x v="5"/>
    <n v="46"/>
    <x v="0"/>
    <s v="wearables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x v="331"/>
    <b v="1"/>
    <n v="328"/>
    <b v="1"/>
    <s v="film &amp; video/documentary"/>
    <n v="25648"/>
    <x v="2"/>
    <n v="103"/>
    <x v="5"/>
    <s v="documentary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x v="332"/>
    <b v="1"/>
    <n v="670"/>
    <b v="1"/>
    <s v="music/rock"/>
    <n v="25577.56"/>
    <x v="0"/>
    <n v="213"/>
    <x v="7"/>
    <s v="rock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x v="333"/>
    <b v="1"/>
    <n v="221"/>
    <b v="1"/>
    <s v="food/small batch"/>
    <n v="25568"/>
    <x v="2"/>
    <n v="102"/>
    <x v="4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x v="334"/>
    <b v="1"/>
    <n v="537"/>
    <b v="1"/>
    <s v="food/small batch"/>
    <n v="25445"/>
    <x v="4"/>
    <n v="254"/>
    <x v="4"/>
    <s v="small batch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x v="335"/>
    <b v="1"/>
    <n v="298"/>
    <b v="1"/>
    <s v="film &amp; video/documentary"/>
    <n v="25430.66"/>
    <x v="6"/>
    <n v="102"/>
    <x v="5"/>
    <s v="documentary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x v="336"/>
    <b v="1"/>
    <n v="213"/>
    <b v="1"/>
    <s v="theater/plays"/>
    <n v="25388"/>
    <x v="2"/>
    <n v="102"/>
    <x v="6"/>
    <s v="plays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x v="337"/>
    <b v="1"/>
    <n v="302"/>
    <b v="1"/>
    <s v="film &amp; video/documentary"/>
    <n v="25375"/>
    <x v="2"/>
    <n v="105"/>
    <x v="5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x v="338"/>
    <b v="1"/>
    <n v="126"/>
    <b v="1"/>
    <s v="film &amp; video/documentary"/>
    <n v="25312"/>
    <x v="3"/>
    <n v="101"/>
    <x v="5"/>
    <s v="documentary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x v="339"/>
    <b v="0"/>
    <n v="94"/>
    <b v="0"/>
    <s v="games/video games"/>
    <n v="0"/>
    <x v="0"/>
    <n v="5"/>
    <x v="3"/>
    <s v="video gam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x v="340"/>
    <b v="0"/>
    <n v="105"/>
    <b v="1"/>
    <s v="technology/wearables"/>
    <n v="0"/>
    <x v="2"/>
    <n v="101"/>
    <x v="0"/>
    <s v="wearabl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x v="341"/>
    <b v="1"/>
    <n v="218"/>
    <b v="1"/>
    <s v="theater/spaces"/>
    <n v="25088"/>
    <x v="1"/>
    <n v="100"/>
    <x v="6"/>
    <s v="spac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x v="342"/>
    <b v="0"/>
    <n v="988"/>
    <b v="1"/>
    <s v="games/tabletop games"/>
    <n v="0"/>
    <x v="2"/>
    <n v="496"/>
    <x v="3"/>
    <s v="tabletop gam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x v="343"/>
    <b v="0"/>
    <n v="140"/>
    <b v="0"/>
    <s v="technology/wearables"/>
    <n v="0"/>
    <x v="5"/>
    <n v="49"/>
    <x v="0"/>
    <s v="wearables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x v="344"/>
    <b v="0"/>
    <n v="34"/>
    <b v="0"/>
    <s v="film &amp; video/animation"/>
    <n v="0"/>
    <x v="4"/>
    <n v="25"/>
    <x v="5"/>
    <s v="animation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5"/>
    <s v="EUR"/>
    <n v="1470469938"/>
    <n v="1469173938"/>
    <x v="345"/>
    <b v="0"/>
    <n v="249"/>
    <b v="1"/>
    <s v="games/tabletop games"/>
    <n v="0"/>
    <x v="1"/>
    <n v="272"/>
    <x v="3"/>
    <s v="tabletop games"/>
  </r>
  <r>
    <n v="307"/>
    <s v="Grammar Revolution"/>
    <s v="Why is grammar important?"/>
    <n v="22000"/>
    <n v="24490"/>
    <x v="0"/>
    <x v="0"/>
    <s v="USD"/>
    <n v="1360276801"/>
    <n v="1357684801"/>
    <x v="346"/>
    <b v="1"/>
    <n v="576"/>
    <b v="1"/>
    <s v="film &amp; video/documentary"/>
    <n v="24490"/>
    <x v="0"/>
    <n v="111"/>
    <x v="5"/>
    <s v="documentary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x v="347"/>
    <b v="1"/>
    <n v="97"/>
    <b v="1"/>
    <s v="theater/plays"/>
    <n v="24418.6"/>
    <x v="1"/>
    <n v="106"/>
    <x v="6"/>
    <s v="plays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x v="348"/>
    <b v="1"/>
    <n v="389"/>
    <b v="1"/>
    <s v="music/rock"/>
    <n v="24321.1"/>
    <x v="0"/>
    <n v="162"/>
    <x v="7"/>
    <s v="rock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x v="349"/>
    <b v="0"/>
    <n v="296"/>
    <b v="1"/>
    <s v="games/tabletop games"/>
    <n v="0"/>
    <x v="1"/>
    <n v="243"/>
    <x v="3"/>
    <s v="tabletop game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x v="350"/>
    <b v="1"/>
    <n v="615"/>
    <b v="1"/>
    <s v="photography/photobooks"/>
    <n v="24297"/>
    <x v="2"/>
    <n v="162"/>
    <x v="2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8"/>
    <s v="AUD"/>
    <n v="1455548400"/>
    <n v="1453461865"/>
    <x v="351"/>
    <b v="1"/>
    <n v="294"/>
    <b v="1"/>
    <s v="photography/photobooks"/>
    <n v="24201"/>
    <x v="1"/>
    <n v="484"/>
    <x v="2"/>
    <s v="photobooks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x v="352"/>
    <b v="1"/>
    <n v="205"/>
    <b v="1"/>
    <s v="technology/hardware"/>
    <n v="24108"/>
    <x v="2"/>
    <n v="127"/>
    <x v="0"/>
    <s v="hardware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x v="353"/>
    <b v="0"/>
    <n v="135"/>
    <b v="0"/>
    <s v="technology/wearables"/>
    <n v="0"/>
    <x v="2"/>
    <n v="7"/>
    <x v="0"/>
    <s v="wearables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0"/>
    <s v="SEK"/>
    <n v="1454248563"/>
    <n v="1451656563"/>
    <x v="354"/>
    <b v="1"/>
    <n v="61"/>
    <b v="1"/>
    <s v="music/electronic music"/>
    <n v="23727.55"/>
    <x v="1"/>
    <n v="119"/>
    <x v="7"/>
    <s v="electronic music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x v="355"/>
    <b v="0"/>
    <n v="124"/>
    <b v="1"/>
    <s v="food/small batch"/>
    <n v="0"/>
    <x v="1"/>
    <n v="102"/>
    <x v="4"/>
    <s v="small batch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x v="356"/>
    <b v="1"/>
    <n v="213"/>
    <b v="1"/>
    <s v="theater/plays"/>
    <n v="23505"/>
    <x v="2"/>
    <n v="118"/>
    <x v="6"/>
    <s v="plays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x v="357"/>
    <b v="1"/>
    <n v="105"/>
    <b v="1"/>
    <s v="technology/hardware"/>
    <n v="23414"/>
    <x v="3"/>
    <n v="585"/>
    <x v="0"/>
    <s v="hardware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x v="358"/>
    <b v="0"/>
    <n v="159"/>
    <b v="1"/>
    <s v="theater/spaces"/>
    <n v="0"/>
    <x v="2"/>
    <n v="106"/>
    <x v="6"/>
    <s v="space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x v="359"/>
    <b v="1"/>
    <n v="241"/>
    <b v="1"/>
    <s v="photography/photobooks"/>
    <n v="23096"/>
    <x v="2"/>
    <n v="125"/>
    <x v="2"/>
    <s v="photoboo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x v="360"/>
    <b v="0"/>
    <n v="375"/>
    <b v="1"/>
    <s v="photography/photobooks"/>
    <n v="0"/>
    <x v="5"/>
    <n v="105"/>
    <x v="2"/>
    <s v="photobook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x v="361"/>
    <b v="0"/>
    <n v="175"/>
    <b v="1"/>
    <s v="theater/spaces"/>
    <n v="0"/>
    <x v="1"/>
    <n v="319"/>
    <x v="6"/>
    <s v="spaces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x v="362"/>
    <b v="0"/>
    <n v="286"/>
    <b v="1"/>
    <s v="technology/space exploration"/>
    <n v="0"/>
    <x v="4"/>
    <n v="115"/>
    <x v="0"/>
    <s v="space exploration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8"/>
    <s v="AUD"/>
    <n v="1477414800"/>
    <n v="1474380241"/>
    <x v="363"/>
    <b v="0"/>
    <n v="514"/>
    <b v="1"/>
    <s v="games/tabletop games"/>
    <n v="0"/>
    <x v="1"/>
    <n v="412"/>
    <x v="3"/>
    <s v="tabletop games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x v="364"/>
    <b v="0"/>
    <n v="163"/>
    <b v="1"/>
    <s v="technology/hardware"/>
    <n v="0"/>
    <x v="1"/>
    <n v="2260300"/>
    <x v="0"/>
    <s v="hardware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x v="365"/>
    <b v="0"/>
    <n v="104"/>
    <b v="1"/>
    <s v="film &amp; video/documentary"/>
    <n v="0"/>
    <x v="4"/>
    <n v="101"/>
    <x v="5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x v="366"/>
    <b v="0"/>
    <n v="383"/>
    <b v="1"/>
    <s v="film &amp; video/documentary"/>
    <n v="0"/>
    <x v="2"/>
    <n v="112"/>
    <x v="5"/>
    <s v="documentary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x v="367"/>
    <b v="1"/>
    <n v="159"/>
    <b v="1"/>
    <s v="music/rock"/>
    <n v="22396"/>
    <x v="0"/>
    <n v="102"/>
    <x v="7"/>
    <s v="rock"/>
  </r>
  <r>
    <n v="27"/>
    <s v="B-Rabbit TV Comedy Pilot"/>
    <s v="B-Rabbit is a hilarious depiction of immigrating to New Zealand and the life you desperately tried to leave behind."/>
    <n v="20000"/>
    <n v="22345"/>
    <x v="0"/>
    <x v="15"/>
    <s v="NZD"/>
    <n v="1416113833"/>
    <n v="1413518233"/>
    <x v="368"/>
    <b v="0"/>
    <n v="150"/>
    <b v="1"/>
    <s v="film &amp; video/television"/>
    <n v="0"/>
    <x v="2"/>
    <n v="112"/>
    <x v="5"/>
    <s v="television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x v="369"/>
    <b v="1"/>
    <n v="329"/>
    <b v="1"/>
    <s v="photography/photobooks"/>
    <n v="22318"/>
    <x v="1"/>
    <n v="101"/>
    <x v="2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x v="370"/>
    <b v="0"/>
    <n v="107"/>
    <b v="1"/>
    <s v="photography/photobooks"/>
    <n v="0"/>
    <x v="1"/>
    <n v="148"/>
    <x v="2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x v="371"/>
    <b v="0"/>
    <n v="191"/>
    <b v="1"/>
    <s v="photography/photobooks"/>
    <n v="0"/>
    <x v="1"/>
    <n v="112"/>
    <x v="2"/>
    <s v="photobook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x v="372"/>
    <b v="1"/>
    <n v="171"/>
    <b v="0"/>
    <s v="technology/makerspaces"/>
    <n v="21994"/>
    <x v="1"/>
    <n v="63"/>
    <x v="0"/>
    <s v="makerspac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x v="373"/>
    <b v="0"/>
    <n v="392"/>
    <b v="1"/>
    <s v="games/tabletop games"/>
    <n v="0"/>
    <x v="1"/>
    <n v="110"/>
    <x v="3"/>
    <s v="tabletop game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x v="374"/>
    <b v="0"/>
    <n v="238"/>
    <b v="1"/>
    <s v="theater/plays"/>
    <n v="0"/>
    <x v="1"/>
    <n v="110"/>
    <x v="6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x v="375"/>
    <b v="0"/>
    <n v="270"/>
    <b v="1"/>
    <s v="theater/plays"/>
    <n v="0"/>
    <x v="4"/>
    <n v="104"/>
    <x v="6"/>
    <s v="plays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x v="376"/>
    <b v="0"/>
    <n v="340"/>
    <b v="1"/>
    <s v="music/rock"/>
    <n v="0"/>
    <x v="5"/>
    <n v="122"/>
    <x v="7"/>
    <s v="rock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x v="377"/>
    <b v="1"/>
    <n v="465"/>
    <b v="1"/>
    <s v="technology/space exploration"/>
    <n v="21882"/>
    <x v="4"/>
    <n v="146"/>
    <x v="0"/>
    <s v="space exploration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x v="378"/>
    <b v="0"/>
    <n v="273"/>
    <b v="1"/>
    <s v="photography/photobooks"/>
    <n v="0"/>
    <x v="1"/>
    <n v="104"/>
    <x v="2"/>
    <s v="photobook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x v="379"/>
    <b v="0"/>
    <n v="236"/>
    <b v="1"/>
    <s v="theater/spaces"/>
    <n v="0"/>
    <x v="0"/>
    <n v="109"/>
    <x v="6"/>
    <s v="spaces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x v="380"/>
    <b v="0"/>
    <n v="246"/>
    <b v="1"/>
    <s v="music/indie rock"/>
    <n v="0"/>
    <x v="6"/>
    <n v="120"/>
    <x v="7"/>
    <s v="indie rock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x v="381"/>
    <b v="1"/>
    <n v="332"/>
    <b v="1"/>
    <s v="film &amp; video/documentary"/>
    <n v="21679"/>
    <x v="3"/>
    <n v="108"/>
    <x v="5"/>
    <s v="documentary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4"/>
    <s v="EUR"/>
    <n v="1487113140"/>
    <n v="1484570885"/>
    <x v="382"/>
    <b v="1"/>
    <n v="196"/>
    <b v="1"/>
    <s v="photography/photobooks"/>
    <n v="21637.22"/>
    <x v="5"/>
    <n v="124"/>
    <x v="2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4"/>
    <s v="EUR"/>
    <n v="1470506400"/>
    <n v="1467358427"/>
    <x v="383"/>
    <b v="1"/>
    <n v="224"/>
    <b v="1"/>
    <s v="photography/photobooks"/>
    <n v="21588"/>
    <x v="1"/>
    <n v="180"/>
    <x v="2"/>
    <s v="photobook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x v="384"/>
    <b v="1"/>
    <n v="202"/>
    <b v="1"/>
    <s v="theater/plays"/>
    <n v="21573"/>
    <x v="2"/>
    <n v="108"/>
    <x v="6"/>
    <s v="plays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x v="385"/>
    <b v="1"/>
    <n v="220"/>
    <b v="1"/>
    <s v="film &amp; video/documentary"/>
    <n v="21480"/>
    <x v="3"/>
    <n v="107"/>
    <x v="5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x v="386"/>
    <b v="1"/>
    <n v="238"/>
    <b v="1"/>
    <s v="film &amp; video/documentary"/>
    <n v="21410"/>
    <x v="3"/>
    <n v="119"/>
    <x v="5"/>
    <s v="documentary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x v="387"/>
    <b v="0"/>
    <n v="99"/>
    <b v="0"/>
    <s v="technology/gadgets"/>
    <n v="0"/>
    <x v="1"/>
    <n v="43"/>
    <x v="0"/>
    <s v="gadgets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x v="388"/>
    <b v="0"/>
    <n v="95"/>
    <b v="1"/>
    <s v="film &amp; video/documentary"/>
    <n v="0"/>
    <x v="1"/>
    <n v="107"/>
    <x v="5"/>
    <s v="documentary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x v="389"/>
    <b v="0"/>
    <n v="80"/>
    <b v="1"/>
    <s v="technology/makerspaces"/>
    <n v="0"/>
    <x v="4"/>
    <n v="107"/>
    <x v="0"/>
    <s v="makerspaces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x v="390"/>
    <b v="1"/>
    <n v="158"/>
    <b v="1"/>
    <s v="film &amp; video/documentary"/>
    <n v="21316"/>
    <x v="4"/>
    <n v="107"/>
    <x v="5"/>
    <s v="documentary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x v="391"/>
    <b v="0"/>
    <n v="400"/>
    <b v="0"/>
    <s v="technology/wearables"/>
    <n v="0"/>
    <x v="4"/>
    <n v="47"/>
    <x v="0"/>
    <s v="wearable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x v="392"/>
    <b v="1"/>
    <n v="124"/>
    <b v="0"/>
    <s v="photography/photobooks"/>
    <n v="21158"/>
    <x v="2"/>
    <n v="65"/>
    <x v="2"/>
    <s v="photobooks"/>
  </r>
  <r>
    <n v="2157"/>
    <s v="Nin"/>
    <s v="Gamers and 90's fans unite in this small tale of epic proportions!"/>
    <n v="75000"/>
    <n v="21144"/>
    <x v="2"/>
    <x v="0"/>
    <s v="USD"/>
    <n v="1482479940"/>
    <n v="1479684783"/>
    <x v="393"/>
    <b v="0"/>
    <n v="57"/>
    <b v="0"/>
    <s v="games/video games"/>
    <n v="0"/>
    <x v="1"/>
    <n v="28"/>
    <x v="3"/>
    <s v="video gam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11"/>
    <s v="CAD"/>
    <n v="1441378800"/>
    <n v="1438873007"/>
    <x v="394"/>
    <b v="0"/>
    <n v="56"/>
    <b v="1"/>
    <s v="technology/makerspaces"/>
    <n v="0"/>
    <x v="4"/>
    <n v="105"/>
    <x v="0"/>
    <s v="makerspaces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x v="395"/>
    <b v="1"/>
    <n v="321"/>
    <b v="1"/>
    <s v="technology/space exploration"/>
    <n v="20843.599999999999"/>
    <x v="3"/>
    <n v="104"/>
    <x v="0"/>
    <s v="space exploration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x v="396"/>
    <b v="1"/>
    <n v="150"/>
    <b v="1"/>
    <s v="film &amp; video/documentary"/>
    <n v="20820.330000000002"/>
    <x v="6"/>
    <n v="104"/>
    <x v="5"/>
    <s v="documentary"/>
  </r>
  <r>
    <n v="2535"/>
    <s v="Mark Hayes Requiem Recording"/>
    <s v="Mark Hayes: Requiem Recording"/>
    <n v="20000"/>
    <n v="20755"/>
    <x v="0"/>
    <x v="0"/>
    <s v="USD"/>
    <n v="1417463945"/>
    <n v="1414781945"/>
    <x v="397"/>
    <b v="0"/>
    <n v="78"/>
    <b v="1"/>
    <s v="music/classical music"/>
    <n v="0"/>
    <x v="2"/>
    <n v="104"/>
    <x v="7"/>
    <s v="classical music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x v="398"/>
    <b v="0"/>
    <n v="209"/>
    <b v="1"/>
    <s v="music/rock"/>
    <n v="0"/>
    <x v="3"/>
    <n v="138"/>
    <x v="7"/>
    <s v="rock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11"/>
    <s v="CAD"/>
    <n v="1435418568"/>
    <n v="1432826568"/>
    <x v="399"/>
    <b v="0"/>
    <n v="100"/>
    <b v="1"/>
    <s v="games/tabletop games"/>
    <n v="0"/>
    <x v="4"/>
    <n v="106"/>
    <x v="3"/>
    <s v="tabletop games"/>
  </r>
  <r>
    <n v="283"/>
    <s v="SOLE SURVIVOR"/>
    <s v="What is the impact of survivorship on the human condition?"/>
    <n v="18000"/>
    <n v="20569.05"/>
    <x v="0"/>
    <x v="0"/>
    <s v="USD"/>
    <n v="1306904340"/>
    <n v="1305219744"/>
    <x v="400"/>
    <b v="1"/>
    <n v="202"/>
    <b v="1"/>
    <s v="film &amp; video/documentary"/>
    <n v="20569.05"/>
    <x v="6"/>
    <n v="114"/>
    <x v="5"/>
    <s v="documentary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x v="401"/>
    <b v="0"/>
    <n v="95"/>
    <b v="0"/>
    <s v="technology/wearables"/>
    <n v="0"/>
    <x v="1"/>
    <n v="82"/>
    <x v="0"/>
    <s v="wearable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x v="402"/>
    <b v="1"/>
    <n v="211"/>
    <b v="1"/>
    <s v="photography/photobooks"/>
    <n v="20491"/>
    <x v="2"/>
    <n v="111"/>
    <x v="2"/>
    <s v="photobook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x v="403"/>
    <b v="0"/>
    <n v="301"/>
    <b v="1"/>
    <s v="games/tabletop games"/>
    <n v="0"/>
    <x v="0"/>
    <n v="157"/>
    <x v="3"/>
    <s v="tabletop games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x v="404"/>
    <b v="1"/>
    <n v="206"/>
    <b v="1"/>
    <s v="music/rock"/>
    <n v="20426"/>
    <x v="1"/>
    <n v="109"/>
    <x v="7"/>
    <s v="rock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x v="405"/>
    <b v="0"/>
    <n v="222"/>
    <b v="1"/>
    <s v="photography/photobooks"/>
    <n v="0"/>
    <x v="4"/>
    <n v="146"/>
    <x v="2"/>
    <s v="photobook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x v="406"/>
    <b v="1"/>
    <n v="115"/>
    <b v="1"/>
    <s v="theater/plays"/>
    <n v="20365"/>
    <x v="1"/>
    <n v="102"/>
    <x v="6"/>
    <s v="plays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x v="407"/>
    <b v="0"/>
    <n v="185"/>
    <b v="1"/>
    <s v="music/classical music"/>
    <n v="0"/>
    <x v="0"/>
    <n v="113"/>
    <x v="7"/>
    <s v="classical music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x v="408"/>
    <b v="0"/>
    <n v="120"/>
    <b v="1"/>
    <s v="publishing/nonfiction"/>
    <n v="0"/>
    <x v="1"/>
    <n v="101"/>
    <x v="1"/>
    <s v="nonfict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x v="409"/>
    <b v="0"/>
    <n v="101"/>
    <b v="1"/>
    <s v="film &amp; video/television"/>
    <n v="0"/>
    <x v="2"/>
    <n v="109"/>
    <x v="5"/>
    <s v="television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x v="410"/>
    <b v="1"/>
    <n v="142"/>
    <b v="1"/>
    <s v="film &amp; video/documentary"/>
    <n v="20128"/>
    <x v="4"/>
    <n v="101"/>
    <x v="5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x v="411"/>
    <b v="0"/>
    <n v="193"/>
    <b v="1"/>
    <s v="film &amp; video/documentary"/>
    <n v="0"/>
    <x v="6"/>
    <n v="101"/>
    <x v="5"/>
    <s v="documentary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x v="412"/>
    <b v="0"/>
    <n v="110"/>
    <b v="1"/>
    <s v="theater/plays"/>
    <n v="0"/>
    <x v="1"/>
    <n v="101"/>
    <x v="6"/>
    <s v="plays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x v="413"/>
    <b v="0"/>
    <n v="140"/>
    <b v="1"/>
    <s v="publishing/nonfiction"/>
    <n v="0"/>
    <x v="4"/>
    <n v="100"/>
    <x v="1"/>
    <s v="nonfiction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x v="414"/>
    <b v="0"/>
    <n v="48"/>
    <b v="1"/>
    <s v="music/rock"/>
    <n v="0"/>
    <x v="2"/>
    <n v="100"/>
    <x v="7"/>
    <s v="rock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x v="415"/>
    <b v="0"/>
    <n v="33"/>
    <b v="1"/>
    <s v="film &amp; video/television"/>
    <n v="0"/>
    <x v="4"/>
    <n v="100"/>
    <x v="5"/>
    <s v="television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x v="416"/>
    <b v="1"/>
    <n v="119"/>
    <b v="1"/>
    <s v="theater/plays"/>
    <n v="20022"/>
    <x v="4"/>
    <n v="100"/>
    <x v="6"/>
    <s v="plays"/>
  </r>
  <r>
    <n v="2235"/>
    <s v="Miniature Scenery Terrain for Tabletop gaming and Wargames"/>
    <s v="An amazing set of sceneries to create unique atmospheres for your tabletop gaming."/>
    <n v="13000"/>
    <n v="19931"/>
    <x v="0"/>
    <x v="11"/>
    <s v="CAD"/>
    <n v="1427585511"/>
    <n v="1424997111"/>
    <x v="417"/>
    <b v="0"/>
    <n v="147"/>
    <b v="1"/>
    <s v="games/tabletop games"/>
    <n v="0"/>
    <x v="4"/>
    <n v="153"/>
    <x v="3"/>
    <s v="tabletop games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x v="418"/>
    <b v="0"/>
    <n v="169"/>
    <b v="1"/>
    <s v="film &amp; video/television"/>
    <n v="0"/>
    <x v="2"/>
    <n v="142"/>
    <x v="5"/>
    <s v="television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x v="419"/>
    <b v="0"/>
    <n v="6"/>
    <b v="0"/>
    <s v="technology/wearables"/>
    <n v="0"/>
    <x v="5"/>
    <n v="2"/>
    <x v="0"/>
    <s v="wearabl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x v="420"/>
    <b v="0"/>
    <n v="311"/>
    <b v="0"/>
    <s v="games/video games"/>
    <n v="0"/>
    <x v="3"/>
    <n v="7"/>
    <x v="3"/>
    <s v="video gam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x v="421"/>
    <b v="0"/>
    <n v="196"/>
    <b v="0"/>
    <s v="technology/wearables"/>
    <n v="0"/>
    <x v="1"/>
    <n v="40"/>
    <x v="0"/>
    <s v="wearable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x v="422"/>
    <b v="1"/>
    <n v="335"/>
    <b v="1"/>
    <s v="photography/photobooks"/>
    <n v="19557"/>
    <x v="5"/>
    <n v="559"/>
    <x v="2"/>
    <s v="photobook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x v="423"/>
    <b v="0"/>
    <n v="321"/>
    <b v="1"/>
    <s v="games/tabletop games"/>
    <n v="0"/>
    <x v="1"/>
    <n v="108"/>
    <x v="3"/>
    <s v="tabletop gam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x v="424"/>
    <b v="0"/>
    <n v="129"/>
    <b v="0"/>
    <s v="technology/wearables"/>
    <n v="0"/>
    <x v="2"/>
    <n v="26"/>
    <x v="0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x v="425"/>
    <b v="0"/>
    <n v="171"/>
    <b v="0"/>
    <s v="technology/wearables"/>
    <n v="0"/>
    <x v="2"/>
    <n v="39"/>
    <x v="0"/>
    <s v="wearabl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x v="426"/>
    <b v="0"/>
    <n v="380"/>
    <b v="1"/>
    <s v="games/tabletop games"/>
    <n v="0"/>
    <x v="4"/>
    <n v="104"/>
    <x v="3"/>
    <s v="tabletop games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x v="427"/>
    <b v="1"/>
    <n v="306"/>
    <b v="1"/>
    <s v="technology/hardware"/>
    <n v="19292.5"/>
    <x v="2"/>
    <n v="193"/>
    <x v="0"/>
    <s v="hardware"/>
  </r>
  <r>
    <n v="951"/>
    <s v="Smart Harness"/>
    <s v="Revolutionizing the way we walk our dogs!"/>
    <n v="50000"/>
    <n v="19195"/>
    <x v="2"/>
    <x v="0"/>
    <s v="USD"/>
    <n v="1465054872"/>
    <n v="1461166872"/>
    <x v="428"/>
    <b v="0"/>
    <n v="121"/>
    <b v="0"/>
    <s v="technology/wearables"/>
    <n v="0"/>
    <x v="1"/>
    <n v="38"/>
    <x v="0"/>
    <s v="wearable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x v="429"/>
    <b v="1"/>
    <n v="141"/>
    <b v="1"/>
    <s v="photography/photobooks"/>
    <n v="19129"/>
    <x v="4"/>
    <n v="101"/>
    <x v="2"/>
    <s v="photobooks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x v="430"/>
    <b v="0"/>
    <n v="208"/>
    <b v="1"/>
    <s v="film &amp; video/documentary"/>
    <n v="0"/>
    <x v="0"/>
    <n v="103"/>
    <x v="5"/>
    <s v="documentary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x v="431"/>
    <b v="0"/>
    <n v="99"/>
    <b v="1"/>
    <s v="technology/wearables"/>
    <n v="0"/>
    <x v="4"/>
    <n v="126"/>
    <x v="0"/>
    <s v="wearabl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x v="432"/>
    <b v="0"/>
    <n v="290"/>
    <b v="1"/>
    <s v="games/tabletop games"/>
    <n v="0"/>
    <x v="1"/>
    <n v="377"/>
    <x v="3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x v="433"/>
    <b v="0"/>
    <n v="206"/>
    <b v="1"/>
    <s v="games/tabletop games"/>
    <n v="0"/>
    <x v="1"/>
    <n v="1867"/>
    <x v="3"/>
    <s v="tabletop games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x v="434"/>
    <b v="0"/>
    <n v="206"/>
    <b v="1"/>
    <s v="film &amp; video/documentary"/>
    <n v="0"/>
    <x v="6"/>
    <n v="101"/>
    <x v="5"/>
    <s v="documentary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x v="435"/>
    <b v="1"/>
    <n v="148"/>
    <b v="1"/>
    <s v="theater/spaces"/>
    <n v="18645"/>
    <x v="1"/>
    <n v="104"/>
    <x v="6"/>
    <s v="space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x v="436"/>
    <b v="1"/>
    <n v="167"/>
    <b v="1"/>
    <s v="photography/photobooks"/>
    <n v="18625"/>
    <x v="2"/>
    <n v="103"/>
    <x v="2"/>
    <s v="photobooks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x v="437"/>
    <b v="1"/>
    <n v="274"/>
    <b v="1"/>
    <s v="music/rock"/>
    <n v="18542"/>
    <x v="0"/>
    <n v="124"/>
    <x v="7"/>
    <s v="rock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x v="438"/>
    <b v="1"/>
    <n v="116"/>
    <b v="1"/>
    <s v="photography/photobooks"/>
    <n v="18472"/>
    <x v="1"/>
    <n v="109"/>
    <x v="2"/>
    <s v="photobooks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x v="439"/>
    <b v="1"/>
    <n v="167"/>
    <b v="1"/>
    <s v="music/indie rock"/>
    <n v="18221"/>
    <x v="2"/>
    <n v="101"/>
    <x v="7"/>
    <s v="indie rock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x v="440"/>
    <b v="0"/>
    <n v="226"/>
    <b v="1"/>
    <s v="theater/spaces"/>
    <n v="0"/>
    <x v="2"/>
    <n v="121"/>
    <x v="6"/>
    <s v="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x v="441"/>
    <b v="0"/>
    <n v="104"/>
    <b v="1"/>
    <s v="technology/makerspaces"/>
    <n v="0"/>
    <x v="4"/>
    <n v="103"/>
    <x v="0"/>
    <s v="makerspaces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x v="442"/>
    <b v="1"/>
    <n v="275"/>
    <b v="1"/>
    <s v="film &amp; video/documentary"/>
    <n v="18083"/>
    <x v="0"/>
    <n v="139"/>
    <x v="5"/>
    <s v="documentary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x v="443"/>
    <b v="1"/>
    <n v="269"/>
    <b v="1"/>
    <s v="photography/photobooks"/>
    <n v="18066"/>
    <x v="2"/>
    <n v="278"/>
    <x v="2"/>
    <s v="photobooks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x v="444"/>
    <b v="1"/>
    <n v="304"/>
    <b v="1"/>
    <s v="technology/space exploration"/>
    <n v="17914"/>
    <x v="5"/>
    <n v="224"/>
    <x v="0"/>
    <s v="space exploration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x v="445"/>
    <b v="1"/>
    <n v="244"/>
    <b v="1"/>
    <s v="film &amp; video/documentary"/>
    <n v="17895.25"/>
    <x v="7"/>
    <n v="179"/>
    <x v="5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x v="446"/>
    <b v="1"/>
    <n v="179"/>
    <b v="1"/>
    <s v="film &amp; video/documentary"/>
    <n v="17875"/>
    <x v="4"/>
    <n v="123"/>
    <x v="5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x v="447"/>
    <b v="1"/>
    <n v="222"/>
    <b v="1"/>
    <s v="film &amp; video/documentary"/>
    <n v="17805"/>
    <x v="7"/>
    <n v="105"/>
    <x v="5"/>
    <s v="documentary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x v="448"/>
    <b v="0"/>
    <n v="199"/>
    <b v="1"/>
    <s v="technology/space exploration"/>
    <n v="0"/>
    <x v="2"/>
    <n v="355"/>
    <x v="0"/>
    <s v="space exploration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x v="449"/>
    <b v="1"/>
    <n v="98"/>
    <b v="1"/>
    <s v="photography/photobooks"/>
    <n v="17680"/>
    <x v="2"/>
    <n v="118"/>
    <x v="2"/>
    <s v="photobook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x v="450"/>
    <b v="0"/>
    <n v="46"/>
    <b v="0"/>
    <s v="technology/wearables"/>
    <n v="0"/>
    <x v="1"/>
    <n v="70"/>
    <x v="0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x v="451"/>
    <b v="0"/>
    <n v="196"/>
    <b v="0"/>
    <s v="technology/wearables"/>
    <n v="0"/>
    <x v="1"/>
    <n v="25"/>
    <x v="0"/>
    <s v="wearables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x v="452"/>
    <b v="0"/>
    <n v="131"/>
    <b v="1"/>
    <s v="music/rock"/>
    <n v="0"/>
    <x v="4"/>
    <n v="117"/>
    <x v="7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x v="453"/>
    <b v="0"/>
    <n v="78"/>
    <b v="1"/>
    <s v="music/rock"/>
    <n v="0"/>
    <x v="4"/>
    <n v="100"/>
    <x v="7"/>
    <s v="rock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x v="454"/>
    <b v="1"/>
    <n v="244"/>
    <b v="1"/>
    <s v="theater/plays"/>
    <n v="17444"/>
    <x v="2"/>
    <n v="116"/>
    <x v="6"/>
    <s v="plays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x v="455"/>
    <b v="0"/>
    <n v="149"/>
    <b v="1"/>
    <s v="film &amp; video/documentary"/>
    <n v="0"/>
    <x v="3"/>
    <n v="116"/>
    <x v="5"/>
    <s v="documentary"/>
  </r>
  <r>
    <n v="1207"/>
    <s v="ITALIANA"/>
    <s v="A humanistic photo book about ancestral &amp; post-modern Italy."/>
    <n v="16700"/>
    <n v="17396"/>
    <x v="0"/>
    <x v="6"/>
    <s v="EUR"/>
    <n v="1459418400"/>
    <n v="1456827573"/>
    <x v="456"/>
    <b v="0"/>
    <n v="141"/>
    <b v="1"/>
    <s v="photography/photobooks"/>
    <n v="0"/>
    <x v="1"/>
    <n v="104"/>
    <x v="2"/>
    <s v="photobooks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x v="457"/>
    <b v="0"/>
    <n v="114"/>
    <b v="1"/>
    <s v="music/indie rock"/>
    <n v="0"/>
    <x v="0"/>
    <n v="116"/>
    <x v="7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x v="458"/>
    <b v="0"/>
    <n v="246"/>
    <b v="1"/>
    <s v="music/indie rock"/>
    <n v="0"/>
    <x v="3"/>
    <n v="145"/>
    <x v="7"/>
    <s v="indie rock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x v="459"/>
    <b v="0"/>
    <n v="120"/>
    <b v="1"/>
    <s v="technology/hardware"/>
    <n v="0"/>
    <x v="1"/>
    <n v="182"/>
    <x v="0"/>
    <s v="hardware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x v="460"/>
    <b v="1"/>
    <n v="248"/>
    <b v="1"/>
    <s v="publishing/radio &amp; podcasts"/>
    <n v="17260.37"/>
    <x v="4"/>
    <n v="108"/>
    <x v="1"/>
    <s v="radio &amp; podcasts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x v="461"/>
    <b v="1"/>
    <n v="294"/>
    <b v="1"/>
    <s v="technology/space exploration"/>
    <n v="17176.13"/>
    <x v="2"/>
    <n v="172"/>
    <x v="0"/>
    <s v="space exploration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x v="462"/>
    <b v="0"/>
    <n v="191"/>
    <b v="1"/>
    <s v="music/indie rock"/>
    <n v="0"/>
    <x v="3"/>
    <n v="107"/>
    <x v="7"/>
    <s v="indie rock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x v="463"/>
    <b v="0"/>
    <n v="152"/>
    <b v="0"/>
    <s v="technology/space exploration"/>
    <n v="0"/>
    <x v="5"/>
    <n v="11"/>
    <x v="0"/>
    <s v="space exploration"/>
  </r>
  <r>
    <n v="316"/>
    <s v="THE SECRET TRIAL 5 - GRASSROOTS CROSS-CANADA TOUR"/>
    <s v="Award winning documentary The Secret Trial 5 needs your help for a Cross-Canada Tour!"/>
    <n v="15000"/>
    <n v="17066"/>
    <x v="0"/>
    <x v="11"/>
    <s v="CAD"/>
    <n v="1418273940"/>
    <n v="1415398197"/>
    <x v="464"/>
    <b v="1"/>
    <n v="158"/>
    <b v="1"/>
    <s v="film &amp; video/documentary"/>
    <n v="17066"/>
    <x v="2"/>
    <n v="114"/>
    <x v="5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x v="465"/>
    <b v="1"/>
    <n v="188"/>
    <b v="1"/>
    <s v="film &amp; video/documentary"/>
    <n v="17028.88"/>
    <x v="4"/>
    <n v="170"/>
    <x v="5"/>
    <s v="documentary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x v="466"/>
    <b v="0"/>
    <n v="93"/>
    <b v="0"/>
    <s v="technology/wearables"/>
    <n v="0"/>
    <x v="1"/>
    <n v="6"/>
    <x v="0"/>
    <s v="wearables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x v="467"/>
    <b v="1"/>
    <n v="238"/>
    <b v="1"/>
    <s v="technology/hardware"/>
    <n v="16862"/>
    <x v="3"/>
    <n v="674"/>
    <x v="0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x v="468"/>
    <b v="0"/>
    <n v="176"/>
    <b v="1"/>
    <s v="technology/hardware"/>
    <n v="0"/>
    <x v="2"/>
    <n v="140"/>
    <x v="0"/>
    <s v="hardware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x v="469"/>
    <b v="0"/>
    <n v="101"/>
    <b v="1"/>
    <s v="photography/photobooks"/>
    <n v="0"/>
    <x v="4"/>
    <n v="102"/>
    <x v="2"/>
    <s v="photobooks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x v="470"/>
    <b v="1"/>
    <n v="130"/>
    <b v="1"/>
    <s v="music/rock"/>
    <n v="16636.78"/>
    <x v="7"/>
    <n v="111"/>
    <x v="7"/>
    <s v="rock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4"/>
    <s v="EUR"/>
    <n v="1458676860"/>
    <n v="1455446303"/>
    <x v="471"/>
    <b v="1"/>
    <n v="345"/>
    <b v="1"/>
    <s v="photography/photobooks"/>
    <n v="16573"/>
    <x v="1"/>
    <n v="104"/>
    <x v="2"/>
    <s v="photobooks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x v="472"/>
    <b v="1"/>
    <n v="236"/>
    <b v="1"/>
    <s v="film &amp; video/documentary"/>
    <n v="16520.04"/>
    <x v="1"/>
    <n v="110"/>
    <x v="5"/>
    <s v="documentary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11"/>
    <s v="CAD"/>
    <n v="1429152600"/>
    <n v="1426815699"/>
    <x v="473"/>
    <b v="0"/>
    <n v="128"/>
    <b v="1"/>
    <s v="theater/spaces"/>
    <n v="0"/>
    <x v="4"/>
    <n v="110"/>
    <x v="6"/>
    <s v="space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x v="474"/>
    <b v="0"/>
    <n v="165"/>
    <b v="1"/>
    <s v="theater/plays"/>
    <n v="0"/>
    <x v="4"/>
    <n v="110"/>
    <x v="6"/>
    <s v="plays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x v="475"/>
    <b v="1"/>
    <n v="135"/>
    <b v="1"/>
    <s v="film &amp; video/documentary"/>
    <n v="16373"/>
    <x v="0"/>
    <n v="109"/>
    <x v="5"/>
    <s v="documentary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x v="476"/>
    <b v="0"/>
    <n v="117"/>
    <b v="0"/>
    <s v="theater/plays"/>
    <n v="0"/>
    <x v="5"/>
    <n v="109"/>
    <x v="6"/>
    <s v="plays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x v="477"/>
    <b v="0"/>
    <n v="180"/>
    <b v="1"/>
    <s v="technology/hardware"/>
    <n v="0"/>
    <x v="4"/>
    <n v="108"/>
    <x v="0"/>
    <s v="hardware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x v="478"/>
    <b v="1"/>
    <n v="176"/>
    <b v="1"/>
    <s v="music/rock"/>
    <n v="16210"/>
    <x v="6"/>
    <n v="295"/>
    <x v="7"/>
    <s v="rock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9"/>
    <s v="DKK"/>
    <n v="1458579568"/>
    <n v="1455991168"/>
    <x v="479"/>
    <b v="0"/>
    <n v="35"/>
    <b v="1"/>
    <s v="photography/photobooks"/>
    <n v="0"/>
    <x v="1"/>
    <n v="108"/>
    <x v="2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x v="480"/>
    <b v="1"/>
    <n v="405"/>
    <b v="1"/>
    <s v="photography/photobooks"/>
    <n v="16165.6"/>
    <x v="2"/>
    <n v="101"/>
    <x v="2"/>
    <s v="photobooks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x v="481"/>
    <b v="1"/>
    <n v="137"/>
    <b v="1"/>
    <s v="film &amp; video/documentary"/>
    <n v="16145.12"/>
    <x v="0"/>
    <n v="108"/>
    <x v="5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x v="482"/>
    <b v="0"/>
    <n v="196"/>
    <b v="1"/>
    <s v="film &amp; video/documentary"/>
    <n v="0"/>
    <x v="3"/>
    <n v="107"/>
    <x v="5"/>
    <s v="documentary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x v="483"/>
    <b v="0"/>
    <n v="234"/>
    <b v="1"/>
    <s v="games/tabletop games"/>
    <n v="0"/>
    <x v="1"/>
    <n v="114"/>
    <x v="3"/>
    <s v="tabletop gam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x v="484"/>
    <b v="0"/>
    <n v="206"/>
    <b v="1"/>
    <s v="technology/makerspaces"/>
    <n v="0"/>
    <x v="4"/>
    <n v="159"/>
    <x v="0"/>
    <s v="makerspaces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x v="485"/>
    <b v="1"/>
    <n v="413"/>
    <b v="1"/>
    <s v="music/rock"/>
    <n v="15918.65"/>
    <x v="3"/>
    <n v="106"/>
    <x v="7"/>
    <s v="rock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x v="486"/>
    <b v="0"/>
    <n v="169"/>
    <b v="1"/>
    <s v="games/tabletop games"/>
    <n v="0"/>
    <x v="1"/>
    <n v="636"/>
    <x v="3"/>
    <s v="tabletop game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x v="487"/>
    <b v="0"/>
    <n v="104"/>
    <b v="0"/>
    <s v="technology/wearables"/>
    <n v="0"/>
    <x v="5"/>
    <n v="40"/>
    <x v="0"/>
    <s v="wearables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x v="488"/>
    <b v="1"/>
    <n v="77"/>
    <b v="1"/>
    <s v="technology/space exploration"/>
    <n v="15808"/>
    <x v="4"/>
    <n v="105"/>
    <x v="0"/>
    <s v="space exploration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x v="489"/>
    <b v="0"/>
    <n v="249"/>
    <b v="1"/>
    <s v="theater/spaces"/>
    <n v="0"/>
    <x v="1"/>
    <n v="105"/>
    <x v="6"/>
    <s v="spaces"/>
  </r>
  <r>
    <n v="2182"/>
    <s v="Broken World - A Post-Apocalypse Tabletop RPG"/>
    <s v="An incredibly comprehensive tabletop rpg book for the post apocalypse, inspired by Dungeon World."/>
    <n v="3000"/>
    <n v="15725"/>
    <x v="0"/>
    <x v="11"/>
    <s v="CAD"/>
    <n v="1412285825"/>
    <n v="1409261825"/>
    <x v="490"/>
    <b v="0"/>
    <n v="356"/>
    <b v="1"/>
    <s v="games/tabletop games"/>
    <n v="0"/>
    <x v="2"/>
    <n v="524"/>
    <x v="3"/>
    <s v="tabletop games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x v="491"/>
    <b v="1"/>
    <n v="232"/>
    <b v="1"/>
    <s v="film &amp; video/documentary"/>
    <n v="15723"/>
    <x v="0"/>
    <n v="105"/>
    <x v="5"/>
    <s v="documentary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x v="492"/>
    <b v="1"/>
    <n v="286"/>
    <b v="1"/>
    <s v="theater/plays"/>
    <n v="15705"/>
    <x v="1"/>
    <n v="101"/>
    <x v="6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2"/>
    <s v="NOK"/>
    <n v="1446418800"/>
    <n v="1443036470"/>
    <x v="493"/>
    <b v="0"/>
    <n v="48"/>
    <b v="1"/>
    <s v="theater/plays"/>
    <n v="0"/>
    <x v="4"/>
    <n v="105"/>
    <x v="6"/>
    <s v="play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x v="494"/>
    <b v="0"/>
    <n v="107"/>
    <b v="1"/>
    <s v="theater/spaces"/>
    <n v="0"/>
    <x v="4"/>
    <n v="157"/>
    <x v="6"/>
    <s v="space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x v="495"/>
    <b v="0"/>
    <n v="175"/>
    <b v="1"/>
    <s v="theater/plays"/>
    <n v="0"/>
    <x v="1"/>
    <n v="105"/>
    <x v="6"/>
    <s v="plays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x v="496"/>
    <b v="1"/>
    <n v="424"/>
    <b v="1"/>
    <s v="technology/hardware"/>
    <n v="15673.44"/>
    <x v="2"/>
    <n v="157"/>
    <x v="0"/>
    <s v="hardware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x v="497"/>
    <b v="1"/>
    <n v="206"/>
    <b v="1"/>
    <s v="photography/photobooks"/>
    <n v="15651"/>
    <x v="4"/>
    <n v="112"/>
    <x v="2"/>
    <s v="photobooks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x v="498"/>
    <b v="0"/>
    <n v="184"/>
    <b v="1"/>
    <s v="music/rock"/>
    <n v="0"/>
    <x v="3"/>
    <n v="112"/>
    <x v="7"/>
    <s v="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x v="499"/>
    <b v="1"/>
    <n v="200"/>
    <b v="1"/>
    <s v="music/indie rock"/>
    <n v="15606.4"/>
    <x v="8"/>
    <n v="104"/>
    <x v="7"/>
    <s v="indie rock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x v="500"/>
    <b v="0"/>
    <n v="115"/>
    <b v="1"/>
    <s v="theater/musical"/>
    <n v="0"/>
    <x v="1"/>
    <n v="104"/>
    <x v="6"/>
    <s v="musical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x v="501"/>
    <b v="0"/>
    <n v="65"/>
    <b v="1"/>
    <s v="film &amp; video/documentary"/>
    <n v="0"/>
    <x v="2"/>
    <n v="104"/>
    <x v="5"/>
    <s v="documentary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x v="502"/>
    <b v="0"/>
    <n v="133"/>
    <b v="1"/>
    <s v="music/rock"/>
    <n v="0"/>
    <x v="3"/>
    <n v="156"/>
    <x v="7"/>
    <s v="rock"/>
  </r>
  <r>
    <n v="1220"/>
    <s v="All The People"/>
    <s v="A beautiful photo art book of portraits and conversations with people that may expand your idea of gender."/>
    <n v="15000"/>
    <n v="15565"/>
    <x v="0"/>
    <x v="4"/>
    <s v="EUR"/>
    <n v="1440515112"/>
    <n v="1437923112"/>
    <x v="503"/>
    <b v="0"/>
    <n v="140"/>
    <b v="1"/>
    <s v="photography/photobooks"/>
    <n v="0"/>
    <x v="4"/>
    <n v="104"/>
    <x v="2"/>
    <s v="photobook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x v="504"/>
    <b v="0"/>
    <n v="78"/>
    <b v="1"/>
    <s v="theater/plays"/>
    <n v="0"/>
    <x v="4"/>
    <n v="104"/>
    <x v="6"/>
    <s v="play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x v="505"/>
    <b v="0"/>
    <n v="75"/>
    <b v="1"/>
    <s v="photography/photobooks"/>
    <n v="0"/>
    <x v="1"/>
    <n v="155"/>
    <x v="2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x v="506"/>
    <b v="0"/>
    <n v="89"/>
    <b v="1"/>
    <s v="photography/photobooks"/>
    <n v="0"/>
    <x v="4"/>
    <n v="172"/>
    <x v="2"/>
    <s v="photobook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x v="507"/>
    <b v="1"/>
    <n v="181"/>
    <b v="1"/>
    <s v="theater/plays"/>
    <n v="15481"/>
    <x v="1"/>
    <n v="103"/>
    <x v="6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x v="508"/>
    <b v="1"/>
    <n v="145"/>
    <b v="1"/>
    <s v="theater/plays"/>
    <n v="15443"/>
    <x v="4"/>
    <n v="154"/>
    <x v="6"/>
    <s v="plays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x v="509"/>
    <b v="1"/>
    <n v="251"/>
    <b v="1"/>
    <s v="film &amp; video/documentary"/>
    <n v="15435.55"/>
    <x v="0"/>
    <n v="119"/>
    <x v="5"/>
    <s v="documentary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x v="510"/>
    <b v="0"/>
    <n v="29"/>
    <b v="0"/>
    <s v="technology/wearables"/>
    <n v="0"/>
    <x v="2"/>
    <n v="15"/>
    <x v="0"/>
    <s v="wearable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x v="511"/>
    <b v="0"/>
    <n v="120"/>
    <b v="1"/>
    <s v="theater/plays"/>
    <n v="0"/>
    <x v="4"/>
    <n v="102"/>
    <x v="6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x v="512"/>
    <b v="0"/>
    <n v="112"/>
    <b v="1"/>
    <s v="theater/plays"/>
    <n v="0"/>
    <x v="5"/>
    <n v="102"/>
    <x v="6"/>
    <s v="plays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x v="513"/>
    <b v="0"/>
    <n v="174"/>
    <b v="1"/>
    <s v="music/rock"/>
    <n v="0"/>
    <x v="0"/>
    <n v="102"/>
    <x v="7"/>
    <s v="rock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x v="514"/>
    <b v="1"/>
    <n v="288"/>
    <b v="1"/>
    <s v="theater/plays"/>
    <n v="15315"/>
    <x v="4"/>
    <n v="102"/>
    <x v="6"/>
    <s v="plays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x v="515"/>
    <b v="0"/>
    <n v="69"/>
    <b v="1"/>
    <s v="film &amp; video/television"/>
    <n v="0"/>
    <x v="4"/>
    <n v="102"/>
    <x v="5"/>
    <s v="television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x v="516"/>
    <b v="1"/>
    <n v="139"/>
    <b v="0"/>
    <s v="photography/photobooks"/>
    <n v="15281"/>
    <x v="4"/>
    <n v="61"/>
    <x v="2"/>
    <s v="photobooks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x v="517"/>
    <b v="1"/>
    <n v="223"/>
    <b v="1"/>
    <s v="film &amp; video/documentary"/>
    <n v="15273"/>
    <x v="7"/>
    <n v="305"/>
    <x v="5"/>
    <s v="documentary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x v="518"/>
    <b v="0"/>
    <n v="122"/>
    <b v="1"/>
    <s v="theater/plays"/>
    <n v="0"/>
    <x v="1"/>
    <n v="102"/>
    <x v="6"/>
    <s v="plays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x v="519"/>
    <b v="0"/>
    <n v="102"/>
    <b v="1"/>
    <s v="food/small batch"/>
    <n v="0"/>
    <x v="2"/>
    <n v="102"/>
    <x v="4"/>
    <s v="small batch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x v="520"/>
    <b v="0"/>
    <n v="226"/>
    <b v="1"/>
    <s v="music/rock"/>
    <n v="0"/>
    <x v="2"/>
    <n v="102"/>
    <x v="7"/>
    <s v="rock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x v="521"/>
    <b v="1"/>
    <n v="340"/>
    <b v="1"/>
    <s v="publishing/radio &amp; podcasts"/>
    <n v="15186.69"/>
    <x v="2"/>
    <n v="101"/>
    <x v="1"/>
    <s v="radio &amp; podcasts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x v="522"/>
    <b v="1"/>
    <n v="123"/>
    <b v="1"/>
    <s v="food/small batch"/>
    <n v="15171.5"/>
    <x v="2"/>
    <n v="101"/>
    <x v="4"/>
    <s v="small batch"/>
  </r>
  <r>
    <n v="3220"/>
    <s v="Burners"/>
    <s v="A sci-fi thriller for the stage opening March 10 in Los Angeles."/>
    <n v="15000"/>
    <n v="15126"/>
    <x v="0"/>
    <x v="0"/>
    <s v="USD"/>
    <n v="1489352400"/>
    <n v="1486411204"/>
    <x v="523"/>
    <b v="1"/>
    <n v="59"/>
    <b v="1"/>
    <s v="theater/plays"/>
    <n v="15126"/>
    <x v="5"/>
    <n v="101"/>
    <x v="6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x v="524"/>
    <b v="0"/>
    <n v="60"/>
    <b v="1"/>
    <s v="theater/plays"/>
    <n v="0"/>
    <x v="1"/>
    <n v="302"/>
    <x v="6"/>
    <s v="plays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x v="525"/>
    <b v="0"/>
    <n v="154"/>
    <b v="1"/>
    <s v="music/rock"/>
    <n v="0"/>
    <x v="6"/>
    <n v="101"/>
    <x v="7"/>
    <s v="rock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x v="526"/>
    <b v="0"/>
    <n v="58"/>
    <b v="1"/>
    <s v="theater/spaces"/>
    <n v="0"/>
    <x v="2"/>
    <n v="191"/>
    <x v="6"/>
    <s v="spac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x v="527"/>
    <b v="0"/>
    <n v="680"/>
    <b v="1"/>
    <s v="games/tabletop games"/>
    <n v="0"/>
    <x v="1"/>
    <n v="537"/>
    <x v="3"/>
    <s v="tabletop games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x v="528"/>
    <b v="1"/>
    <n v="202"/>
    <b v="1"/>
    <s v="film &amp; video/documentary"/>
    <n v="14750"/>
    <x v="6"/>
    <n v="113"/>
    <x v="5"/>
    <s v="documentary"/>
  </r>
  <r>
    <n v="1"/>
    <s v="FannibalFest Fan Convention"/>
    <s v="A Hannibal TV Show Fan Convention and Art Collective"/>
    <n v="10275"/>
    <n v="14653"/>
    <x v="0"/>
    <x v="0"/>
    <s v="USD"/>
    <n v="1488464683"/>
    <n v="1485872683"/>
    <x v="529"/>
    <b v="0"/>
    <n v="79"/>
    <b v="1"/>
    <s v="film &amp; video/television"/>
    <n v="0"/>
    <x v="5"/>
    <n v="143"/>
    <x v="5"/>
    <s v="television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x v="530"/>
    <b v="0"/>
    <n v="36"/>
    <b v="0"/>
    <s v="technology/wearables"/>
    <n v="0"/>
    <x v="4"/>
    <n v="73"/>
    <x v="0"/>
    <s v="wearables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x v="531"/>
    <b v="0"/>
    <n v="205"/>
    <b v="1"/>
    <s v="music/rock"/>
    <n v="0"/>
    <x v="3"/>
    <n v="145"/>
    <x v="7"/>
    <s v="rock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x v="532"/>
    <b v="1"/>
    <n v="72"/>
    <b v="1"/>
    <s v="theater/plays"/>
    <n v="14450"/>
    <x v="2"/>
    <n v="111"/>
    <x v="6"/>
    <s v="plays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x v="533"/>
    <b v="0"/>
    <n v="156"/>
    <b v="1"/>
    <s v="music/rock"/>
    <n v="0"/>
    <x v="0"/>
    <n v="144"/>
    <x v="7"/>
    <s v="rock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x v="534"/>
    <b v="0"/>
    <n v="276"/>
    <b v="0"/>
    <s v="technology/wearables"/>
    <n v="0"/>
    <x v="1"/>
    <n v="11"/>
    <x v="0"/>
    <s v="wearabl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11"/>
    <s v="CAD"/>
    <n v="1417804229"/>
    <n v="1415212229"/>
    <x v="535"/>
    <b v="0"/>
    <n v="534"/>
    <b v="0"/>
    <s v="games/video games"/>
    <n v="0"/>
    <x v="2"/>
    <n v="28"/>
    <x v="3"/>
    <s v="video games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x v="536"/>
    <b v="0"/>
    <n v="146"/>
    <b v="1"/>
    <s v="technology/hardware"/>
    <n v="0"/>
    <x v="0"/>
    <n v="118"/>
    <x v="0"/>
    <s v="hardware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x v="537"/>
    <b v="1"/>
    <n v="284"/>
    <b v="1"/>
    <s v="film &amp; video/documentary"/>
    <n v="14166"/>
    <x v="0"/>
    <n v="283"/>
    <x v="5"/>
    <s v="documentary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x v="538"/>
    <b v="0"/>
    <n v="119"/>
    <b v="1"/>
    <s v="film &amp; video/television"/>
    <n v="0"/>
    <x v="4"/>
    <n v="128"/>
    <x v="5"/>
    <s v="television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x v="539"/>
    <b v="1"/>
    <n v="95"/>
    <b v="1"/>
    <s v="technology/hardware"/>
    <n v="14055"/>
    <x v="2"/>
    <n v="281"/>
    <x v="0"/>
    <s v="hardware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x v="540"/>
    <b v="1"/>
    <n v="182"/>
    <b v="1"/>
    <s v="music/rock"/>
    <n v="14000"/>
    <x v="0"/>
    <n v="117"/>
    <x v="7"/>
    <s v="rock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x v="541"/>
    <b v="0"/>
    <n v="11"/>
    <b v="0"/>
    <s v="technology/wearables"/>
    <n v="0"/>
    <x v="5"/>
    <n v="47"/>
    <x v="0"/>
    <s v="wearables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x v="542"/>
    <b v="1"/>
    <n v="189"/>
    <b v="1"/>
    <s v="music/rock"/>
    <n v="13864.17"/>
    <x v="2"/>
    <n v="111"/>
    <x v="7"/>
    <s v="rock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x v="543"/>
    <b v="1"/>
    <n v="473"/>
    <b v="1"/>
    <s v="technology/hardware"/>
    <n v="13864"/>
    <x v="0"/>
    <n v="347"/>
    <x v="0"/>
    <s v="hardware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x v="544"/>
    <b v="1"/>
    <n v="92"/>
    <b v="0"/>
    <s v="photography/photobooks"/>
    <n v="13846"/>
    <x v="2"/>
    <n v="57"/>
    <x v="2"/>
    <s v="photobooks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x v="545"/>
    <b v="0"/>
    <n v="133"/>
    <b v="1"/>
    <s v="film &amp; video/documentary"/>
    <n v="0"/>
    <x v="4"/>
    <n v="114"/>
    <x v="5"/>
    <s v="documentary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x v="546"/>
    <b v="0"/>
    <n v="539"/>
    <b v="1"/>
    <s v="games/tabletop games"/>
    <n v="0"/>
    <x v="0"/>
    <n v="171"/>
    <x v="3"/>
    <s v="tabletop games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16"/>
    <s v="EUR"/>
    <n v="1447600389"/>
    <n v="1444140789"/>
    <x v="547"/>
    <b v="0"/>
    <n v="34"/>
    <b v="0"/>
    <s v="technology/web"/>
    <n v="0"/>
    <x v="4"/>
    <n v="27"/>
    <x v="0"/>
    <s v="web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x v="548"/>
    <b v="0"/>
    <n v="132"/>
    <b v="1"/>
    <s v="music/classical music"/>
    <n v="0"/>
    <x v="4"/>
    <n v="109"/>
    <x v="7"/>
    <s v="classical music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x v="549"/>
    <b v="0"/>
    <n v="227"/>
    <b v="1"/>
    <s v="publishing/nonfiction"/>
    <n v="0"/>
    <x v="4"/>
    <n v="136"/>
    <x v="1"/>
    <s v="nonfiction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x v="550"/>
    <b v="0"/>
    <n v="944"/>
    <b v="1"/>
    <s v="games/tabletop games"/>
    <n v="0"/>
    <x v="4"/>
    <n v="1357"/>
    <x v="3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x v="551"/>
    <b v="0"/>
    <n v="96"/>
    <b v="1"/>
    <s v="games/tabletop games"/>
    <n v="0"/>
    <x v="1"/>
    <n v="271"/>
    <x v="3"/>
    <s v="tabletop game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6"/>
    <s v="EUR"/>
    <n v="1450602000"/>
    <n v="1445415653"/>
    <x v="552"/>
    <b v="0"/>
    <n v="170"/>
    <b v="1"/>
    <s v="photography/photobooks"/>
    <n v="0"/>
    <x v="4"/>
    <n v="135"/>
    <x v="2"/>
    <s v="photobooks"/>
  </r>
  <r>
    <n v="1855"/>
    <s v="Motion Device Debut EP"/>
    <s v="11 year old Sara &amp; Motion Device want rock &amp; metal fans all over the world to unite and join the ROCK REVOLUTION!!!"/>
    <n v="8750"/>
    <n v="13480.16"/>
    <x v="0"/>
    <x v="11"/>
    <s v="CAD"/>
    <n v="1389012940"/>
    <n v="1385124940"/>
    <x v="553"/>
    <b v="0"/>
    <n v="191"/>
    <b v="1"/>
    <s v="music/rock"/>
    <n v="0"/>
    <x v="0"/>
    <n v="154"/>
    <x v="7"/>
    <s v="rock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x v="554"/>
    <b v="0"/>
    <n v="171"/>
    <b v="1"/>
    <s v="film &amp; video/documentary"/>
    <n v="0"/>
    <x v="3"/>
    <n v="105"/>
    <x v="5"/>
    <s v="documentary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x v="555"/>
    <b v="0"/>
    <n v="57"/>
    <b v="1"/>
    <s v="photography/photobooks"/>
    <n v="0"/>
    <x v="4"/>
    <n v="103"/>
    <x v="2"/>
    <s v="photobooks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x v="556"/>
    <b v="1"/>
    <n v="141"/>
    <b v="1"/>
    <s v="music/rock"/>
    <n v="13323"/>
    <x v="7"/>
    <n v="199"/>
    <x v="7"/>
    <s v="rock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x v="557"/>
    <b v="0"/>
    <n v="76"/>
    <b v="0"/>
    <s v="technology/wearables"/>
    <n v="0"/>
    <x v="1"/>
    <n v="44"/>
    <x v="0"/>
    <s v="wearables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x v="558"/>
    <b v="0"/>
    <n v="94"/>
    <b v="1"/>
    <s v="publishing/nonfiction"/>
    <n v="0"/>
    <x v="0"/>
    <n v="102"/>
    <x v="1"/>
    <s v="nonfiction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x v="559"/>
    <b v="1"/>
    <n v="179"/>
    <b v="1"/>
    <s v="food/small batch"/>
    <n v="13279"/>
    <x v="2"/>
    <n v="111"/>
    <x v="4"/>
    <s v="small batch"/>
  </r>
  <r>
    <n v="2199"/>
    <s v="Decadolo. Flip it!"/>
    <s v="A new strategic board game designed to flip out your opponent."/>
    <n v="9000"/>
    <n v="13228"/>
    <x v="0"/>
    <x v="12"/>
    <s v="EUR"/>
    <n v="1444903198"/>
    <n v="1442311198"/>
    <x v="560"/>
    <b v="1"/>
    <n v="251"/>
    <b v="1"/>
    <s v="games/tabletop games"/>
    <n v="13228"/>
    <x v="4"/>
    <n v="147"/>
    <x v="3"/>
    <s v="tabletop game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x v="561"/>
    <b v="0"/>
    <n v="111"/>
    <b v="1"/>
    <s v="photography/photobooks"/>
    <n v="0"/>
    <x v="4"/>
    <n v="105"/>
    <x v="2"/>
    <s v="photobook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x v="562"/>
    <b v="1"/>
    <n v="186"/>
    <b v="1"/>
    <s v="theater/plays"/>
    <n v="13163.5"/>
    <x v="4"/>
    <n v="101"/>
    <x v="6"/>
    <s v="play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x v="563"/>
    <b v="0"/>
    <n v="156"/>
    <b v="1"/>
    <s v="theater/spaces"/>
    <n v="0"/>
    <x v="1"/>
    <n v="109"/>
    <x v="6"/>
    <s v="spaces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x v="564"/>
    <b v="1"/>
    <n v="103"/>
    <b v="1"/>
    <s v="technology/hardware"/>
    <n v="13114"/>
    <x v="6"/>
    <n v="262"/>
    <x v="0"/>
    <s v="hardware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4"/>
    <s v="EUR"/>
    <n v="1434197351"/>
    <n v="1431605351"/>
    <x v="565"/>
    <b v="0"/>
    <n v="62"/>
    <b v="1"/>
    <s v="photography/photobooks"/>
    <n v="0"/>
    <x v="4"/>
    <n v="101"/>
    <x v="2"/>
    <s v="photobooks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x v="566"/>
    <b v="0"/>
    <n v="159"/>
    <b v="1"/>
    <s v="film &amp; video/documentary"/>
    <n v="0"/>
    <x v="4"/>
    <n v="104"/>
    <x v="5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x v="567"/>
    <b v="1"/>
    <n v="165"/>
    <b v="1"/>
    <s v="film &amp; video/documentary"/>
    <n v="12965.44"/>
    <x v="2"/>
    <n v="132"/>
    <x v="5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x v="568"/>
    <b v="0"/>
    <n v="229"/>
    <b v="1"/>
    <s v="film &amp; video/documentary"/>
    <n v="0"/>
    <x v="7"/>
    <n v="104"/>
    <x v="5"/>
    <s v="documentary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x v="569"/>
    <b v="0"/>
    <n v="35"/>
    <b v="0"/>
    <s v="technology/wearables"/>
    <n v="0"/>
    <x v="4"/>
    <n v="112"/>
    <x v="0"/>
    <s v="wearable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x v="570"/>
    <b v="0"/>
    <n v="47"/>
    <b v="1"/>
    <s v="film &amp; video/shorts"/>
    <n v="0"/>
    <x v="0"/>
    <n v="107"/>
    <x v="5"/>
    <s v="shorts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x v="571"/>
    <b v="0"/>
    <n v="121"/>
    <b v="0"/>
    <s v="technology/web"/>
    <n v="0"/>
    <x v="4"/>
    <n v="21"/>
    <x v="0"/>
    <s v="web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x v="572"/>
    <b v="1"/>
    <n v="176"/>
    <b v="1"/>
    <s v="theater/plays"/>
    <n v="12806"/>
    <x v="4"/>
    <n v="128"/>
    <x v="6"/>
    <s v="plays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x v="573"/>
    <b v="0"/>
    <n v="26"/>
    <b v="1"/>
    <s v="publishing/nonfiction"/>
    <n v="0"/>
    <x v="4"/>
    <n v="128"/>
    <x v="1"/>
    <s v="nonfiction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x v="574"/>
    <b v="0"/>
    <n v="141"/>
    <b v="1"/>
    <s v="theater/plays"/>
    <n v="0"/>
    <x v="4"/>
    <n v="128"/>
    <x v="6"/>
    <s v="play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6"/>
    <s v="EUR"/>
    <n v="1467106895"/>
    <n v="1463218895"/>
    <x v="575"/>
    <b v="0"/>
    <n v="96"/>
    <b v="0"/>
    <s v="technology/wearables"/>
    <n v="0"/>
    <x v="1"/>
    <n v="26"/>
    <x v="0"/>
    <s v="wearabl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x v="576"/>
    <b v="0"/>
    <n v="118"/>
    <b v="1"/>
    <s v="theater/spaces"/>
    <n v="0"/>
    <x v="2"/>
    <n v="120"/>
    <x v="6"/>
    <s v="space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x v="577"/>
    <b v="1"/>
    <n v="183"/>
    <b v="1"/>
    <s v="theater/plays"/>
    <n v="12730.42"/>
    <x v="2"/>
    <n v="127"/>
    <x v="6"/>
    <s v="plays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x v="578"/>
    <b v="1"/>
    <n v="202"/>
    <b v="1"/>
    <s v="film &amp; video/documentary"/>
    <n v="12668"/>
    <x v="6"/>
    <n v="106"/>
    <x v="5"/>
    <s v="documentary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x v="579"/>
    <b v="0"/>
    <n v="185"/>
    <b v="1"/>
    <s v="technology/hardware"/>
    <n v="0"/>
    <x v="1"/>
    <n v="253"/>
    <x v="0"/>
    <s v="hardware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x v="580"/>
    <b v="1"/>
    <n v="134"/>
    <b v="1"/>
    <s v="theater/plays"/>
    <n v="12571"/>
    <x v="2"/>
    <n v="103"/>
    <x v="6"/>
    <s v="plays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x v="581"/>
    <b v="0"/>
    <n v="99"/>
    <b v="1"/>
    <s v="music/rock"/>
    <n v="0"/>
    <x v="3"/>
    <n v="100"/>
    <x v="7"/>
    <s v="rock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x v="582"/>
    <b v="0"/>
    <n v="197"/>
    <b v="0"/>
    <s v="theater/plays"/>
    <n v="0"/>
    <x v="2"/>
    <n v="70"/>
    <x v="6"/>
    <s v="play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x v="583"/>
    <b v="0"/>
    <n v="122"/>
    <b v="0"/>
    <s v="technology/wearables"/>
    <n v="0"/>
    <x v="1"/>
    <n v="31"/>
    <x v="0"/>
    <s v="wearables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x v="584"/>
    <b v="0"/>
    <n v="240"/>
    <b v="1"/>
    <s v="music/rock"/>
    <n v="0"/>
    <x v="0"/>
    <n v="497"/>
    <x v="7"/>
    <s v="rock"/>
  </r>
  <r>
    <n v="1749"/>
    <s v="E FOTOGRAFESCHE RECKBLECK - 367 DEEG AM AUSLAND ASAZ"/>
    <s v="Help me fund the production run of my first book by local Photographer Sandro Ortolani."/>
    <n v="10050"/>
    <n v="12410.5"/>
    <x v="0"/>
    <x v="17"/>
    <s v="EUR"/>
    <n v="1488394800"/>
    <n v="1485213921"/>
    <x v="585"/>
    <b v="0"/>
    <n v="131"/>
    <b v="1"/>
    <s v="photography/photobooks"/>
    <n v="0"/>
    <x v="5"/>
    <n v="123"/>
    <x v="2"/>
    <s v="photobooks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x v="586"/>
    <b v="0"/>
    <n v="134"/>
    <b v="1"/>
    <s v="music/rock"/>
    <n v="0"/>
    <x v="6"/>
    <n v="124"/>
    <x v="7"/>
    <s v="rock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x v="587"/>
    <b v="0"/>
    <n v="140"/>
    <b v="1"/>
    <s v="technology/hardware"/>
    <n v="0"/>
    <x v="4"/>
    <n v="124"/>
    <x v="0"/>
    <s v="hardware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x v="588"/>
    <b v="0"/>
    <n v="199"/>
    <b v="1"/>
    <s v="theater/plays"/>
    <n v="0"/>
    <x v="2"/>
    <n v="103"/>
    <x v="6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x v="589"/>
    <b v="0"/>
    <n v="173"/>
    <b v="1"/>
    <s v="theater/plays"/>
    <n v="0"/>
    <x v="1"/>
    <n v="123"/>
    <x v="6"/>
    <s v="play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x v="590"/>
    <b v="0"/>
    <n v="182"/>
    <b v="1"/>
    <s v="theater/spaces"/>
    <n v="0"/>
    <x v="3"/>
    <n v="246"/>
    <x v="6"/>
    <s v="space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x v="591"/>
    <b v="1"/>
    <n v="115"/>
    <b v="1"/>
    <s v="theater/plays"/>
    <n v="12256"/>
    <x v="4"/>
    <n v="102"/>
    <x v="6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x v="592"/>
    <b v="1"/>
    <n v="184"/>
    <b v="1"/>
    <s v="theater/plays"/>
    <n v="12252"/>
    <x v="2"/>
    <n v="102"/>
    <x v="6"/>
    <s v="play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x v="593"/>
    <b v="0"/>
    <n v="118"/>
    <b v="1"/>
    <s v="photography/photobooks"/>
    <n v="0"/>
    <x v="1"/>
    <n v="102"/>
    <x v="2"/>
    <s v="photobook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x v="594"/>
    <b v="0"/>
    <n v="17"/>
    <b v="1"/>
    <s v="theater/plays"/>
    <n v="0"/>
    <x v="1"/>
    <n v="122"/>
    <x v="6"/>
    <s v="plays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x v="595"/>
    <b v="0"/>
    <n v="87"/>
    <b v="1"/>
    <s v="film &amp; video/documentary"/>
    <n v="0"/>
    <x v="4"/>
    <n v="101"/>
    <x v="5"/>
    <s v="documentary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5"/>
    <s v="NZD"/>
    <n v="1477886400"/>
    <n v="1476228128"/>
    <x v="596"/>
    <b v="0"/>
    <n v="111"/>
    <b v="1"/>
    <s v="theater/spaces"/>
    <n v="0"/>
    <x v="1"/>
    <n v="122"/>
    <x v="6"/>
    <s v="spaces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x v="597"/>
    <b v="0"/>
    <n v="217"/>
    <b v="1"/>
    <s v="technology/hardware"/>
    <n v="0"/>
    <x v="0"/>
    <n v="121"/>
    <x v="0"/>
    <s v="hardware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x v="598"/>
    <b v="1"/>
    <n v="385"/>
    <b v="1"/>
    <s v="technology/space exploration"/>
    <n v="12106"/>
    <x v="2"/>
    <n v="110"/>
    <x v="0"/>
    <s v="space exploration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x v="599"/>
    <b v="1"/>
    <n v="200"/>
    <b v="1"/>
    <s v="theater/plays"/>
    <n v="12095"/>
    <x v="4"/>
    <n v="101"/>
    <x v="6"/>
    <s v="plays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x v="600"/>
    <b v="0"/>
    <n v="71"/>
    <b v="1"/>
    <s v="film &amp; video/television"/>
    <n v="0"/>
    <x v="4"/>
    <n v="100"/>
    <x v="5"/>
    <s v="television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x v="601"/>
    <b v="0"/>
    <n v="190"/>
    <b v="1"/>
    <s v="music/metal"/>
    <n v="0"/>
    <x v="1"/>
    <n v="120"/>
    <x v="7"/>
    <s v="metal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x v="602"/>
    <b v="0"/>
    <n v="70"/>
    <b v="1"/>
    <s v="film &amp; video/television"/>
    <n v="0"/>
    <x v="2"/>
    <n v="100"/>
    <x v="5"/>
    <s v="television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x v="603"/>
    <b v="1"/>
    <n v="167"/>
    <b v="1"/>
    <s v="film &amp; video/documentary"/>
    <n v="12007.18"/>
    <x v="5"/>
    <n v="107"/>
    <x v="5"/>
    <s v="documentary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x v="604"/>
    <b v="1"/>
    <n v="215"/>
    <b v="1"/>
    <s v="photography/photobooks"/>
    <n v="12001.5"/>
    <x v="2"/>
    <n v="150"/>
    <x v="2"/>
    <s v="photobooks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x v="605"/>
    <b v="0"/>
    <n v="86"/>
    <b v="1"/>
    <s v="film &amp; video/documentary"/>
    <n v="0"/>
    <x v="2"/>
    <n v="124"/>
    <x v="5"/>
    <s v="documentary"/>
  </r>
  <r>
    <n v="49"/>
    <s v="Driving Jersey - Season Five"/>
    <s v="Driving Jersey is real people telling real stories."/>
    <n v="12000"/>
    <n v="12000"/>
    <x v="0"/>
    <x v="0"/>
    <s v="USD"/>
    <n v="1445660045"/>
    <n v="1443068045"/>
    <x v="606"/>
    <b v="0"/>
    <n v="87"/>
    <b v="1"/>
    <s v="film &amp; video/television"/>
    <n v="0"/>
    <x v="4"/>
    <n v="100"/>
    <x v="5"/>
    <s v="television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x v="607"/>
    <b v="0"/>
    <n v="12"/>
    <b v="1"/>
    <s v="theater/plays"/>
    <n v="0"/>
    <x v="2"/>
    <n v="100"/>
    <x v="6"/>
    <s v="play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4"/>
    <s v="EUR"/>
    <n v="1444291193"/>
    <n v="1441699193"/>
    <x v="608"/>
    <b v="1"/>
    <n v="187"/>
    <b v="1"/>
    <s v="theater/spaces"/>
    <n v="11998.01"/>
    <x v="4"/>
    <n v="120"/>
    <x v="6"/>
    <s v="spac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x v="609"/>
    <b v="0"/>
    <n v="207"/>
    <b v="1"/>
    <s v="games/tabletop games"/>
    <n v="0"/>
    <x v="3"/>
    <n v="141"/>
    <x v="3"/>
    <s v="tabletop games"/>
  </r>
  <r>
    <n v="217"/>
    <s v="Bitch"/>
    <s v="A roadmovie by paw"/>
    <n v="100000"/>
    <n v="11943"/>
    <x v="2"/>
    <x v="10"/>
    <s v="SEK"/>
    <n v="1419780149"/>
    <n v="1417101749"/>
    <x v="610"/>
    <b v="0"/>
    <n v="38"/>
    <b v="0"/>
    <s v="film &amp; video/drama"/>
    <n v="0"/>
    <x v="2"/>
    <n v="12"/>
    <x v="5"/>
    <s v="drama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x v="611"/>
    <b v="1"/>
    <n v="152"/>
    <b v="0"/>
    <s v="photography/photobooks"/>
    <n v="11923"/>
    <x v="1"/>
    <n v="40"/>
    <x v="2"/>
    <s v="photobooks"/>
  </r>
  <r>
    <n v="3481"/>
    <s v="FIX THE FITZ"/>
    <s v="One of Australia's greatest theatres needs your help. Please help us refurnish, fit out and restore this legendary storytelling venue."/>
    <n v="10000"/>
    <n v="11880"/>
    <x v="0"/>
    <x v="8"/>
    <s v="AUD"/>
    <n v="1420178188"/>
    <n v="1418709388"/>
    <x v="612"/>
    <b v="0"/>
    <n v="95"/>
    <b v="1"/>
    <s v="theater/plays"/>
    <n v="0"/>
    <x v="2"/>
    <n v="119"/>
    <x v="6"/>
    <s v="play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x v="613"/>
    <b v="0"/>
    <n v="15"/>
    <b v="0"/>
    <s v="technology/wearables"/>
    <n v="0"/>
    <x v="2"/>
    <n v="39"/>
    <x v="0"/>
    <s v="wearables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x v="614"/>
    <b v="0"/>
    <n v="90"/>
    <b v="1"/>
    <s v="music/rock"/>
    <n v="0"/>
    <x v="2"/>
    <n v="118"/>
    <x v="7"/>
    <s v="rock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x v="615"/>
    <b v="0"/>
    <n v="274"/>
    <b v="1"/>
    <s v="technology/wearables"/>
    <n v="0"/>
    <x v="4"/>
    <n v="147"/>
    <x v="0"/>
    <s v="wearable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x v="616"/>
    <b v="0"/>
    <n v="125"/>
    <b v="1"/>
    <s v="theater/plays"/>
    <n v="0"/>
    <x v="2"/>
    <n v="100"/>
    <x v="6"/>
    <s v="plays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x v="617"/>
    <b v="1"/>
    <n v="183"/>
    <b v="1"/>
    <s v="technology/hardware"/>
    <n v="11745"/>
    <x v="4"/>
    <n v="235"/>
    <x v="0"/>
    <s v="hardware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4"/>
    <s v="EUR"/>
    <n v="1439707236"/>
    <n v="1437115236"/>
    <x v="618"/>
    <b v="0"/>
    <n v="144"/>
    <b v="1"/>
    <s v="games/tabletop games"/>
    <n v="0"/>
    <x v="4"/>
    <n v="1174"/>
    <x v="3"/>
    <s v="tabletop games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x v="619"/>
    <b v="1"/>
    <n v="255"/>
    <b v="1"/>
    <s v="music/electronic music"/>
    <n v="11727"/>
    <x v="5"/>
    <n v="117"/>
    <x v="7"/>
    <s v="electronic music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11"/>
    <s v="CAD"/>
    <n v="1415865720"/>
    <n v="1413270690"/>
    <x v="620"/>
    <b v="0"/>
    <n v="40"/>
    <b v="0"/>
    <s v="technology/wearables"/>
    <n v="0"/>
    <x v="2"/>
    <n v="8"/>
    <x v="0"/>
    <s v="wearables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x v="621"/>
    <b v="1"/>
    <n v="286"/>
    <b v="1"/>
    <s v="film &amp; video/documentary"/>
    <n v="11656"/>
    <x v="2"/>
    <n v="117"/>
    <x v="5"/>
    <s v="documentary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x v="622"/>
    <b v="0"/>
    <n v="104"/>
    <b v="1"/>
    <s v="music/rock"/>
    <n v="0"/>
    <x v="3"/>
    <n v="155"/>
    <x v="7"/>
    <s v="rock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x v="623"/>
    <b v="0"/>
    <n v="182"/>
    <b v="1"/>
    <s v="film &amp; video/television"/>
    <n v="0"/>
    <x v="4"/>
    <n v="137"/>
    <x v="5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x v="624"/>
    <b v="0"/>
    <n v="52"/>
    <b v="1"/>
    <s v="film &amp; video/television"/>
    <n v="0"/>
    <x v="2"/>
    <n v="116"/>
    <x v="5"/>
    <s v="television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x v="625"/>
    <b v="1"/>
    <n v="96"/>
    <b v="0"/>
    <s v="photography/photobooks"/>
    <n v="11594"/>
    <x v="5"/>
    <n v="41"/>
    <x v="2"/>
    <s v="photobooks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x v="626"/>
    <b v="1"/>
    <n v="137"/>
    <b v="1"/>
    <s v="technology/hardware"/>
    <n v="11570.92"/>
    <x v="7"/>
    <n v="116"/>
    <x v="0"/>
    <s v="hardware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x v="627"/>
    <b v="1"/>
    <n v="283"/>
    <b v="1"/>
    <s v="food/small batch"/>
    <n v="11545.1"/>
    <x v="2"/>
    <n v="144"/>
    <x v="4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x v="628"/>
    <b v="0"/>
    <n v="186"/>
    <b v="1"/>
    <s v="food/small batch"/>
    <n v="0"/>
    <x v="5"/>
    <n v="115"/>
    <x v="4"/>
    <s v="small batch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x v="629"/>
    <b v="0"/>
    <n v="104"/>
    <b v="1"/>
    <s v="theater/plays"/>
    <n v="0"/>
    <x v="4"/>
    <n v="154"/>
    <x v="6"/>
    <s v="plays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11"/>
    <s v="CAD"/>
    <n v="1425937761"/>
    <n v="1422917361"/>
    <x v="630"/>
    <b v="0"/>
    <n v="84"/>
    <b v="1"/>
    <s v="technology/space exploration"/>
    <n v="0"/>
    <x v="4"/>
    <n v="100"/>
    <x v="0"/>
    <s v="space exploration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x v="631"/>
    <b v="1"/>
    <n v="169"/>
    <b v="1"/>
    <s v="music/rock"/>
    <n v="11472"/>
    <x v="3"/>
    <n v="115"/>
    <x v="7"/>
    <s v="rock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9"/>
    <s v="DKK"/>
    <n v="1469109600"/>
    <n v="1464586746"/>
    <x v="632"/>
    <b v="0"/>
    <n v="19"/>
    <b v="0"/>
    <s v="technology/wearables"/>
    <n v="0"/>
    <x v="1"/>
    <n v="6"/>
    <x v="0"/>
    <s v="wearable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x v="633"/>
    <b v="0"/>
    <n v="62"/>
    <b v="1"/>
    <s v="theater/plays"/>
    <n v="0"/>
    <x v="1"/>
    <n v="115"/>
    <x v="6"/>
    <s v="play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x v="634"/>
    <b v="0"/>
    <n v="9"/>
    <b v="0"/>
    <s v="theater/spaces"/>
    <n v="0"/>
    <x v="4"/>
    <n v="5"/>
    <x v="6"/>
    <s v="spac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x v="635"/>
    <b v="0"/>
    <n v="480"/>
    <b v="1"/>
    <s v="games/tabletop games"/>
    <n v="0"/>
    <x v="2"/>
    <n v="134"/>
    <x v="3"/>
    <s v="tabletop games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x v="636"/>
    <b v="0"/>
    <n v="158"/>
    <b v="1"/>
    <s v="music/rock"/>
    <n v="0"/>
    <x v="1"/>
    <n v="114"/>
    <x v="7"/>
    <s v="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x v="637"/>
    <b v="0"/>
    <n v="115"/>
    <b v="1"/>
    <s v="music/indie rock"/>
    <n v="0"/>
    <x v="3"/>
    <n v="146"/>
    <x v="7"/>
    <s v="indie rock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x v="638"/>
    <b v="0"/>
    <n v="128"/>
    <b v="1"/>
    <s v="theater/plays"/>
    <n v="0"/>
    <x v="4"/>
    <n v="114"/>
    <x v="6"/>
    <s v="plays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x v="639"/>
    <b v="0"/>
    <n v="184"/>
    <b v="1"/>
    <s v="music/rock"/>
    <n v="0"/>
    <x v="2"/>
    <n v="126"/>
    <x v="7"/>
    <s v="rock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x v="640"/>
    <b v="0"/>
    <n v="108"/>
    <b v="1"/>
    <s v="publishing/nonfiction"/>
    <n v="0"/>
    <x v="0"/>
    <n v="315"/>
    <x v="1"/>
    <s v="nonfiction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x v="641"/>
    <b v="1"/>
    <n v="226"/>
    <b v="1"/>
    <s v="theater/plays"/>
    <n v="11335.7"/>
    <x v="2"/>
    <n v="119"/>
    <x v="6"/>
    <s v="play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x v="642"/>
    <b v="0"/>
    <n v="271"/>
    <b v="1"/>
    <s v="games/tabletop games"/>
    <n v="0"/>
    <x v="1"/>
    <n v="287"/>
    <x v="3"/>
    <s v="tabletop games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x v="643"/>
    <b v="1"/>
    <n v="235"/>
    <b v="1"/>
    <s v="film &amp; video/documentary"/>
    <n v="11292"/>
    <x v="7"/>
    <n v="113"/>
    <x v="5"/>
    <s v="documentary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x v="644"/>
    <b v="1"/>
    <n v="70"/>
    <b v="1"/>
    <s v="technology/hardware"/>
    <n v="11231"/>
    <x v="2"/>
    <n v="150"/>
    <x v="0"/>
    <s v="hardware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x v="645"/>
    <b v="0"/>
    <n v="62"/>
    <b v="1"/>
    <s v="film &amp; video/documentary"/>
    <n v="0"/>
    <x v="2"/>
    <n v="112"/>
    <x v="5"/>
    <s v="documentary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x v="646"/>
    <b v="0"/>
    <n v="27"/>
    <b v="0"/>
    <s v="theater/spaces"/>
    <n v="0"/>
    <x v="4"/>
    <n v="1"/>
    <x v="6"/>
    <s v="spaces"/>
  </r>
  <r>
    <n v="1222"/>
    <s v="Project Pilgrim"/>
    <s v="Project Pilgrim is my effort to work towards normalizing mental health."/>
    <n v="4000"/>
    <n v="11215"/>
    <x v="0"/>
    <x v="11"/>
    <s v="CAD"/>
    <n v="1459483200"/>
    <n v="1456852647"/>
    <x v="647"/>
    <b v="0"/>
    <n v="138"/>
    <b v="1"/>
    <s v="photography/photobooks"/>
    <n v="0"/>
    <x v="1"/>
    <n v="280"/>
    <x v="2"/>
    <s v="photobooks"/>
  </r>
  <r>
    <n v="1029"/>
    <s v="StrobeHouse presents Valborg 2015"/>
    <s v="We want to recreate last years massive Valborgparty in Lund but this time even bigger!"/>
    <n v="10000"/>
    <n v="11176"/>
    <x v="0"/>
    <x v="10"/>
    <s v="SEK"/>
    <n v="1428184740"/>
    <n v="1423501507"/>
    <x v="648"/>
    <b v="0"/>
    <n v="141"/>
    <b v="1"/>
    <s v="music/electronic music"/>
    <n v="0"/>
    <x v="4"/>
    <n v="112"/>
    <x v="7"/>
    <s v="electronic music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x v="649"/>
    <b v="0"/>
    <n v="151"/>
    <b v="1"/>
    <s v="music/rock"/>
    <n v="0"/>
    <x v="4"/>
    <n v="112"/>
    <x v="7"/>
    <s v="rock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x v="650"/>
    <b v="1"/>
    <n v="193"/>
    <b v="1"/>
    <s v="theater/plays"/>
    <n v="11122"/>
    <x v="4"/>
    <n v="111"/>
    <x v="6"/>
    <s v="play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x v="651"/>
    <b v="0"/>
    <n v="178"/>
    <b v="1"/>
    <s v="film &amp; video/shorts"/>
    <n v="0"/>
    <x v="6"/>
    <n v="111"/>
    <x v="5"/>
    <s v="shorts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x v="652"/>
    <b v="0"/>
    <n v="86"/>
    <b v="1"/>
    <s v="film &amp; video/television"/>
    <n v="0"/>
    <x v="1"/>
    <n v="129"/>
    <x v="5"/>
    <s v="television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x v="653"/>
    <b v="0"/>
    <n v="96"/>
    <b v="1"/>
    <s v="music/indie rock"/>
    <n v="0"/>
    <x v="0"/>
    <n v="111"/>
    <x v="7"/>
    <s v="indie rock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8"/>
    <s v="AUD"/>
    <n v="1437473005"/>
    <n v="1434881005"/>
    <x v="654"/>
    <b v="0"/>
    <n v="73"/>
    <b v="1"/>
    <s v="theater/plays"/>
    <n v="0"/>
    <x v="4"/>
    <n v="111"/>
    <x v="6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x v="655"/>
    <b v="0"/>
    <n v="197"/>
    <b v="1"/>
    <s v="theater/plays"/>
    <n v="0"/>
    <x v="4"/>
    <n v="105"/>
    <x v="6"/>
    <s v="play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x v="656"/>
    <b v="1"/>
    <n v="66"/>
    <b v="0"/>
    <s v="technology/makerspaces"/>
    <n v="11032"/>
    <x v="2"/>
    <n v="28"/>
    <x v="0"/>
    <s v="maker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x v="657"/>
    <b v="0"/>
    <n v="269"/>
    <b v="1"/>
    <s v="technology/hardware"/>
    <n v="0"/>
    <x v="0"/>
    <n v="1462"/>
    <x v="0"/>
    <s v="hardware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x v="658"/>
    <b v="0"/>
    <n v="128"/>
    <b v="1"/>
    <s v="music/pop"/>
    <n v="0"/>
    <x v="3"/>
    <n v="110"/>
    <x v="7"/>
    <s v="pop"/>
  </r>
  <r>
    <n v="1795"/>
    <s v="THE AFGHANS - A Photo Book"/>
    <s v="A photography book documenting the impact of the ISAF mission on the Afghan people of Mazar-e Sharif."/>
    <n v="28000"/>
    <n v="10846"/>
    <x v="2"/>
    <x v="4"/>
    <s v="EUR"/>
    <n v="1476460800"/>
    <n v="1473922541"/>
    <x v="659"/>
    <b v="1"/>
    <n v="81"/>
    <b v="0"/>
    <s v="photography/photobooks"/>
    <n v="10846"/>
    <x v="1"/>
    <n v="39"/>
    <x v="2"/>
    <s v="photobook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x v="660"/>
    <b v="0"/>
    <n v="263"/>
    <b v="1"/>
    <s v="games/tabletop games"/>
    <n v="0"/>
    <x v="4"/>
    <n v="542"/>
    <x v="3"/>
    <s v="tabletop gam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x v="661"/>
    <b v="0"/>
    <n v="215"/>
    <b v="0"/>
    <s v="technology/wearables"/>
    <n v="0"/>
    <x v="2"/>
    <n v="22"/>
    <x v="0"/>
    <s v="wearables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x v="662"/>
    <b v="0"/>
    <n v="184"/>
    <b v="1"/>
    <s v="film &amp; video/documentary"/>
    <n v="0"/>
    <x v="3"/>
    <n v="108"/>
    <x v="5"/>
    <s v="documentary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x v="663"/>
    <b v="0"/>
    <n v="445"/>
    <b v="1"/>
    <s v="games/tabletop games"/>
    <n v="0"/>
    <x v="1"/>
    <n v="180"/>
    <x v="3"/>
    <s v="tabletop games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x v="664"/>
    <b v="0"/>
    <n v="120"/>
    <b v="1"/>
    <s v="food/small batch"/>
    <n v="0"/>
    <x v="2"/>
    <n v="108"/>
    <x v="4"/>
    <s v="small batch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x v="665"/>
    <b v="0"/>
    <n v="84"/>
    <b v="0"/>
    <s v="theater/plays"/>
    <n v="0"/>
    <x v="2"/>
    <n v="22"/>
    <x v="6"/>
    <s v="plays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x v="666"/>
    <b v="0"/>
    <n v="99"/>
    <b v="1"/>
    <s v="music/electronic music"/>
    <n v="0"/>
    <x v="4"/>
    <n v="107"/>
    <x v="7"/>
    <s v="electronic music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x v="667"/>
    <b v="1"/>
    <n v="100"/>
    <b v="1"/>
    <s v="technology/space exploration"/>
    <n v="10710"/>
    <x v="2"/>
    <n v="102"/>
    <x v="0"/>
    <s v="space exploration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x v="668"/>
    <b v="0"/>
    <n v="498"/>
    <b v="1"/>
    <s v="games/tabletop games"/>
    <n v="0"/>
    <x v="2"/>
    <n v="126"/>
    <x v="3"/>
    <s v="tabletop game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x v="669"/>
    <b v="0"/>
    <n v="98"/>
    <b v="1"/>
    <s v="theater/plays"/>
    <n v="0"/>
    <x v="4"/>
    <n v="107"/>
    <x v="6"/>
    <s v="plays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x v="670"/>
    <b v="0"/>
    <n v="337"/>
    <b v="1"/>
    <s v="food/small batch"/>
    <n v="0"/>
    <x v="1"/>
    <n v="427"/>
    <x v="4"/>
    <s v="small batch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x v="671"/>
    <b v="0"/>
    <n v="87"/>
    <b v="1"/>
    <s v="technology/wearables"/>
    <n v="0"/>
    <x v="1"/>
    <n v="214"/>
    <x v="0"/>
    <s v="wearables"/>
  </r>
  <r>
    <n v="734"/>
    <s v="Sideswiped"/>
    <s v="Sideswiped is my story of growing in and trusting God through the mess and mysteries of life."/>
    <n v="8500"/>
    <n v="10670"/>
    <x v="0"/>
    <x v="11"/>
    <s v="CAD"/>
    <n v="1431147600"/>
    <n v="1428465420"/>
    <x v="672"/>
    <b v="0"/>
    <n v="57"/>
    <b v="1"/>
    <s v="publishing/nonfiction"/>
    <n v="0"/>
    <x v="4"/>
    <n v="126"/>
    <x v="1"/>
    <s v="nonfiction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x v="673"/>
    <b v="1"/>
    <n v="88"/>
    <b v="1"/>
    <s v="film &amp; video/documentary"/>
    <n v="10640"/>
    <x v="7"/>
    <n v="106"/>
    <x v="5"/>
    <s v="documentary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x v="674"/>
    <b v="0"/>
    <n v="126"/>
    <b v="1"/>
    <s v="music/rock"/>
    <n v="0"/>
    <x v="3"/>
    <n v="265"/>
    <x v="7"/>
    <s v="rock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x v="675"/>
    <b v="0"/>
    <n v="102"/>
    <b v="1"/>
    <s v="theater/plays"/>
    <n v="0"/>
    <x v="4"/>
    <n v="106"/>
    <x v="6"/>
    <s v="plays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x v="676"/>
    <b v="0"/>
    <n v="110"/>
    <b v="1"/>
    <s v="publishing/nonfiction"/>
    <n v="0"/>
    <x v="1"/>
    <n v="106"/>
    <x v="1"/>
    <s v="nonfiction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x v="677"/>
    <b v="0"/>
    <n v="120"/>
    <b v="1"/>
    <s v="music/indie rock"/>
    <n v="0"/>
    <x v="7"/>
    <n v="106"/>
    <x v="7"/>
    <s v="indie rock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x v="678"/>
    <b v="0"/>
    <n v="168"/>
    <b v="1"/>
    <s v="theater/plays"/>
    <n v="0"/>
    <x v="2"/>
    <n v="106"/>
    <x v="6"/>
    <s v="plays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x v="679"/>
    <b v="1"/>
    <n v="478"/>
    <b v="1"/>
    <s v="music/electronic music"/>
    <n v="10554.11"/>
    <x v="4"/>
    <n v="352"/>
    <x v="7"/>
    <s v="electronic music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x v="680"/>
    <b v="1"/>
    <n v="167"/>
    <b v="1"/>
    <s v="film &amp; video/documentary"/>
    <n v="10550"/>
    <x v="4"/>
    <n v="106"/>
    <x v="5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x v="681"/>
    <b v="0"/>
    <n v="52"/>
    <b v="1"/>
    <s v="film &amp; video/documentary"/>
    <n v="0"/>
    <x v="0"/>
    <n v="100"/>
    <x v="5"/>
    <s v="documentary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x v="682"/>
    <b v="0"/>
    <n v="52"/>
    <b v="1"/>
    <s v="music/rock"/>
    <n v="0"/>
    <x v="1"/>
    <n v="105"/>
    <x v="7"/>
    <s v="rock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x v="683"/>
    <b v="0"/>
    <n v="72"/>
    <b v="1"/>
    <s v="theater/plays"/>
    <n v="0"/>
    <x v="1"/>
    <n v="104"/>
    <x v="6"/>
    <s v="plays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x v="684"/>
    <b v="0"/>
    <n v="145"/>
    <b v="1"/>
    <s v="music/rock"/>
    <n v="0"/>
    <x v="3"/>
    <n v="149"/>
    <x v="7"/>
    <s v="rock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x v="685"/>
    <b v="0"/>
    <n v="242"/>
    <b v="1"/>
    <s v="technology/hardware"/>
    <n v="0"/>
    <x v="0"/>
    <n v="130"/>
    <x v="0"/>
    <s v="hardware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x v="686"/>
    <b v="0"/>
    <n v="157"/>
    <b v="1"/>
    <s v="music/rock"/>
    <n v="0"/>
    <x v="3"/>
    <n v="104"/>
    <x v="7"/>
    <s v="rock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x v="687"/>
    <b v="0"/>
    <n v="150"/>
    <b v="1"/>
    <s v="film &amp; video/television"/>
    <n v="0"/>
    <x v="2"/>
    <n v="104"/>
    <x v="5"/>
    <s v="television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x v="688"/>
    <b v="0"/>
    <n v="115"/>
    <b v="1"/>
    <s v="theater/spaces"/>
    <n v="0"/>
    <x v="5"/>
    <n v="104"/>
    <x v="6"/>
    <s v="spaces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x v="689"/>
    <b v="0"/>
    <n v="110"/>
    <b v="1"/>
    <s v="music/indie rock"/>
    <n v="0"/>
    <x v="2"/>
    <n v="172"/>
    <x v="7"/>
    <s v="indie rock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11"/>
    <s v="CAD"/>
    <n v="1476158340"/>
    <n v="1472594585"/>
    <x v="690"/>
    <b v="0"/>
    <n v="114"/>
    <b v="1"/>
    <s v="theater/plays"/>
    <n v="0"/>
    <x v="1"/>
    <n v="103"/>
    <x v="6"/>
    <s v="plays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x v="691"/>
    <b v="0"/>
    <n v="119"/>
    <b v="1"/>
    <s v="film &amp; video/documentary"/>
    <n v="0"/>
    <x v="0"/>
    <n v="103"/>
    <x v="5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x v="692"/>
    <b v="1"/>
    <n v="119"/>
    <b v="1"/>
    <s v="film &amp; video/documentary"/>
    <n v="10300"/>
    <x v="4"/>
    <n v="103"/>
    <x v="5"/>
    <s v="documentary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x v="693"/>
    <b v="1"/>
    <n v="74"/>
    <b v="1"/>
    <s v="theater/plays"/>
    <n v="10300"/>
    <x v="2"/>
    <n v="103"/>
    <x v="6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x v="694"/>
    <b v="0"/>
    <n v="162"/>
    <b v="1"/>
    <s v="theater/plays"/>
    <n v="0"/>
    <x v="2"/>
    <n v="103"/>
    <x v="6"/>
    <s v="plays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x v="695"/>
    <b v="0"/>
    <n v="75"/>
    <b v="1"/>
    <s v="film &amp; video/television"/>
    <n v="0"/>
    <x v="2"/>
    <n v="103"/>
    <x v="5"/>
    <s v="television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x v="696"/>
    <b v="0"/>
    <n v="61"/>
    <b v="1"/>
    <s v="photography/photobooks"/>
    <n v="0"/>
    <x v="4"/>
    <n v="103"/>
    <x v="2"/>
    <s v="photobooks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x v="697"/>
    <b v="0"/>
    <n v="96"/>
    <b v="1"/>
    <s v="theater/musical"/>
    <n v="0"/>
    <x v="2"/>
    <n v="103"/>
    <x v="6"/>
    <s v="musical"/>
  </r>
  <r>
    <n v="1393"/>
    <s v="WolfHunt | Social Commentary Rock Project"/>
    <s v="Rock n' Roll tales of our times"/>
    <n v="10000"/>
    <n v="10235"/>
    <x v="0"/>
    <x v="0"/>
    <s v="USD"/>
    <n v="1470068523"/>
    <n v="1467476523"/>
    <x v="698"/>
    <b v="0"/>
    <n v="52"/>
    <b v="1"/>
    <s v="music/rock"/>
    <n v="0"/>
    <x v="1"/>
    <n v="102"/>
    <x v="7"/>
    <s v="rock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x v="699"/>
    <b v="0"/>
    <n v="97"/>
    <b v="1"/>
    <s v="theater/plays"/>
    <n v="0"/>
    <x v="4"/>
    <n v="102"/>
    <x v="6"/>
    <s v="plays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x v="700"/>
    <b v="0"/>
    <n v="158"/>
    <b v="1"/>
    <s v="music/rock"/>
    <n v="0"/>
    <x v="0"/>
    <n v="146"/>
    <x v="7"/>
    <s v="rock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11"/>
    <s v="CAD"/>
    <n v="1450249140"/>
    <n v="1447055935"/>
    <x v="701"/>
    <b v="0"/>
    <n v="172"/>
    <b v="1"/>
    <s v="publishing/nonfiction"/>
    <n v="0"/>
    <x v="4"/>
    <n v="204"/>
    <x v="1"/>
    <s v="nonfiction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x v="702"/>
    <b v="0"/>
    <n v="79"/>
    <b v="1"/>
    <s v="music/indie rock"/>
    <n v="0"/>
    <x v="3"/>
    <n v="128"/>
    <x v="7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x v="703"/>
    <b v="0"/>
    <n v="104"/>
    <b v="1"/>
    <s v="music/indie rock"/>
    <n v="0"/>
    <x v="7"/>
    <n v="136"/>
    <x v="7"/>
    <s v="indie rock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x v="704"/>
    <b v="0"/>
    <n v="72"/>
    <b v="1"/>
    <s v="theater/plays"/>
    <n v="0"/>
    <x v="4"/>
    <n v="102"/>
    <x v="6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x v="705"/>
    <b v="0"/>
    <n v="74"/>
    <b v="1"/>
    <s v="theater/plays"/>
    <n v="0"/>
    <x v="2"/>
    <n v="102"/>
    <x v="6"/>
    <s v="plays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x v="706"/>
    <b v="0"/>
    <n v="90"/>
    <b v="1"/>
    <s v="music/rock"/>
    <n v="0"/>
    <x v="0"/>
    <n v="101"/>
    <x v="7"/>
    <s v="rock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x v="707"/>
    <b v="0"/>
    <n v="102"/>
    <b v="1"/>
    <s v="theater/plays"/>
    <n v="0"/>
    <x v="1"/>
    <n v="101"/>
    <x v="6"/>
    <s v="plays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x v="708"/>
    <b v="1"/>
    <n v="69"/>
    <b v="1"/>
    <s v="film &amp; video/documentary"/>
    <n v="10119"/>
    <x v="4"/>
    <n v="101"/>
    <x v="5"/>
    <s v="documentary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x v="709"/>
    <b v="0"/>
    <n v="98"/>
    <b v="1"/>
    <s v="theater/plays"/>
    <n v="0"/>
    <x v="4"/>
    <n v="101"/>
    <x v="6"/>
    <s v="plays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x v="710"/>
    <b v="0"/>
    <n v="52"/>
    <b v="1"/>
    <s v="film &amp; video/television"/>
    <n v="0"/>
    <x v="4"/>
    <n v="101"/>
    <x v="5"/>
    <s v="television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x v="711"/>
    <b v="0"/>
    <n v="62"/>
    <b v="1"/>
    <s v="theater/musical"/>
    <n v="0"/>
    <x v="4"/>
    <n v="101"/>
    <x v="6"/>
    <s v="musical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x v="712"/>
    <b v="0"/>
    <n v="62"/>
    <b v="1"/>
    <s v="theater/spaces"/>
    <n v="0"/>
    <x v="1"/>
    <n v="101"/>
    <x v="6"/>
    <s v="spaces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x v="713"/>
    <b v="0"/>
    <n v="113"/>
    <b v="1"/>
    <s v="music/pop"/>
    <n v="0"/>
    <x v="1"/>
    <n v="202"/>
    <x v="7"/>
    <s v="pop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x v="714"/>
    <b v="0"/>
    <n v="158"/>
    <b v="1"/>
    <s v="theater/plays"/>
    <n v="0"/>
    <x v="5"/>
    <n v="101"/>
    <x v="6"/>
    <s v="play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x v="715"/>
    <b v="0"/>
    <n v="125"/>
    <b v="1"/>
    <s v="photography/photobooks"/>
    <n v="0"/>
    <x v="1"/>
    <n v="202"/>
    <x v="2"/>
    <s v="photobooks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x v="716"/>
    <b v="1"/>
    <n v="190"/>
    <b v="1"/>
    <s v="music/rock"/>
    <n v="10071"/>
    <x v="2"/>
    <n v="155"/>
    <x v="7"/>
    <s v="rock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x v="717"/>
    <b v="1"/>
    <n v="241"/>
    <b v="1"/>
    <s v="theater/plays"/>
    <n v="10067.5"/>
    <x v="6"/>
    <n v="336"/>
    <x v="6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x v="718"/>
    <b v="0"/>
    <n v="69"/>
    <b v="1"/>
    <s v="theater/plays"/>
    <n v="0"/>
    <x v="1"/>
    <n v="101"/>
    <x v="6"/>
    <s v="plays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x v="719"/>
    <b v="1"/>
    <n v="108"/>
    <b v="1"/>
    <s v="film &amp; video/documentary"/>
    <n v="10046"/>
    <x v="3"/>
    <n v="100"/>
    <x v="5"/>
    <s v="documentary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x v="720"/>
    <b v="0"/>
    <n v="101"/>
    <b v="1"/>
    <s v="technology/hardware"/>
    <n v="0"/>
    <x v="2"/>
    <n v="167"/>
    <x v="0"/>
    <s v="hardware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x v="721"/>
    <b v="0"/>
    <n v="38"/>
    <b v="0"/>
    <s v="music/faith"/>
    <n v="0"/>
    <x v="5"/>
    <n v="33"/>
    <x v="7"/>
    <s v="faith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x v="722"/>
    <b v="0"/>
    <n v="85"/>
    <b v="1"/>
    <s v="theater/plays"/>
    <n v="0"/>
    <x v="2"/>
    <n v="100"/>
    <x v="6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x v="723"/>
    <b v="0"/>
    <n v="91"/>
    <b v="1"/>
    <s v="theater/plays"/>
    <n v="0"/>
    <x v="2"/>
    <n v="100"/>
    <x v="6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x v="724"/>
    <b v="0"/>
    <n v="108"/>
    <b v="1"/>
    <s v="theater/plays"/>
    <n v="0"/>
    <x v="4"/>
    <n v="100"/>
    <x v="6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x v="725"/>
    <b v="0"/>
    <n v="207"/>
    <b v="1"/>
    <s v="theater/plays"/>
    <n v="0"/>
    <x v="1"/>
    <n v="100"/>
    <x v="6"/>
    <s v="plays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x v="726"/>
    <b v="0"/>
    <n v="59"/>
    <b v="1"/>
    <s v="music/classical music"/>
    <n v="0"/>
    <x v="2"/>
    <n v="100"/>
    <x v="7"/>
    <s v="classical music"/>
  </r>
  <r>
    <n v="1836"/>
    <s v="KICKSTART OUR &lt;+3"/>
    <s v="Help fund our 2013 Sound &amp; Lighting Touring rig!"/>
    <n v="5000"/>
    <n v="10017"/>
    <x v="0"/>
    <x v="0"/>
    <s v="USD"/>
    <n v="1361129129"/>
    <n v="1359660329"/>
    <x v="727"/>
    <b v="0"/>
    <n v="55"/>
    <b v="1"/>
    <s v="music/rock"/>
    <n v="0"/>
    <x v="0"/>
    <n v="200"/>
    <x v="7"/>
    <s v="rock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x v="728"/>
    <b v="0"/>
    <n v="119"/>
    <b v="1"/>
    <s v="publishing/nonfiction"/>
    <n v="0"/>
    <x v="2"/>
    <n v="122"/>
    <x v="1"/>
    <s v="nonfiction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x v="729"/>
    <b v="0"/>
    <n v="58"/>
    <b v="1"/>
    <s v="music/rock"/>
    <n v="0"/>
    <x v="6"/>
    <n v="100"/>
    <x v="7"/>
    <s v="rock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x v="730"/>
    <b v="0"/>
    <n v="27"/>
    <b v="1"/>
    <s v="theater/spaces"/>
    <n v="0"/>
    <x v="4"/>
    <n v="100"/>
    <x v="6"/>
    <s v="spac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x v="731"/>
    <b v="0"/>
    <n v="39"/>
    <b v="0"/>
    <s v="games/mobile games"/>
    <n v="0"/>
    <x v="1"/>
    <n v="40"/>
    <x v="3"/>
    <s v="mobile games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11"/>
    <s v="CAD"/>
    <n v="1398268773"/>
    <n v="1395676773"/>
    <x v="732"/>
    <b v="0"/>
    <n v="58"/>
    <b v="1"/>
    <s v="technology/hardware"/>
    <n v="0"/>
    <x v="2"/>
    <n v="123"/>
    <x v="0"/>
    <s v="hardware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x v="733"/>
    <b v="1"/>
    <n v="167"/>
    <b v="1"/>
    <s v="theater/plays"/>
    <n v="9801"/>
    <x v="2"/>
    <n v="115"/>
    <x v="6"/>
    <s v="plays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x v="734"/>
    <b v="1"/>
    <n v="189"/>
    <b v="1"/>
    <s v="film &amp; video/documentary"/>
    <n v="9775"/>
    <x v="3"/>
    <n v="130"/>
    <x v="5"/>
    <s v="documentary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x v="735"/>
    <b v="1"/>
    <n v="293"/>
    <b v="1"/>
    <s v="publishing/radio &amp; podcasts"/>
    <n v="9725"/>
    <x v="6"/>
    <n v="102"/>
    <x v="1"/>
    <s v="radio &amp; podcast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x v="736"/>
    <b v="0"/>
    <n v="86"/>
    <b v="1"/>
    <s v="photography/photobooks"/>
    <n v="0"/>
    <x v="1"/>
    <n v="108"/>
    <x v="2"/>
    <s v="photobooks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x v="737"/>
    <b v="1"/>
    <n v="50"/>
    <b v="1"/>
    <s v="music/rock"/>
    <n v="9545"/>
    <x v="0"/>
    <n v="100"/>
    <x v="7"/>
    <s v="rock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x v="738"/>
    <b v="0"/>
    <n v="97"/>
    <b v="1"/>
    <s v="theater/plays"/>
    <n v="0"/>
    <x v="4"/>
    <n v="100"/>
    <x v="6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x v="739"/>
    <b v="0"/>
    <n v="71"/>
    <b v="1"/>
    <s v="theater/plays"/>
    <n v="0"/>
    <x v="2"/>
    <n v="100"/>
    <x v="6"/>
    <s v="plays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x v="740"/>
    <b v="0"/>
    <n v="139"/>
    <b v="1"/>
    <s v="publishing/nonfiction"/>
    <n v="0"/>
    <x v="2"/>
    <n v="158"/>
    <x v="1"/>
    <s v="nonfiction"/>
  </r>
  <r>
    <n v="1366"/>
    <s v="Kick It! A Tribute to the A.K.s"/>
    <s v="A musical memorial for Alexi Petersen."/>
    <n v="7500"/>
    <n v="9486.69"/>
    <x v="0"/>
    <x v="0"/>
    <s v="USD"/>
    <n v="1417049663"/>
    <n v="1413158063"/>
    <x v="741"/>
    <b v="0"/>
    <n v="147"/>
    <b v="1"/>
    <s v="music/rock"/>
    <n v="0"/>
    <x v="2"/>
    <n v="126"/>
    <x v="7"/>
    <s v="rock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x v="742"/>
    <b v="1"/>
    <n v="185"/>
    <b v="0"/>
    <s v="photography/photobooks"/>
    <n v="9477"/>
    <x v="4"/>
    <n v="24"/>
    <x v="2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x v="743"/>
    <b v="1"/>
    <n v="113"/>
    <b v="0"/>
    <s v="photography/photobooks"/>
    <n v="9460"/>
    <x v="1"/>
    <n v="20"/>
    <x v="2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x v="744"/>
    <b v="0"/>
    <n v="159"/>
    <b v="1"/>
    <s v="photography/photobooks"/>
    <n v="0"/>
    <x v="4"/>
    <n v="105"/>
    <x v="2"/>
    <s v="photobook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x v="745"/>
    <b v="1"/>
    <n v="302"/>
    <b v="1"/>
    <s v="theater/plays"/>
    <n v="9425.23"/>
    <x v="3"/>
    <n v="189"/>
    <x v="6"/>
    <s v="play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x v="746"/>
    <b v="0"/>
    <n v="100"/>
    <b v="0"/>
    <s v="photography/photobooks"/>
    <n v="0"/>
    <x v="1"/>
    <n v="52"/>
    <x v="2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11"/>
    <s v="CAD"/>
    <n v="1428091353"/>
    <n v="1425502953"/>
    <x v="747"/>
    <b v="0"/>
    <n v="90"/>
    <b v="1"/>
    <s v="photography/photobooks"/>
    <n v="0"/>
    <x v="4"/>
    <n v="111"/>
    <x v="2"/>
    <s v="photobooks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x v="748"/>
    <b v="0"/>
    <n v="67"/>
    <b v="1"/>
    <s v="film &amp; video/documentary"/>
    <n v="0"/>
    <x v="4"/>
    <n v="125"/>
    <x v="5"/>
    <s v="documentary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x v="749"/>
    <b v="1"/>
    <n v="104"/>
    <b v="1"/>
    <s v="music/indie rock"/>
    <n v="9370"/>
    <x v="2"/>
    <n v="104"/>
    <x v="7"/>
    <s v="indie 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x v="750"/>
    <b v="0"/>
    <n v="168"/>
    <b v="1"/>
    <s v="music/rock"/>
    <n v="0"/>
    <x v="1"/>
    <n v="252"/>
    <x v="7"/>
    <s v="rock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x v="751"/>
    <b v="1"/>
    <n v="145"/>
    <b v="1"/>
    <s v="photography/photobooks"/>
    <n v="9302.75"/>
    <x v="2"/>
    <n v="103"/>
    <x v="2"/>
    <s v="photobook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x v="752"/>
    <b v="0"/>
    <n v="2035"/>
    <b v="1"/>
    <s v="games/tabletop games"/>
    <n v="0"/>
    <x v="5"/>
    <n v="930250"/>
    <x v="3"/>
    <s v="tabletop games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x v="753"/>
    <b v="1"/>
    <n v="108"/>
    <b v="1"/>
    <s v="film &amp; video/documentary"/>
    <n v="9228"/>
    <x v="7"/>
    <n v="185"/>
    <x v="5"/>
    <s v="documentary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x v="754"/>
    <b v="0"/>
    <n v="47"/>
    <b v="1"/>
    <s v="music/indie rock"/>
    <n v="0"/>
    <x v="4"/>
    <n v="102"/>
    <x v="7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x v="755"/>
    <b v="0"/>
    <n v="160"/>
    <b v="1"/>
    <s v="music/indie rock"/>
    <n v="0"/>
    <x v="0"/>
    <n v="115"/>
    <x v="7"/>
    <s v="indie rock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x v="756"/>
    <b v="0"/>
    <n v="95"/>
    <b v="1"/>
    <s v="theater/spaces"/>
    <n v="0"/>
    <x v="4"/>
    <n v="110"/>
    <x v="6"/>
    <s v="spaces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x v="757"/>
    <b v="0"/>
    <n v="179"/>
    <b v="1"/>
    <s v="music/rock"/>
    <n v="0"/>
    <x v="2"/>
    <n v="102"/>
    <x v="7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x v="758"/>
    <b v="0"/>
    <n v="136"/>
    <b v="1"/>
    <s v="music/rock"/>
    <n v="0"/>
    <x v="6"/>
    <n v="114"/>
    <x v="7"/>
    <s v="rock"/>
  </r>
  <r>
    <n v="3360"/>
    <s v="Pretty Butch"/>
    <s v="World Premiere, an M1 Singapore Fringe Festival 2017 commission."/>
    <n v="9000"/>
    <n v="9124"/>
    <x v="0"/>
    <x v="18"/>
    <s v="SGD"/>
    <n v="1481731140"/>
    <n v="1479866343"/>
    <x v="759"/>
    <b v="0"/>
    <n v="72"/>
    <b v="1"/>
    <s v="theater/plays"/>
    <n v="0"/>
    <x v="1"/>
    <n v="101"/>
    <x v="6"/>
    <s v="play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x v="760"/>
    <b v="0"/>
    <n v="167"/>
    <b v="1"/>
    <s v="photography/photobooks"/>
    <n v="0"/>
    <x v="4"/>
    <n v="261"/>
    <x v="2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x v="761"/>
    <b v="0"/>
    <n v="70"/>
    <b v="1"/>
    <s v="photography/photobooks"/>
    <n v="0"/>
    <x v="4"/>
    <n v="104"/>
    <x v="2"/>
    <s v="photobooks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x v="762"/>
    <b v="0"/>
    <n v="57"/>
    <b v="1"/>
    <s v="film &amp; video/television"/>
    <n v="0"/>
    <x v="1"/>
    <n v="101"/>
    <x v="5"/>
    <s v="television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x v="763"/>
    <b v="0"/>
    <n v="26"/>
    <b v="1"/>
    <s v="film &amp; video/documentary"/>
    <n v="0"/>
    <x v="7"/>
    <n v="101"/>
    <x v="5"/>
    <s v="documentary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x v="764"/>
    <b v="1"/>
    <n v="94"/>
    <b v="1"/>
    <s v="technology/hardware"/>
    <n v="9030"/>
    <x v="2"/>
    <n v="361"/>
    <x v="0"/>
    <s v="hardware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x v="765"/>
    <b v="0"/>
    <n v="84"/>
    <b v="1"/>
    <s v="games/tabletop games"/>
    <n v="0"/>
    <x v="4"/>
    <n v="113"/>
    <x v="3"/>
    <s v="tabletop games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x v="766"/>
    <b v="1"/>
    <n v="146"/>
    <b v="1"/>
    <s v="film &amp; video/documentary"/>
    <n v="8950"/>
    <x v="0"/>
    <n v="112"/>
    <x v="5"/>
    <s v="documentary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x v="767"/>
    <b v="0"/>
    <n v="369"/>
    <b v="0"/>
    <s v="technology/wearables"/>
    <n v="0"/>
    <x v="2"/>
    <n v="22"/>
    <x v="0"/>
    <s v="wearables"/>
  </r>
  <r>
    <n v="1385"/>
    <s v="Chi Might Project"/>
    <s v="Musicians, singers &amp; songwriters from all over the world collaborate via YouTube in order to create an amazing album!"/>
    <n v="8000"/>
    <n v="8832.49"/>
    <x v="0"/>
    <x v="4"/>
    <s v="EUR"/>
    <n v="1461931860"/>
    <n v="1457109121"/>
    <x v="768"/>
    <b v="0"/>
    <n v="134"/>
    <b v="1"/>
    <s v="music/rock"/>
    <n v="0"/>
    <x v="1"/>
    <n v="110"/>
    <x v="7"/>
    <s v="rock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x v="769"/>
    <b v="0"/>
    <n v="94"/>
    <b v="0"/>
    <s v="technology/wearables"/>
    <n v="0"/>
    <x v="1"/>
    <n v="15"/>
    <x v="0"/>
    <s v="wearables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x v="770"/>
    <b v="0"/>
    <n v="76"/>
    <b v="0"/>
    <s v="film &amp; video/drama"/>
    <n v="0"/>
    <x v="1"/>
    <n v="18"/>
    <x v="5"/>
    <s v="drama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x v="771"/>
    <b v="0"/>
    <n v="279"/>
    <b v="1"/>
    <s v="games/tabletop games"/>
    <n v="0"/>
    <x v="5"/>
    <n v="489"/>
    <x v="3"/>
    <s v="tabletop games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x v="772"/>
    <b v="1"/>
    <n v="157"/>
    <b v="1"/>
    <s v="music/indie rock"/>
    <n v="8792.02"/>
    <x v="3"/>
    <n v="176"/>
    <x v="7"/>
    <s v="indie rock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x v="773"/>
    <b v="0"/>
    <n v="93"/>
    <b v="1"/>
    <s v="theater/spaces"/>
    <n v="0"/>
    <x v="5"/>
    <n v="103"/>
    <x v="6"/>
    <s v="spaces"/>
  </r>
  <r>
    <n v="46"/>
    <s v="New equipment for Joy's World!"/>
    <s v="The legendary community TV programme Joy's World is in dire need of new equipment! We are hoping you can help."/>
    <n v="8400"/>
    <n v="8750"/>
    <x v="0"/>
    <x v="8"/>
    <s v="AUD"/>
    <n v="1450220974"/>
    <n v="1447628974"/>
    <x v="774"/>
    <b v="0"/>
    <n v="45"/>
    <b v="1"/>
    <s v="film &amp; video/television"/>
    <n v="0"/>
    <x v="4"/>
    <n v="104"/>
    <x v="5"/>
    <s v="television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x v="775"/>
    <b v="0"/>
    <n v="33"/>
    <b v="1"/>
    <s v="theater/plays"/>
    <n v="0"/>
    <x v="4"/>
    <n v="175"/>
    <x v="6"/>
    <s v="plays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x v="776"/>
    <b v="0"/>
    <n v="145"/>
    <b v="1"/>
    <s v="music/indie rock"/>
    <n v="0"/>
    <x v="6"/>
    <n v="117"/>
    <x v="7"/>
    <s v="indie rock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x v="777"/>
    <b v="1"/>
    <n v="80"/>
    <b v="1"/>
    <s v="film &amp; video/documentary"/>
    <n v="8735"/>
    <x v="4"/>
    <n v="103"/>
    <x v="5"/>
    <s v="documentary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x v="778"/>
    <b v="0"/>
    <n v="101"/>
    <b v="0"/>
    <s v="music/faith"/>
    <n v="0"/>
    <x v="5"/>
    <n v="109"/>
    <x v="7"/>
    <s v="faith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x v="779"/>
    <b v="0"/>
    <n v="59"/>
    <b v="0"/>
    <s v="theater/musical"/>
    <n v="0"/>
    <x v="2"/>
    <n v="51"/>
    <x v="6"/>
    <s v="musical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x v="780"/>
    <b v="0"/>
    <n v="36"/>
    <b v="1"/>
    <s v="theater/spaces"/>
    <n v="0"/>
    <x v="2"/>
    <n v="103"/>
    <x v="6"/>
    <s v="spaces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x v="781"/>
    <b v="0"/>
    <n v="168"/>
    <b v="1"/>
    <s v="music/pop"/>
    <n v="0"/>
    <x v="6"/>
    <n v="174"/>
    <x v="7"/>
    <s v="pop"/>
  </r>
  <r>
    <n v="3302"/>
    <s v="El muro de BorÃ­s KiÃ©n"/>
    <s v="FilosofÃ­a de los anÃ³nimos"/>
    <n v="8400"/>
    <n v="8685"/>
    <x v="0"/>
    <x v="5"/>
    <s v="EUR"/>
    <n v="1481099176"/>
    <n v="1478507176"/>
    <x v="782"/>
    <b v="0"/>
    <n v="50"/>
    <b v="1"/>
    <s v="theater/plays"/>
    <n v="0"/>
    <x v="1"/>
    <n v="103"/>
    <x v="6"/>
    <s v="plays"/>
  </r>
  <r>
    <n v="2263"/>
    <s v="Corvus Corax Miniatures - Outcasts"/>
    <s v="These are degenerated men who have, since birth, suffered the effect of mutation and turned into something wicked!"/>
    <n v="7500"/>
    <n v="8666"/>
    <x v="0"/>
    <x v="10"/>
    <s v="SEK"/>
    <n v="1422734313"/>
    <n v="1420919913"/>
    <x v="783"/>
    <b v="0"/>
    <n v="60"/>
    <b v="1"/>
    <s v="games/tabletop games"/>
    <n v="0"/>
    <x v="4"/>
    <n v="116"/>
    <x v="3"/>
    <s v="tabletop games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x v="784"/>
    <b v="0"/>
    <n v="115"/>
    <b v="1"/>
    <s v="food/small batch"/>
    <n v="0"/>
    <x v="4"/>
    <n v="173"/>
    <x v="4"/>
    <s v="small batch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x v="785"/>
    <b v="1"/>
    <n v="82"/>
    <b v="1"/>
    <s v="film &amp; video/documentary"/>
    <n v="8636"/>
    <x v="4"/>
    <n v="102"/>
    <x v="5"/>
    <s v="documentary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x v="786"/>
    <b v="0"/>
    <n v="90"/>
    <b v="0"/>
    <s v="technology/wearables"/>
    <n v="0"/>
    <x v="4"/>
    <n v="35"/>
    <x v="0"/>
    <s v="wearables"/>
  </r>
  <r>
    <n v="3006"/>
    <s v="ONTARIO STREET THEATRE in Port Hope."/>
    <s v="We're an affordable theatre and rental space that can be molded into anything by anyone."/>
    <n v="8000"/>
    <n v="8620"/>
    <x v="0"/>
    <x v="11"/>
    <s v="CAD"/>
    <n v="1418580591"/>
    <n v="1415988591"/>
    <x v="787"/>
    <b v="0"/>
    <n v="97"/>
    <b v="1"/>
    <s v="theater/spaces"/>
    <n v="0"/>
    <x v="2"/>
    <n v="108"/>
    <x v="6"/>
    <s v="space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x v="788"/>
    <b v="0"/>
    <n v="118"/>
    <b v="0"/>
    <s v="food/food trucks"/>
    <n v="0"/>
    <x v="4"/>
    <n v="11"/>
    <x v="4"/>
    <s v="food trucks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x v="789"/>
    <b v="0"/>
    <n v="174"/>
    <b v="1"/>
    <s v="film &amp; video/television"/>
    <n v="0"/>
    <x v="4"/>
    <n v="107"/>
    <x v="5"/>
    <s v="television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x v="790"/>
    <b v="0"/>
    <n v="68"/>
    <b v="1"/>
    <s v="food/small batch"/>
    <n v="0"/>
    <x v="1"/>
    <n v="101"/>
    <x v="4"/>
    <s v="small batch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x v="791"/>
    <b v="1"/>
    <n v="188"/>
    <b v="1"/>
    <s v="film &amp; video/documentary"/>
    <n v="8538.66"/>
    <x v="6"/>
    <n v="107"/>
    <x v="5"/>
    <s v="documentary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x v="792"/>
    <b v="0"/>
    <n v="292"/>
    <b v="0"/>
    <s v="journalism/audio"/>
    <n v="0"/>
    <x v="4"/>
    <n v="9"/>
    <x v="8"/>
    <s v="audio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x v="793"/>
    <b v="0"/>
    <n v="94"/>
    <b v="1"/>
    <s v="theater/musical"/>
    <n v="0"/>
    <x v="2"/>
    <n v="107"/>
    <x v="6"/>
    <s v="musical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x v="794"/>
    <b v="0"/>
    <n v="44"/>
    <b v="1"/>
    <s v="film &amp; video/television"/>
    <n v="0"/>
    <x v="4"/>
    <n v="142"/>
    <x v="5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x v="795"/>
    <b v="0"/>
    <n v="58"/>
    <b v="1"/>
    <s v="film &amp; video/television"/>
    <n v="0"/>
    <x v="2"/>
    <n v="106"/>
    <x v="5"/>
    <s v="television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x v="796"/>
    <b v="0"/>
    <n v="72"/>
    <b v="0"/>
    <s v="theater/spaces"/>
    <n v="0"/>
    <x v="4"/>
    <n v="11"/>
    <x v="6"/>
    <s v="space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x v="797"/>
    <b v="1"/>
    <n v="160"/>
    <b v="1"/>
    <s v="photography/photobooks"/>
    <n v="8447"/>
    <x v="5"/>
    <n v="282"/>
    <x v="2"/>
    <s v="photobooks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x v="798"/>
    <b v="0"/>
    <n v="53"/>
    <b v="1"/>
    <s v="music/rock"/>
    <n v="0"/>
    <x v="6"/>
    <n v="105"/>
    <x v="7"/>
    <s v="rock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x v="799"/>
    <b v="0"/>
    <n v="99"/>
    <b v="1"/>
    <s v="theater/spaces"/>
    <n v="0"/>
    <x v="1"/>
    <n v="168"/>
    <x v="6"/>
    <s v="spaces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x v="800"/>
    <b v="0"/>
    <n v="111"/>
    <b v="1"/>
    <s v="food/small batch"/>
    <n v="0"/>
    <x v="1"/>
    <n v="168"/>
    <x v="4"/>
    <s v="small batch"/>
  </r>
  <r>
    <n v="806"/>
    <s v="Golden Animals NEW Album!"/>
    <s v="Help Golden Animals finish their NEW Album!"/>
    <n v="8000"/>
    <n v="8355"/>
    <x v="0"/>
    <x v="0"/>
    <s v="USD"/>
    <n v="1315413339"/>
    <n v="1312821339"/>
    <x v="801"/>
    <b v="0"/>
    <n v="71"/>
    <b v="1"/>
    <s v="music/rock"/>
    <n v="0"/>
    <x v="6"/>
    <n v="104"/>
    <x v="7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x v="802"/>
    <b v="0"/>
    <n v="148"/>
    <b v="1"/>
    <s v="music/rock"/>
    <n v="0"/>
    <x v="0"/>
    <n v="104"/>
    <x v="7"/>
    <s v="rock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x v="803"/>
    <b v="0"/>
    <n v="47"/>
    <b v="1"/>
    <s v="theater/plays"/>
    <n v="0"/>
    <x v="1"/>
    <n v="104"/>
    <x v="6"/>
    <s v="play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x v="804"/>
    <b v="0"/>
    <n v="47"/>
    <b v="1"/>
    <s v="theater/spaces"/>
    <n v="0"/>
    <x v="2"/>
    <n v="166"/>
    <x v="6"/>
    <s v="spaces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x v="805"/>
    <b v="0"/>
    <n v="125"/>
    <b v="0"/>
    <s v="film &amp; video/animation"/>
    <n v="0"/>
    <x v="0"/>
    <n v="22"/>
    <x v="5"/>
    <s v="animation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x v="806"/>
    <b v="1"/>
    <n v="95"/>
    <b v="1"/>
    <s v="technology/hardware"/>
    <n v="8306.42"/>
    <x v="6"/>
    <n v="138"/>
    <x v="0"/>
    <s v="hardware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x v="807"/>
    <b v="0"/>
    <n v="391"/>
    <b v="1"/>
    <s v="games/tabletop games"/>
    <n v="0"/>
    <x v="4"/>
    <n v="332"/>
    <x v="3"/>
    <s v="tabletop games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x v="808"/>
    <b v="0"/>
    <n v="136"/>
    <b v="1"/>
    <s v="music/classical music"/>
    <n v="0"/>
    <x v="0"/>
    <n v="111"/>
    <x v="7"/>
    <s v="classical music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x v="809"/>
    <b v="0"/>
    <n v="102"/>
    <b v="1"/>
    <s v="photography/photobooks"/>
    <n v="0"/>
    <x v="1"/>
    <n v="165"/>
    <x v="2"/>
    <s v="photoboo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11"/>
    <s v="CAD"/>
    <n v="1407427009"/>
    <n v="1404835009"/>
    <x v="810"/>
    <b v="0"/>
    <n v="27"/>
    <b v="0"/>
    <s v="food/food trucks"/>
    <n v="0"/>
    <x v="2"/>
    <n v="24"/>
    <x v="4"/>
    <s v="food trucks"/>
  </r>
  <r>
    <n v="3169"/>
    <s v="The Window"/>
    <s v="We're bringing The Window to the Cherry Lane Theater in January 2014."/>
    <n v="8000"/>
    <n v="8241"/>
    <x v="0"/>
    <x v="0"/>
    <s v="USD"/>
    <n v="1386910740"/>
    <n v="1384364561"/>
    <x v="811"/>
    <b v="1"/>
    <n v="82"/>
    <b v="1"/>
    <s v="theater/plays"/>
    <n v="8241"/>
    <x v="0"/>
    <n v="103"/>
    <x v="6"/>
    <s v="plays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x v="812"/>
    <b v="0"/>
    <n v="25"/>
    <b v="1"/>
    <s v="theater/musical"/>
    <n v="0"/>
    <x v="2"/>
    <n v="103"/>
    <x v="6"/>
    <s v="musical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x v="813"/>
    <b v="1"/>
    <n v="71"/>
    <b v="1"/>
    <s v="theater/plays"/>
    <n v="8227"/>
    <x v="4"/>
    <n v="103"/>
    <x v="6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x v="814"/>
    <b v="0"/>
    <n v="94"/>
    <b v="1"/>
    <s v="theater/plays"/>
    <n v="0"/>
    <x v="2"/>
    <n v="103"/>
    <x v="6"/>
    <s v="plays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x v="815"/>
    <b v="0"/>
    <n v="62"/>
    <b v="1"/>
    <s v="music/pop"/>
    <n v="0"/>
    <x v="6"/>
    <n v="103"/>
    <x v="7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x v="816"/>
    <b v="0"/>
    <n v="116"/>
    <b v="1"/>
    <s v="music/pop"/>
    <n v="0"/>
    <x v="6"/>
    <n v="103"/>
    <x v="7"/>
    <s v="pop"/>
  </r>
  <r>
    <n v="3586"/>
    <s v="Actors &amp; Musicians who are Blind or Autistic"/>
    <s v="See Theatre In A New Light"/>
    <n v="7500"/>
    <n v="8207"/>
    <x v="0"/>
    <x v="0"/>
    <s v="USD"/>
    <n v="1474649070"/>
    <n v="1469465070"/>
    <x v="817"/>
    <b v="0"/>
    <n v="54"/>
    <b v="1"/>
    <s v="theater/plays"/>
    <n v="0"/>
    <x v="1"/>
    <n v="109"/>
    <x v="6"/>
    <s v="play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4"/>
    <s v="EUR"/>
    <n v="1443808800"/>
    <n v="1441048658"/>
    <x v="818"/>
    <b v="1"/>
    <n v="122"/>
    <b v="0"/>
    <s v="photography/photobooks"/>
    <n v="8191"/>
    <x v="4"/>
    <n v="36"/>
    <x v="2"/>
    <s v="photobooks"/>
  </r>
  <r>
    <n v="1434"/>
    <s v="Translation of 'SOCIALCAPITALISM' (2014)"/>
    <s v="Interest from abroad to publish my book SOCIALCAPITALISM. Need translation to English master. Help appreciated."/>
    <n v="82000"/>
    <n v="8190"/>
    <x v="2"/>
    <x v="9"/>
    <s v="DKK"/>
    <n v="1433775600"/>
    <n v="1431973478"/>
    <x v="819"/>
    <b v="0"/>
    <n v="11"/>
    <b v="0"/>
    <s v="publishing/translations"/>
    <n v="0"/>
    <x v="4"/>
    <n v="10"/>
    <x v="1"/>
    <s v="translation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x v="820"/>
    <b v="0"/>
    <n v="84"/>
    <b v="1"/>
    <s v="games/tabletop games"/>
    <n v="0"/>
    <x v="2"/>
    <n v="327"/>
    <x v="3"/>
    <s v="tabletop games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x v="821"/>
    <b v="0"/>
    <n v="32"/>
    <b v="1"/>
    <s v="theater/musical"/>
    <n v="0"/>
    <x v="2"/>
    <n v="102"/>
    <x v="6"/>
    <s v="musical"/>
  </r>
  <r>
    <n v="1464"/>
    <s v="Science Studio"/>
    <s v="The Best Science Media on the Web"/>
    <n v="5000"/>
    <n v="8160"/>
    <x v="0"/>
    <x v="0"/>
    <s v="USD"/>
    <n v="1361029958"/>
    <n v="1358437958"/>
    <x v="822"/>
    <b v="1"/>
    <n v="234"/>
    <b v="1"/>
    <s v="publishing/radio &amp; podcasts"/>
    <n v="8160"/>
    <x v="0"/>
    <n v="163"/>
    <x v="1"/>
    <s v="radio &amp; podcasts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11"/>
    <s v="CAD"/>
    <n v="1392574692"/>
    <n v="1389982692"/>
    <x v="823"/>
    <b v="1"/>
    <n v="105"/>
    <b v="1"/>
    <s v="music/rock"/>
    <n v="8152"/>
    <x v="2"/>
    <n v="125"/>
    <x v="7"/>
    <s v="rock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x v="824"/>
    <b v="1"/>
    <n v="162"/>
    <b v="1"/>
    <s v="technology/hardware"/>
    <n v="8136.01"/>
    <x v="6"/>
    <n v="113"/>
    <x v="0"/>
    <s v="hardware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x v="825"/>
    <b v="1"/>
    <n v="70"/>
    <b v="1"/>
    <s v="theater/plays"/>
    <n v="8120"/>
    <x v="4"/>
    <n v="102"/>
    <x v="6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11"/>
    <s v="CAD"/>
    <n v="1427775414"/>
    <n v="1425187014"/>
    <x v="826"/>
    <b v="0"/>
    <n v="40"/>
    <b v="1"/>
    <s v="theater/plays"/>
    <n v="0"/>
    <x v="4"/>
    <n v="101"/>
    <x v="6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x v="827"/>
    <b v="0"/>
    <n v="57"/>
    <b v="1"/>
    <s v="theater/plays"/>
    <n v="0"/>
    <x v="4"/>
    <n v="101"/>
    <x v="6"/>
    <s v="plays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x v="828"/>
    <b v="0"/>
    <n v="218"/>
    <b v="1"/>
    <s v="games/tabletop games"/>
    <n v="0"/>
    <x v="1"/>
    <n v="108"/>
    <x v="3"/>
    <s v="tabletop games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x v="829"/>
    <b v="0"/>
    <n v="170"/>
    <b v="1"/>
    <s v="music/indie rock"/>
    <n v="0"/>
    <x v="3"/>
    <n v="203"/>
    <x v="7"/>
    <s v="indie rock"/>
  </r>
  <r>
    <n v="1661"/>
    <s v="Kyana"/>
    <s v="I am excited to present my debut pop project Kyana!_x000a_Piano and vocal sounds embedded in sophisticated, bold arrangements &amp; brisk beats"/>
    <n v="7900"/>
    <n v="8098"/>
    <x v="0"/>
    <x v="3"/>
    <s v="EUR"/>
    <n v="1453064400"/>
    <n v="1449359831"/>
    <x v="830"/>
    <b v="0"/>
    <n v="101"/>
    <b v="1"/>
    <s v="music/pop"/>
    <n v="0"/>
    <x v="4"/>
    <n v="103"/>
    <x v="7"/>
    <s v="pop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x v="831"/>
    <b v="0"/>
    <n v="108"/>
    <b v="1"/>
    <s v="music/rock"/>
    <n v="0"/>
    <x v="0"/>
    <n v="101"/>
    <x v="7"/>
    <s v="rock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x v="832"/>
    <b v="0"/>
    <n v="109"/>
    <b v="1"/>
    <s v="food/small batch"/>
    <n v="0"/>
    <x v="4"/>
    <n v="108"/>
    <x v="4"/>
    <s v="small batch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x v="833"/>
    <b v="0"/>
    <n v="77"/>
    <b v="1"/>
    <s v="theater/plays"/>
    <n v="0"/>
    <x v="4"/>
    <n v="101"/>
    <x v="6"/>
    <s v="plays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x v="834"/>
    <b v="0"/>
    <n v="92"/>
    <b v="1"/>
    <s v="music/rock"/>
    <n v="0"/>
    <x v="7"/>
    <n v="101"/>
    <x v="7"/>
    <s v="rock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x v="835"/>
    <b v="0"/>
    <n v="123"/>
    <b v="0"/>
    <s v="games/video games"/>
    <n v="0"/>
    <x v="0"/>
    <n v="9"/>
    <x v="3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x v="836"/>
    <b v="0"/>
    <n v="236"/>
    <b v="0"/>
    <s v="games/video games"/>
    <n v="0"/>
    <x v="4"/>
    <n v="29"/>
    <x v="3"/>
    <s v="video games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x v="837"/>
    <b v="0"/>
    <n v="69"/>
    <b v="1"/>
    <s v="music/indie rock"/>
    <n v="0"/>
    <x v="0"/>
    <n v="101"/>
    <x v="7"/>
    <s v="indie rock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x v="838"/>
    <b v="0"/>
    <n v="163"/>
    <b v="1"/>
    <s v="games/tabletop games"/>
    <n v="0"/>
    <x v="5"/>
    <n v="806"/>
    <x v="3"/>
    <s v="tabletop games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x v="839"/>
    <b v="0"/>
    <n v="205"/>
    <b v="1"/>
    <s v="music/rock"/>
    <n v="0"/>
    <x v="0"/>
    <n v="115"/>
    <x v="7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x v="840"/>
    <b v="0"/>
    <n v="96"/>
    <b v="1"/>
    <s v="music/rock"/>
    <n v="0"/>
    <x v="6"/>
    <n v="101"/>
    <x v="7"/>
    <s v="rock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x v="841"/>
    <b v="0"/>
    <n v="73"/>
    <b v="1"/>
    <s v="film &amp; video/documentary"/>
    <n v="0"/>
    <x v="0"/>
    <n v="100"/>
    <x v="5"/>
    <s v="documentary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x v="842"/>
    <b v="0"/>
    <n v="80"/>
    <b v="1"/>
    <s v="music/classical music"/>
    <n v="0"/>
    <x v="3"/>
    <n v="100"/>
    <x v="7"/>
    <s v="classical music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x v="843"/>
    <b v="0"/>
    <n v="127"/>
    <b v="1"/>
    <s v="music/metal"/>
    <n v="0"/>
    <x v="1"/>
    <n v="267"/>
    <x v="7"/>
    <s v="metal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x v="844"/>
    <b v="0"/>
    <n v="113"/>
    <b v="1"/>
    <s v="theater/plays"/>
    <n v="0"/>
    <x v="2"/>
    <n v="100"/>
    <x v="6"/>
    <s v="play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x v="845"/>
    <b v="0"/>
    <n v="123"/>
    <b v="1"/>
    <s v="photography/photobooks"/>
    <n v="0"/>
    <x v="4"/>
    <n v="107"/>
    <x v="2"/>
    <s v="photobook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x v="846"/>
    <b v="0"/>
    <n v="19"/>
    <b v="1"/>
    <s v="theater/plays"/>
    <n v="0"/>
    <x v="4"/>
    <n v="100"/>
    <x v="6"/>
    <s v="plays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x v="847"/>
    <b v="0"/>
    <n v="89"/>
    <b v="1"/>
    <s v="film &amp; video/documentary"/>
    <n v="0"/>
    <x v="3"/>
    <n v="107"/>
    <x v="5"/>
    <s v="documentary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x v="848"/>
    <b v="0"/>
    <n v="89"/>
    <b v="1"/>
    <s v="photography/photobooks"/>
    <n v="0"/>
    <x v="1"/>
    <n v="114"/>
    <x v="2"/>
    <s v="photobooks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x v="849"/>
    <b v="0"/>
    <n v="107"/>
    <b v="1"/>
    <s v="theater/musical"/>
    <n v="0"/>
    <x v="2"/>
    <n v="113"/>
    <x v="6"/>
    <s v="musical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x v="850"/>
    <b v="0"/>
    <n v="107"/>
    <b v="1"/>
    <s v="music/pop"/>
    <n v="0"/>
    <x v="3"/>
    <n v="132"/>
    <x v="7"/>
    <s v="pop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x v="851"/>
    <b v="0"/>
    <n v="130"/>
    <b v="1"/>
    <s v="publishing/nonfiction"/>
    <n v="0"/>
    <x v="6"/>
    <n v="106"/>
    <x v="1"/>
    <s v="nonfiction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x v="852"/>
    <b v="1"/>
    <n v="123"/>
    <b v="1"/>
    <s v="theater/plays"/>
    <n v="7905"/>
    <x v="3"/>
    <n v="113"/>
    <x v="6"/>
    <s v="play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x v="853"/>
    <b v="0"/>
    <n v="29"/>
    <b v="0"/>
    <s v="theater/spaces"/>
    <n v="0"/>
    <x v="4"/>
    <n v="20"/>
    <x v="6"/>
    <s v="space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x v="854"/>
    <b v="1"/>
    <n v="163"/>
    <b v="1"/>
    <s v="theater/plays"/>
    <n v="7877"/>
    <x v="4"/>
    <n v="131"/>
    <x v="6"/>
    <s v="plays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x v="855"/>
    <b v="1"/>
    <n v="74"/>
    <b v="1"/>
    <s v="film &amp; video/documentary"/>
    <n v="7876"/>
    <x v="3"/>
    <n v="232"/>
    <x v="5"/>
    <s v="documentary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x v="856"/>
    <b v="0"/>
    <n v="50"/>
    <b v="0"/>
    <s v="technology/wearables"/>
    <n v="0"/>
    <x v="1"/>
    <n v="22"/>
    <x v="0"/>
    <s v="wearable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x v="857"/>
    <b v="0"/>
    <n v="26"/>
    <b v="1"/>
    <s v="theater/plays"/>
    <n v="0"/>
    <x v="2"/>
    <n v="101"/>
    <x v="6"/>
    <s v="plays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x v="858"/>
    <b v="0"/>
    <n v="174"/>
    <b v="1"/>
    <s v="film &amp; video/documentary"/>
    <n v="0"/>
    <x v="6"/>
    <n v="131"/>
    <x v="5"/>
    <s v="documentary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x v="859"/>
    <b v="0"/>
    <n v="53"/>
    <b v="0"/>
    <s v="music/indie rock"/>
    <n v="0"/>
    <x v="1"/>
    <n v="39"/>
    <x v="7"/>
    <s v="indie rock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x v="860"/>
    <b v="0"/>
    <n v="23"/>
    <b v="1"/>
    <s v="technology/hardware"/>
    <n v="0"/>
    <x v="4"/>
    <n v="104"/>
    <x v="0"/>
    <s v="hardware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x v="861"/>
    <b v="0"/>
    <n v="204"/>
    <b v="1"/>
    <s v="theater/plays"/>
    <n v="0"/>
    <x v="4"/>
    <n v="156"/>
    <x v="6"/>
    <s v="play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8"/>
    <s v="AUD"/>
    <n v="1487093020"/>
    <n v="1485278620"/>
    <x v="862"/>
    <b v="0"/>
    <n v="210"/>
    <b v="1"/>
    <s v="games/tabletop games"/>
    <n v="0"/>
    <x v="5"/>
    <n v="780"/>
    <x v="3"/>
    <s v="tabletop gam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x v="863"/>
    <b v="0"/>
    <n v="86"/>
    <b v="0"/>
    <s v="technology/wearables"/>
    <n v="0"/>
    <x v="1"/>
    <n v="26"/>
    <x v="0"/>
    <s v="wearables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x v="864"/>
    <b v="0"/>
    <n v="128"/>
    <b v="1"/>
    <s v="music/rock"/>
    <n v="0"/>
    <x v="0"/>
    <n v="104"/>
    <x v="7"/>
    <s v="rock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x v="865"/>
    <b v="0"/>
    <n v="86"/>
    <b v="1"/>
    <s v="music/indie rock"/>
    <n v="0"/>
    <x v="6"/>
    <n v="104"/>
    <x v="7"/>
    <s v="indie rock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x v="866"/>
    <b v="0"/>
    <n v="140"/>
    <b v="0"/>
    <s v="film &amp; video/animation"/>
    <n v="0"/>
    <x v="0"/>
    <n v="19"/>
    <x v="5"/>
    <s v="animation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x v="867"/>
    <b v="1"/>
    <n v="74"/>
    <b v="1"/>
    <s v="music/rock"/>
    <n v="7750"/>
    <x v="0"/>
    <n v="111"/>
    <x v="7"/>
    <s v="rock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x v="868"/>
    <b v="1"/>
    <n v="111"/>
    <b v="1"/>
    <s v="music/electronic music"/>
    <n v="7733"/>
    <x v="2"/>
    <n v="103"/>
    <x v="7"/>
    <s v="electronic music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x v="869"/>
    <b v="0"/>
    <n v="113"/>
    <b v="1"/>
    <s v="film &amp; video/documentary"/>
    <n v="0"/>
    <x v="2"/>
    <n v="110"/>
    <x v="5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x v="870"/>
    <b v="1"/>
    <n v="97"/>
    <b v="1"/>
    <s v="film &amp; video/documentary"/>
    <n v="7701.93"/>
    <x v="1"/>
    <n v="103"/>
    <x v="5"/>
    <s v="documentary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x v="871"/>
    <b v="0"/>
    <n v="69"/>
    <b v="1"/>
    <s v="film &amp; video/shorts"/>
    <n v="0"/>
    <x v="6"/>
    <n v="102"/>
    <x v="5"/>
    <s v="short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5"/>
    <s v="NZD"/>
    <n v="1488622352"/>
    <n v="1486030352"/>
    <x v="872"/>
    <b v="0"/>
    <n v="91"/>
    <b v="1"/>
    <s v="theater/plays"/>
    <n v="0"/>
    <x v="5"/>
    <n v="170"/>
    <x v="6"/>
    <s v="play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x v="873"/>
    <b v="0"/>
    <n v="65"/>
    <b v="1"/>
    <s v="film &amp; video/shorts"/>
    <n v="0"/>
    <x v="7"/>
    <n v="128"/>
    <x v="5"/>
    <s v="shorts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x v="874"/>
    <b v="0"/>
    <n v="81"/>
    <b v="0"/>
    <s v="film &amp; video/science fiction"/>
    <n v="0"/>
    <x v="2"/>
    <n v="10"/>
    <x v="5"/>
    <s v="science fiction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x v="875"/>
    <b v="1"/>
    <n v="31"/>
    <b v="1"/>
    <s v="music/rock"/>
    <n v="7635"/>
    <x v="0"/>
    <n v="102"/>
    <x v="7"/>
    <s v="rock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x v="876"/>
    <b v="0"/>
    <n v="43"/>
    <b v="1"/>
    <s v="music/classical music"/>
    <n v="0"/>
    <x v="2"/>
    <n v="102"/>
    <x v="7"/>
    <s v="classical music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x v="877"/>
    <b v="1"/>
    <n v="117"/>
    <b v="1"/>
    <s v="theater/plays"/>
    <n v="7617"/>
    <x v="1"/>
    <n v="109"/>
    <x v="6"/>
    <s v="play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x v="878"/>
    <b v="0"/>
    <n v="104"/>
    <b v="1"/>
    <s v="theater/spaces"/>
    <n v="0"/>
    <x v="3"/>
    <n v="109"/>
    <x v="6"/>
    <s v="spaces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x v="879"/>
    <b v="1"/>
    <n v="28"/>
    <b v="1"/>
    <s v="technology/space exploration"/>
    <n v="7576"/>
    <x v="3"/>
    <n v="101"/>
    <x v="0"/>
    <s v="space explora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x v="880"/>
    <b v="0"/>
    <n v="264"/>
    <b v="1"/>
    <s v="publishing/nonfiction"/>
    <n v="0"/>
    <x v="2"/>
    <n v="126"/>
    <x v="1"/>
    <s v="nonfiction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x v="881"/>
    <b v="0"/>
    <n v="145"/>
    <b v="1"/>
    <s v="theater/spaces"/>
    <n v="0"/>
    <x v="2"/>
    <n v="302"/>
    <x v="6"/>
    <s v="space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x v="882"/>
    <b v="0"/>
    <n v="30"/>
    <b v="0"/>
    <s v="theater/plays"/>
    <n v="0"/>
    <x v="5"/>
    <n v="75"/>
    <x v="6"/>
    <s v="plays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x v="883"/>
    <b v="0"/>
    <n v="147"/>
    <b v="0"/>
    <s v="film &amp; video/animation"/>
    <n v="0"/>
    <x v="3"/>
    <n v="50"/>
    <x v="5"/>
    <s v="animation"/>
  </r>
  <r>
    <n v="65"/>
    <s v="Hello World - Post Production Funds"/>
    <s v="Help finish the short film Hello World. The story of an android in the broken home of a father &amp; son."/>
    <n v="7000"/>
    <n v="7527"/>
    <x v="0"/>
    <x v="11"/>
    <s v="CAD"/>
    <n v="1407736740"/>
    <n v="1405453354"/>
    <x v="884"/>
    <b v="0"/>
    <n v="57"/>
    <b v="1"/>
    <s v="film &amp; video/shorts"/>
    <n v="0"/>
    <x v="2"/>
    <n v="108"/>
    <x v="5"/>
    <s v="shorts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x v="885"/>
    <b v="0"/>
    <n v="48"/>
    <b v="1"/>
    <s v="music/pop"/>
    <n v="0"/>
    <x v="3"/>
    <n v="100"/>
    <x v="7"/>
    <s v="pop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x v="886"/>
    <b v="0"/>
    <n v="92"/>
    <b v="1"/>
    <s v="music/rock"/>
    <n v="0"/>
    <x v="4"/>
    <n v="100"/>
    <x v="7"/>
    <s v="rock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x v="887"/>
    <b v="0"/>
    <n v="128"/>
    <b v="1"/>
    <s v="games/tabletop games"/>
    <n v="0"/>
    <x v="1"/>
    <n v="107"/>
    <x v="3"/>
    <s v="tabletop game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x v="888"/>
    <b v="0"/>
    <n v="15"/>
    <b v="0"/>
    <s v="theater/plays"/>
    <n v="0"/>
    <x v="1"/>
    <n v="20"/>
    <x v="6"/>
    <s v="plays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x v="889"/>
    <b v="0"/>
    <n v="70"/>
    <b v="1"/>
    <s v="music/rock"/>
    <n v="0"/>
    <x v="4"/>
    <n v="107"/>
    <x v="7"/>
    <s v="rock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x v="890"/>
    <b v="1"/>
    <n v="271"/>
    <b v="1"/>
    <s v="technology/hardware"/>
    <n v="7445.14"/>
    <x v="0"/>
    <n v="248"/>
    <x v="0"/>
    <s v="hardware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x v="891"/>
    <b v="1"/>
    <n v="103"/>
    <b v="0"/>
    <s v="photography/photobooks"/>
    <n v="7433.48"/>
    <x v="2"/>
    <n v="59"/>
    <x v="2"/>
    <s v="photobook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x v="892"/>
    <b v="0"/>
    <n v="23"/>
    <b v="1"/>
    <s v="film &amp; video/shorts"/>
    <n v="0"/>
    <x v="0"/>
    <n v="148"/>
    <x v="5"/>
    <s v="shorts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x v="893"/>
    <b v="0"/>
    <n v="83"/>
    <b v="1"/>
    <s v="music/indie rock"/>
    <n v="0"/>
    <x v="3"/>
    <n v="124"/>
    <x v="7"/>
    <s v="indie rock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x v="894"/>
    <b v="0"/>
    <n v="15"/>
    <b v="1"/>
    <s v="technology/hardware"/>
    <n v="0"/>
    <x v="1"/>
    <n v="148"/>
    <x v="0"/>
    <s v="hardware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x v="895"/>
    <b v="0"/>
    <n v="143"/>
    <b v="1"/>
    <s v="publishing/nonfiction"/>
    <n v="0"/>
    <x v="6"/>
    <n v="105"/>
    <x v="1"/>
    <s v="nonfiction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x v="896"/>
    <b v="1"/>
    <n v="75"/>
    <b v="1"/>
    <s v="theater/plays"/>
    <n v="7365"/>
    <x v="2"/>
    <n v="105"/>
    <x v="6"/>
    <s v="play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x v="897"/>
    <b v="0"/>
    <n v="167"/>
    <b v="0"/>
    <s v="games/video games"/>
    <n v="0"/>
    <x v="4"/>
    <n v="29"/>
    <x v="3"/>
    <s v="video games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x v="898"/>
    <b v="0"/>
    <n v="107"/>
    <b v="1"/>
    <s v="music/indie rock"/>
    <n v="0"/>
    <x v="2"/>
    <n v="105"/>
    <x v="7"/>
    <s v="indie rock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x v="899"/>
    <b v="0"/>
    <n v="339"/>
    <b v="1"/>
    <s v="technology/hardware"/>
    <n v="0"/>
    <x v="0"/>
    <n v="978"/>
    <x v="0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x v="900"/>
    <b v="0"/>
    <n v="1019"/>
    <b v="1"/>
    <s v="technology/hardware"/>
    <n v="0"/>
    <x v="4"/>
    <n v="297"/>
    <x v="0"/>
    <s v="hardware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x v="901"/>
    <b v="0"/>
    <n v="112"/>
    <b v="1"/>
    <s v="music/rock"/>
    <n v="0"/>
    <x v="3"/>
    <n v="146"/>
    <x v="7"/>
    <s v="rock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x v="902"/>
    <b v="1"/>
    <n v="143"/>
    <b v="1"/>
    <s v="theater/spaces"/>
    <n v="7226"/>
    <x v="0"/>
    <n v="131"/>
    <x v="6"/>
    <s v="space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11"/>
    <s v="CAD"/>
    <n v="1402334811"/>
    <n v="1401470811"/>
    <x v="903"/>
    <b v="0"/>
    <n v="57"/>
    <b v="1"/>
    <s v="theater/plays"/>
    <n v="0"/>
    <x v="2"/>
    <n v="144"/>
    <x v="6"/>
    <s v="plays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x v="904"/>
    <b v="0"/>
    <n v="149"/>
    <b v="1"/>
    <s v="publishing/nonfiction"/>
    <n v="0"/>
    <x v="0"/>
    <n v="147"/>
    <x v="1"/>
    <s v="nonfiction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x v="905"/>
    <b v="0"/>
    <n v="75"/>
    <b v="1"/>
    <s v="music/rock"/>
    <n v="0"/>
    <x v="0"/>
    <n v="131"/>
    <x v="7"/>
    <s v="rock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x v="906"/>
    <b v="1"/>
    <n v="46"/>
    <b v="1"/>
    <s v="photography/photobooks"/>
    <n v="7184"/>
    <x v="2"/>
    <n v="103"/>
    <x v="2"/>
    <s v="photobook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x v="907"/>
    <b v="0"/>
    <n v="117"/>
    <b v="0"/>
    <s v="theater/spaces"/>
    <n v="0"/>
    <x v="4"/>
    <n v="60"/>
    <x v="6"/>
    <s v="space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x v="908"/>
    <b v="1"/>
    <n v="37"/>
    <b v="1"/>
    <s v="theater/plays"/>
    <n v="7164"/>
    <x v="4"/>
    <n v="102"/>
    <x v="6"/>
    <s v="plays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x v="909"/>
    <b v="0"/>
    <n v="167"/>
    <b v="1"/>
    <s v="film &amp; video/documentary"/>
    <n v="0"/>
    <x v="6"/>
    <n v="110"/>
    <x v="5"/>
    <s v="documentary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x v="910"/>
    <b v="0"/>
    <n v="44"/>
    <b v="1"/>
    <s v="music/rock"/>
    <n v="0"/>
    <x v="3"/>
    <n v="143"/>
    <x v="7"/>
    <s v="rock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x v="911"/>
    <b v="0"/>
    <n v="108"/>
    <b v="1"/>
    <s v="theater/plays"/>
    <n v="0"/>
    <x v="2"/>
    <n v="119"/>
    <x v="6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x v="912"/>
    <b v="1"/>
    <n v="151"/>
    <b v="1"/>
    <s v="theater/plays"/>
    <n v="7062"/>
    <x v="6"/>
    <n v="101"/>
    <x v="6"/>
    <s v="plays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x v="913"/>
    <b v="1"/>
    <n v="103"/>
    <b v="1"/>
    <s v="music/indie rock"/>
    <n v="7053.61"/>
    <x v="6"/>
    <n v="109"/>
    <x v="7"/>
    <s v="indie rock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x v="914"/>
    <b v="0"/>
    <n v="78"/>
    <b v="1"/>
    <s v="film &amp; video/shorts"/>
    <n v="0"/>
    <x v="6"/>
    <n v="141"/>
    <x v="5"/>
    <s v="short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x v="915"/>
    <b v="0"/>
    <n v="30"/>
    <b v="1"/>
    <s v="theater/spaces"/>
    <n v="0"/>
    <x v="4"/>
    <n v="101"/>
    <x v="6"/>
    <s v="spaces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x v="916"/>
    <b v="0"/>
    <n v="65"/>
    <b v="1"/>
    <s v="music/rock"/>
    <n v="0"/>
    <x v="2"/>
    <n v="102"/>
    <x v="7"/>
    <s v="rock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x v="917"/>
    <b v="0"/>
    <n v="86"/>
    <b v="1"/>
    <s v="theater/plays"/>
    <n v="0"/>
    <x v="4"/>
    <n v="117"/>
    <x v="6"/>
    <s v="plays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x v="918"/>
    <b v="0"/>
    <n v="193"/>
    <b v="1"/>
    <s v="technology/hardware"/>
    <n v="0"/>
    <x v="1"/>
    <n v="506"/>
    <x v="0"/>
    <s v="hardware"/>
  </r>
  <r>
    <n v="747"/>
    <s v="Trash is Treasure"/>
    <s v="My creations are born in different cultural environment around the globe with Â« what is already there Â» and act as a social impulse"/>
    <n v="7000"/>
    <n v="7003"/>
    <x v="0"/>
    <x v="13"/>
    <s v="EUR"/>
    <n v="1421319240"/>
    <n v="1418649019"/>
    <x v="919"/>
    <b v="0"/>
    <n v="55"/>
    <b v="1"/>
    <s v="publishing/nonfiction"/>
    <n v="0"/>
    <x v="2"/>
    <n v="100"/>
    <x v="1"/>
    <s v="nonfiction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x v="920"/>
    <b v="1"/>
    <n v="122"/>
    <b v="1"/>
    <s v="music/electronic music"/>
    <n v="7000.58"/>
    <x v="1"/>
    <n v="100"/>
    <x v="7"/>
    <s v="electronic music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x v="921"/>
    <b v="0"/>
    <n v="68"/>
    <b v="0"/>
    <s v="film &amp; video/animation"/>
    <n v="0"/>
    <x v="1"/>
    <n v="14"/>
    <x v="5"/>
    <s v="animation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x v="922"/>
    <b v="0"/>
    <n v="45"/>
    <b v="0"/>
    <s v="technology/wearables"/>
    <n v="0"/>
    <x v="2"/>
    <n v="35"/>
    <x v="0"/>
    <s v="wearable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x v="923"/>
    <b v="0"/>
    <n v="56"/>
    <b v="1"/>
    <s v="film &amp; video/shorts"/>
    <n v="0"/>
    <x v="0"/>
    <n v="115"/>
    <x v="5"/>
    <s v="shorts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x v="924"/>
    <b v="0"/>
    <n v="123"/>
    <b v="1"/>
    <s v="music/electronic music"/>
    <n v="0"/>
    <x v="0"/>
    <n v="114"/>
    <x v="7"/>
    <s v="electronic music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16"/>
    <s v="EUR"/>
    <n v="1484444119"/>
    <n v="1481852119"/>
    <x v="925"/>
    <b v="0"/>
    <n v="109"/>
    <b v="1"/>
    <s v="music/rock"/>
    <n v="0"/>
    <x v="1"/>
    <n v="171"/>
    <x v="7"/>
    <s v="rock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x v="926"/>
    <b v="0"/>
    <n v="159"/>
    <b v="1"/>
    <s v="music/electronic music"/>
    <n v="0"/>
    <x v="1"/>
    <n v="342"/>
    <x v="7"/>
    <s v="electronic music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0"/>
    <s v="SEK"/>
    <n v="1432455532"/>
    <n v="1429863532"/>
    <x v="927"/>
    <b v="0"/>
    <n v="19"/>
    <b v="0"/>
    <s v="theater/musical"/>
    <n v="0"/>
    <x v="4"/>
    <n v="12"/>
    <x v="6"/>
    <s v="musical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x v="928"/>
    <b v="1"/>
    <n v="140"/>
    <b v="0"/>
    <s v="photography/photobooks"/>
    <n v="6755"/>
    <x v="1"/>
    <n v="68"/>
    <x v="2"/>
    <s v="photobooks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x v="929"/>
    <b v="0"/>
    <n v="112"/>
    <b v="1"/>
    <s v="music/rock"/>
    <n v="0"/>
    <x v="1"/>
    <n v="135"/>
    <x v="7"/>
    <s v="rock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x v="930"/>
    <b v="1"/>
    <n v="62"/>
    <b v="1"/>
    <s v="film &amp; video/documentary"/>
    <n v="6705"/>
    <x v="7"/>
    <n v="134"/>
    <x v="5"/>
    <s v="documentary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5"/>
    <s v="EUR"/>
    <n v="1460786340"/>
    <n v="1455615976"/>
    <x v="931"/>
    <b v="0"/>
    <n v="42"/>
    <b v="1"/>
    <s v="music/pop"/>
    <n v="0"/>
    <x v="1"/>
    <n v="112"/>
    <x v="7"/>
    <s v="pop"/>
  </r>
  <r>
    <n v="442"/>
    <s v="The Paranormal Idiot"/>
    <s v="Doomsday is here"/>
    <n v="17000"/>
    <n v="6691"/>
    <x v="2"/>
    <x v="0"/>
    <s v="USD"/>
    <n v="1424380783"/>
    <n v="1421788783"/>
    <x v="932"/>
    <b v="0"/>
    <n v="17"/>
    <b v="0"/>
    <s v="film &amp; video/animation"/>
    <n v="0"/>
    <x v="4"/>
    <n v="39"/>
    <x v="5"/>
    <s v="animation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x v="933"/>
    <b v="0"/>
    <n v="67"/>
    <b v="0"/>
    <s v="theater/spaces"/>
    <n v="0"/>
    <x v="4"/>
    <n v="67"/>
    <x v="6"/>
    <s v="spaces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x v="934"/>
    <b v="1"/>
    <n v="211"/>
    <b v="1"/>
    <s v="music/indie rock"/>
    <n v="6680.22"/>
    <x v="0"/>
    <n v="134"/>
    <x v="7"/>
    <s v="indie rock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x v="935"/>
    <b v="0"/>
    <n v="96"/>
    <b v="0"/>
    <s v="technology/wearables"/>
    <n v="0"/>
    <x v="1"/>
    <n v="13"/>
    <x v="0"/>
    <s v="wearables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x v="936"/>
    <b v="0"/>
    <n v="71"/>
    <b v="1"/>
    <s v="theater/musical"/>
    <n v="0"/>
    <x v="1"/>
    <n v="111"/>
    <x v="6"/>
    <s v="musical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x v="937"/>
    <b v="1"/>
    <n v="58"/>
    <b v="1"/>
    <s v="film &amp; video/documentary"/>
    <n v="6646"/>
    <x v="1"/>
    <n v="123"/>
    <x v="5"/>
    <s v="documentary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x v="938"/>
    <b v="0"/>
    <n v="108"/>
    <b v="1"/>
    <s v="photography/photobooks"/>
    <n v="0"/>
    <x v="1"/>
    <n v="102"/>
    <x v="2"/>
    <s v="photobook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x v="939"/>
    <b v="0"/>
    <n v="114"/>
    <b v="0"/>
    <s v="theater/spaces"/>
    <n v="0"/>
    <x v="2"/>
    <n v="25"/>
    <x v="6"/>
    <s v="spaces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x v="940"/>
    <b v="1"/>
    <n v="79"/>
    <b v="1"/>
    <s v="film &amp; video/documentary"/>
    <n v="6632.32"/>
    <x v="8"/>
    <n v="121"/>
    <x v="5"/>
    <s v="documentary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x v="941"/>
    <b v="0"/>
    <n v="63"/>
    <b v="1"/>
    <s v="theater/plays"/>
    <n v="0"/>
    <x v="1"/>
    <n v="114"/>
    <x v="6"/>
    <s v="plays"/>
  </r>
  <r>
    <n v="987"/>
    <s v="Kidswatcher"/>
    <s v="Always know where your precious children are. Let them explore the world freely and in a secure way by using the Kidswatcher."/>
    <n v="50000"/>
    <n v="6610"/>
    <x v="2"/>
    <x v="13"/>
    <s v="EUR"/>
    <n v="1403507050"/>
    <n v="1400051050"/>
    <x v="942"/>
    <b v="0"/>
    <n v="41"/>
    <b v="0"/>
    <s v="technology/wearables"/>
    <n v="0"/>
    <x v="2"/>
    <n v="13"/>
    <x v="0"/>
    <s v="wearables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x v="943"/>
    <b v="0"/>
    <n v="134"/>
    <b v="1"/>
    <s v="music/classical music"/>
    <n v="0"/>
    <x v="3"/>
    <n v="120"/>
    <x v="7"/>
    <s v="classical music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x v="944"/>
    <b v="0"/>
    <n v="101"/>
    <b v="0"/>
    <s v="technology/wearables"/>
    <n v="0"/>
    <x v="1"/>
    <n v="13"/>
    <x v="0"/>
    <s v="wearables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x v="945"/>
    <b v="0"/>
    <n v="150"/>
    <b v="1"/>
    <s v="music/classical music"/>
    <n v="0"/>
    <x v="4"/>
    <n v="101"/>
    <x v="7"/>
    <s v="classical music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x v="946"/>
    <b v="0"/>
    <n v="170"/>
    <b v="0"/>
    <s v="film &amp; video/animation"/>
    <n v="0"/>
    <x v="2"/>
    <n v="12"/>
    <x v="5"/>
    <s v="animation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x v="947"/>
    <b v="0"/>
    <n v="69"/>
    <b v="1"/>
    <s v="theater/spaces"/>
    <n v="0"/>
    <x v="1"/>
    <n v="109"/>
    <x v="6"/>
    <s v="space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x v="948"/>
    <b v="0"/>
    <n v="70"/>
    <b v="1"/>
    <s v="photography/photobooks"/>
    <n v="0"/>
    <x v="4"/>
    <n v="118"/>
    <x v="2"/>
    <s v="photobook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x v="949"/>
    <b v="0"/>
    <n v="73"/>
    <b v="0"/>
    <s v="technology/wearables"/>
    <n v="0"/>
    <x v="4"/>
    <n v="43"/>
    <x v="0"/>
    <s v="wearables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x v="950"/>
    <b v="0"/>
    <n v="183"/>
    <b v="1"/>
    <s v="music/indie rock"/>
    <n v="0"/>
    <x v="2"/>
    <n v="102"/>
    <x v="7"/>
    <s v="indie rock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x v="951"/>
    <b v="0"/>
    <n v="31"/>
    <b v="1"/>
    <s v="theater/plays"/>
    <n v="0"/>
    <x v="4"/>
    <n v="100"/>
    <x v="6"/>
    <s v="plays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x v="952"/>
    <b v="0"/>
    <n v="166"/>
    <b v="1"/>
    <s v="music/electronic music"/>
    <n v="0"/>
    <x v="1"/>
    <n v="130"/>
    <x v="7"/>
    <s v="electronic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x v="953"/>
    <b v="0"/>
    <n v="48"/>
    <b v="1"/>
    <s v="music/classical music"/>
    <n v="0"/>
    <x v="4"/>
    <n v="100"/>
    <x v="7"/>
    <s v="classical music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x v="954"/>
    <b v="1"/>
    <n v="89"/>
    <b v="1"/>
    <s v="film &amp; video/documentary"/>
    <n v="6485"/>
    <x v="4"/>
    <n v="108"/>
    <x v="5"/>
    <s v="documentary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x v="955"/>
    <b v="0"/>
    <n v="73"/>
    <b v="1"/>
    <s v="music/rock"/>
    <n v="0"/>
    <x v="4"/>
    <n v="107"/>
    <x v="7"/>
    <s v="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x v="956"/>
    <b v="1"/>
    <n v="107"/>
    <b v="1"/>
    <s v="music/indie rock"/>
    <n v="6400.47"/>
    <x v="0"/>
    <n v="107"/>
    <x v="7"/>
    <s v="indie rock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16"/>
    <s v="EUR"/>
    <n v="1451226045"/>
    <n v="1444828845"/>
    <x v="957"/>
    <b v="0"/>
    <n v="17"/>
    <b v="1"/>
    <s v="film &amp; video/shorts"/>
    <n v="0"/>
    <x v="4"/>
    <n v="106"/>
    <x v="5"/>
    <s v="shorts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x v="958"/>
    <b v="0"/>
    <n v="100"/>
    <b v="1"/>
    <s v="technology/space exploration"/>
    <n v="0"/>
    <x v="4"/>
    <n v="128"/>
    <x v="0"/>
    <s v="space exploration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x v="959"/>
    <b v="0"/>
    <n v="147"/>
    <b v="0"/>
    <s v="games/video games"/>
    <n v="0"/>
    <x v="2"/>
    <n v="14"/>
    <x v="3"/>
    <s v="video game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x v="960"/>
    <b v="0"/>
    <n v="59"/>
    <b v="0"/>
    <s v="publishing/art books"/>
    <n v="0"/>
    <x v="1"/>
    <n v="21"/>
    <x v="1"/>
    <s v="art books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x v="961"/>
    <b v="0"/>
    <n v="59"/>
    <b v="1"/>
    <s v="music/rock"/>
    <n v="0"/>
    <x v="6"/>
    <n v="106"/>
    <x v="7"/>
    <s v="rock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x v="962"/>
    <b v="0"/>
    <n v="46"/>
    <b v="1"/>
    <s v="photography/photobooks"/>
    <n v="0"/>
    <x v="5"/>
    <n v="106"/>
    <x v="2"/>
    <s v="photobook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x v="963"/>
    <b v="0"/>
    <n v="91"/>
    <b v="1"/>
    <s v="theater/plays"/>
    <n v="0"/>
    <x v="2"/>
    <n v="106"/>
    <x v="6"/>
    <s v="plays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x v="964"/>
    <b v="0"/>
    <n v="71"/>
    <b v="1"/>
    <s v="film &amp; video/documentary"/>
    <n v="0"/>
    <x v="1"/>
    <n v="126"/>
    <x v="5"/>
    <s v="documentary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x v="965"/>
    <b v="0"/>
    <n v="60"/>
    <b v="0"/>
    <s v="theater/plays"/>
    <n v="0"/>
    <x v="1"/>
    <n v="42"/>
    <x v="6"/>
    <s v="plays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x v="966"/>
    <b v="0"/>
    <n v="71"/>
    <b v="1"/>
    <s v="music/rock"/>
    <n v="0"/>
    <x v="4"/>
    <n v="126"/>
    <x v="7"/>
    <s v="rock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x v="967"/>
    <b v="0"/>
    <n v="71"/>
    <b v="1"/>
    <s v="publishing/nonfiction"/>
    <n v="0"/>
    <x v="6"/>
    <n v="126"/>
    <x v="1"/>
    <s v="nonfiction"/>
  </r>
  <r>
    <n v="2807"/>
    <s v="The Commission Theatre Co."/>
    <s v="Bringing Shakespeare back to the Playwrights"/>
    <n v="5000"/>
    <n v="6300"/>
    <x v="0"/>
    <x v="0"/>
    <s v="USD"/>
    <n v="1435611438"/>
    <n v="1433019438"/>
    <x v="968"/>
    <b v="0"/>
    <n v="93"/>
    <b v="1"/>
    <s v="theater/plays"/>
    <n v="0"/>
    <x v="4"/>
    <n v="126"/>
    <x v="6"/>
    <s v="play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x v="969"/>
    <b v="0"/>
    <n v="90"/>
    <b v="0"/>
    <s v="theater/spaces"/>
    <n v="0"/>
    <x v="1"/>
    <n v="39"/>
    <x v="6"/>
    <s v="spaces"/>
  </r>
  <r>
    <n v="2529"/>
    <s v="UrbanArias is DC's Contemporary Opera Company"/>
    <s v="Opera. Short. New."/>
    <n v="6000"/>
    <n v="6257"/>
    <x v="0"/>
    <x v="0"/>
    <s v="USD"/>
    <n v="1332636975"/>
    <n v="1328752575"/>
    <x v="970"/>
    <b v="0"/>
    <n v="76"/>
    <b v="1"/>
    <s v="music/classical music"/>
    <n v="0"/>
    <x v="3"/>
    <n v="104"/>
    <x v="7"/>
    <s v="classical music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x v="971"/>
    <b v="1"/>
    <n v="113"/>
    <b v="1"/>
    <s v="film &amp; video/documentary"/>
    <n v="6240"/>
    <x v="3"/>
    <n v="156"/>
    <x v="5"/>
    <s v="documentary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x v="972"/>
    <b v="0"/>
    <n v="37"/>
    <b v="1"/>
    <s v="music/pop"/>
    <n v="0"/>
    <x v="3"/>
    <n v="125"/>
    <x v="7"/>
    <s v="pop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x v="973"/>
    <b v="0"/>
    <n v="82"/>
    <b v="1"/>
    <s v="music/rock"/>
    <n v="0"/>
    <x v="2"/>
    <n v="104"/>
    <x v="7"/>
    <s v="rock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x v="974"/>
    <b v="0"/>
    <n v="87"/>
    <b v="1"/>
    <s v="publishing/nonfiction"/>
    <n v="0"/>
    <x v="0"/>
    <n v="183"/>
    <x v="1"/>
    <s v="nonfiction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x v="975"/>
    <b v="0"/>
    <n v="76"/>
    <b v="1"/>
    <s v="theater/plays"/>
    <n v="0"/>
    <x v="4"/>
    <n v="104"/>
    <x v="6"/>
    <s v="plays"/>
  </r>
  <r>
    <n v="1524"/>
    <s v="Heath - Limited Edition Split Zine - Make 100"/>
    <s v="Limited edition split zine by photographers AdeY and Kersti K. 100 signed and hand numbered copies!"/>
    <n v="3000"/>
    <n v="6210"/>
    <x v="0"/>
    <x v="10"/>
    <s v="SEK"/>
    <n v="1487592090"/>
    <n v="1485000090"/>
    <x v="976"/>
    <b v="1"/>
    <n v="28"/>
    <b v="1"/>
    <s v="photography/photobooks"/>
    <n v="6210"/>
    <x v="5"/>
    <n v="207"/>
    <x v="2"/>
    <s v="photobook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x v="977"/>
    <b v="1"/>
    <n v="104"/>
    <b v="1"/>
    <s v="theater/plays"/>
    <n v="6208.98"/>
    <x v="4"/>
    <n v="106"/>
    <x v="6"/>
    <s v="plays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x v="978"/>
    <b v="0"/>
    <n v="133"/>
    <b v="1"/>
    <s v="music/metal"/>
    <n v="0"/>
    <x v="1"/>
    <n v="155"/>
    <x v="7"/>
    <s v="metal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x v="979"/>
    <b v="0"/>
    <n v="77"/>
    <b v="1"/>
    <s v="music/indie rock"/>
    <n v="0"/>
    <x v="6"/>
    <n v="124"/>
    <x v="7"/>
    <s v="indie rock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x v="980"/>
    <b v="0"/>
    <n v="45"/>
    <b v="1"/>
    <s v="theater/plays"/>
    <n v="0"/>
    <x v="2"/>
    <n v="106"/>
    <x v="6"/>
    <s v="play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x v="981"/>
    <b v="0"/>
    <n v="111"/>
    <b v="1"/>
    <s v="photography/photobooks"/>
    <n v="0"/>
    <x v="1"/>
    <n v="102"/>
    <x v="2"/>
    <s v="photobook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x v="982"/>
    <b v="0"/>
    <n v="94"/>
    <b v="0"/>
    <s v="theater/plays"/>
    <n v="0"/>
    <x v="1"/>
    <n v="26"/>
    <x v="6"/>
    <s v="play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x v="983"/>
    <b v="0"/>
    <n v="135"/>
    <b v="0"/>
    <s v="technology/wearables"/>
    <n v="0"/>
    <x v="2"/>
    <n v="15"/>
    <x v="0"/>
    <s v="wearables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x v="984"/>
    <b v="0"/>
    <n v="108"/>
    <b v="1"/>
    <s v="publishing/nonfiction"/>
    <n v="0"/>
    <x v="2"/>
    <n v="122"/>
    <x v="1"/>
    <s v="nonfiction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x v="985"/>
    <b v="0"/>
    <n v="21"/>
    <b v="0"/>
    <s v="technology/wearables"/>
    <n v="0"/>
    <x v="2"/>
    <n v="27"/>
    <x v="0"/>
    <s v="wearables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16"/>
    <s v="EUR"/>
    <n v="1475209620"/>
    <n v="1473087637"/>
    <x v="986"/>
    <b v="0"/>
    <n v="37"/>
    <b v="1"/>
    <s v="music/classical music"/>
    <n v="0"/>
    <x v="1"/>
    <n v="102"/>
    <x v="7"/>
    <s v="classical music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x v="987"/>
    <b v="1"/>
    <n v="74"/>
    <b v="1"/>
    <s v="music/rock"/>
    <n v="6108"/>
    <x v="6"/>
    <n v="102"/>
    <x v="7"/>
    <s v="rock"/>
  </r>
  <r>
    <n v="833"/>
    <s v="Ragman Rolls"/>
    <s v="This is an American rock album."/>
    <n v="6000"/>
    <n v="6100"/>
    <x v="0"/>
    <x v="0"/>
    <s v="USD"/>
    <n v="1397941475"/>
    <n v="1395349475"/>
    <x v="988"/>
    <b v="0"/>
    <n v="41"/>
    <b v="1"/>
    <s v="music/rock"/>
    <n v="0"/>
    <x v="2"/>
    <n v="102"/>
    <x v="7"/>
    <s v="rock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x v="989"/>
    <b v="0"/>
    <n v="78"/>
    <b v="1"/>
    <s v="theater/plays"/>
    <n v="0"/>
    <x v="4"/>
    <n v="102"/>
    <x v="6"/>
    <s v="plays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x v="990"/>
    <b v="0"/>
    <n v="38"/>
    <b v="1"/>
    <s v="film &amp; video/documentary"/>
    <n v="0"/>
    <x v="0"/>
    <n v="101"/>
    <x v="5"/>
    <s v="documentary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x v="991"/>
    <b v="0"/>
    <n v="75"/>
    <b v="1"/>
    <s v="music/rock"/>
    <n v="0"/>
    <x v="3"/>
    <n v="101"/>
    <x v="7"/>
    <s v="rock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x v="992"/>
    <b v="0"/>
    <n v="47"/>
    <b v="1"/>
    <s v="theater/plays"/>
    <n v="0"/>
    <x v="4"/>
    <n v="122"/>
    <x v="6"/>
    <s v="plays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x v="993"/>
    <b v="0"/>
    <n v="55"/>
    <b v="1"/>
    <s v="music/indie rock"/>
    <n v="0"/>
    <x v="6"/>
    <n v="101"/>
    <x v="7"/>
    <s v="indie 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x v="994"/>
    <b v="1"/>
    <n v="109"/>
    <b v="1"/>
    <s v="music/rock"/>
    <n v="6071"/>
    <x v="0"/>
    <n v="202"/>
    <x v="7"/>
    <s v="rock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x v="995"/>
    <b v="0"/>
    <n v="52"/>
    <b v="0"/>
    <s v="food/food trucks"/>
    <n v="0"/>
    <x v="4"/>
    <n v="26"/>
    <x v="4"/>
    <s v="food trucks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x v="996"/>
    <b v="0"/>
    <n v="37"/>
    <b v="1"/>
    <s v="music/rock"/>
    <n v="0"/>
    <x v="3"/>
    <n v="121"/>
    <x v="7"/>
    <s v="rock"/>
  </r>
  <r>
    <n v="14"/>
    <s v="3010 | Sci-fi Series"/>
    <s v="A highly charged post apocalyptic sci fi series that pulls no punches!"/>
    <n v="6000"/>
    <n v="6056"/>
    <x v="0"/>
    <x v="8"/>
    <s v="AUD"/>
    <n v="1405259940"/>
    <n v="1403051888"/>
    <x v="997"/>
    <b v="0"/>
    <n v="41"/>
    <b v="1"/>
    <s v="film &amp; video/television"/>
    <n v="0"/>
    <x v="2"/>
    <n v="101"/>
    <x v="5"/>
    <s v="television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x v="998"/>
    <b v="1"/>
    <n v="163"/>
    <b v="1"/>
    <s v="music/indie rock"/>
    <n v="6053"/>
    <x v="8"/>
    <n v="121"/>
    <x v="7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x v="999"/>
    <b v="1"/>
    <n v="113"/>
    <b v="1"/>
    <s v="music/indie rock"/>
    <n v="6042.02"/>
    <x v="7"/>
    <n v="101"/>
    <x v="7"/>
    <s v="indie 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x v="1000"/>
    <b v="0"/>
    <n v="44"/>
    <b v="1"/>
    <s v="music/rock"/>
    <n v="0"/>
    <x v="6"/>
    <n v="101"/>
    <x v="7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x v="1001"/>
    <b v="0"/>
    <n v="149"/>
    <b v="1"/>
    <s v="music/rock"/>
    <n v="0"/>
    <x v="6"/>
    <n v="109"/>
    <x v="7"/>
    <s v="rock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x v="1002"/>
    <b v="0"/>
    <n v="88"/>
    <b v="1"/>
    <s v="games/tabletop games"/>
    <n v="0"/>
    <x v="1"/>
    <n v="503"/>
    <x v="3"/>
    <s v="tabletop game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x v="1003"/>
    <b v="0"/>
    <n v="84"/>
    <b v="1"/>
    <s v="theater/plays"/>
    <n v="0"/>
    <x v="4"/>
    <n v="121"/>
    <x v="6"/>
    <s v="play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x v="1004"/>
    <b v="0"/>
    <n v="103"/>
    <b v="1"/>
    <s v="photography/photobooks"/>
    <n v="0"/>
    <x v="4"/>
    <n v="126"/>
    <x v="2"/>
    <s v="photobooks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x v="1005"/>
    <b v="0"/>
    <n v="28"/>
    <b v="1"/>
    <s v="theater/musical"/>
    <n v="0"/>
    <x v="4"/>
    <n v="100"/>
    <x v="6"/>
    <s v="musical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x v="1006"/>
    <b v="0"/>
    <n v="75"/>
    <b v="1"/>
    <s v="film &amp; video/television"/>
    <n v="0"/>
    <x v="1"/>
    <n v="121"/>
    <x v="5"/>
    <s v="television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x v="1007"/>
    <b v="0"/>
    <n v="67"/>
    <b v="1"/>
    <s v="photography/photobooks"/>
    <n v="0"/>
    <x v="1"/>
    <n v="100"/>
    <x v="2"/>
    <s v="photobooks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x v="1008"/>
    <b v="0"/>
    <n v="32"/>
    <b v="1"/>
    <s v="music/indie rock"/>
    <n v="0"/>
    <x v="3"/>
    <n v="100"/>
    <x v="7"/>
    <s v="indie rock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x v="1009"/>
    <b v="0"/>
    <n v="177"/>
    <b v="1"/>
    <s v="music/metal"/>
    <n v="0"/>
    <x v="1"/>
    <n v="120"/>
    <x v="7"/>
    <s v="metal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0"/>
    <s v="SEK"/>
    <n v="1482515937"/>
    <n v="1479923937"/>
    <x v="1010"/>
    <b v="0"/>
    <n v="7"/>
    <b v="0"/>
    <s v="technology/wearables"/>
    <n v="0"/>
    <x v="1"/>
    <n v="1"/>
    <x v="0"/>
    <s v="wearable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x v="1011"/>
    <b v="1"/>
    <n v="47"/>
    <b v="1"/>
    <s v="theater/plays"/>
    <n v="6007"/>
    <x v="4"/>
    <n v="100"/>
    <x v="6"/>
    <s v="plays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x v="1012"/>
    <b v="1"/>
    <n v="128"/>
    <b v="1"/>
    <s v="film &amp; video/documentary"/>
    <n v="6001"/>
    <x v="0"/>
    <n v="120"/>
    <x v="5"/>
    <s v="documentary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x v="1013"/>
    <b v="0"/>
    <n v="64"/>
    <b v="1"/>
    <s v="theater/plays"/>
    <n v="0"/>
    <x v="4"/>
    <n v="100"/>
    <x v="6"/>
    <s v="plays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x v="1014"/>
    <b v="1"/>
    <n v="145"/>
    <b v="1"/>
    <s v="film &amp; video/documentary"/>
    <n v="6000"/>
    <x v="6"/>
    <n v="240"/>
    <x v="5"/>
    <s v="documentary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x v="1015"/>
    <b v="0"/>
    <n v="61"/>
    <b v="1"/>
    <s v="film &amp; video/television"/>
    <n v="0"/>
    <x v="1"/>
    <n v="120"/>
    <x v="5"/>
    <s v="television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x v="1016"/>
    <b v="0"/>
    <n v="10"/>
    <b v="1"/>
    <s v="music/indie rock"/>
    <n v="0"/>
    <x v="0"/>
    <n v="100"/>
    <x v="7"/>
    <s v="indie rock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x v="1017"/>
    <b v="0"/>
    <n v="94"/>
    <b v="1"/>
    <s v="theater/plays"/>
    <n v="0"/>
    <x v="4"/>
    <n v="100"/>
    <x v="6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x v="1018"/>
    <b v="0"/>
    <n v="83"/>
    <b v="1"/>
    <s v="theater/plays"/>
    <n v="0"/>
    <x v="2"/>
    <n v="100"/>
    <x v="6"/>
    <s v="plays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x v="1019"/>
    <b v="0"/>
    <n v="26"/>
    <b v="1"/>
    <s v="publishing/nonfiction"/>
    <n v="0"/>
    <x v="2"/>
    <n v="102"/>
    <x v="1"/>
    <s v="nonfiction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x v="1020"/>
    <b v="0"/>
    <n v="61"/>
    <b v="1"/>
    <s v="theater/plays"/>
    <n v="0"/>
    <x v="5"/>
    <n v="119"/>
    <x v="6"/>
    <s v="plays"/>
  </r>
  <r>
    <n v="2063"/>
    <s v="Up to 4 axis Beaglebone black based CNC control"/>
    <s v="Build a professional grade Linux CNC control with Beaglebone black and our CNC cape."/>
    <n v="4000"/>
    <n v="5922"/>
    <x v="0"/>
    <x v="4"/>
    <s v="EUR"/>
    <n v="1463333701"/>
    <n v="1460482501"/>
    <x v="1021"/>
    <b v="0"/>
    <n v="49"/>
    <b v="1"/>
    <s v="technology/hardware"/>
    <n v="0"/>
    <x v="1"/>
    <n v="148"/>
    <x v="0"/>
    <s v="hardware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x v="1022"/>
    <b v="1"/>
    <n v="91"/>
    <b v="1"/>
    <s v="film &amp; video/documentary"/>
    <n v="5910"/>
    <x v="3"/>
    <n v="118"/>
    <x v="5"/>
    <s v="documentary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x v="1023"/>
    <b v="0"/>
    <n v="180"/>
    <b v="1"/>
    <s v="games/tabletop games"/>
    <n v="0"/>
    <x v="0"/>
    <n v="169"/>
    <x v="3"/>
    <s v="tabletop games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x v="1024"/>
    <b v="1"/>
    <n v="62"/>
    <b v="1"/>
    <s v="film &amp; video/documentary"/>
    <n v="5904"/>
    <x v="3"/>
    <n v="148"/>
    <x v="5"/>
    <s v="documentary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x v="1025"/>
    <b v="0"/>
    <n v="140"/>
    <b v="0"/>
    <s v="photography/photobooks"/>
    <n v="0"/>
    <x v="4"/>
    <n v="49"/>
    <x v="2"/>
    <s v="photobooks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x v="1026"/>
    <b v="0"/>
    <n v="70"/>
    <b v="0"/>
    <s v="technology/space exploration"/>
    <n v="0"/>
    <x v="2"/>
    <n v="12"/>
    <x v="0"/>
    <s v="space exploration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x v="1027"/>
    <b v="0"/>
    <n v="85"/>
    <b v="0"/>
    <s v="food/food trucks"/>
    <n v="0"/>
    <x v="2"/>
    <n v="12"/>
    <x v="4"/>
    <s v="food trucks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x v="1028"/>
    <b v="0"/>
    <n v="96"/>
    <b v="1"/>
    <s v="music/electronic music"/>
    <n v="0"/>
    <x v="1"/>
    <n v="108"/>
    <x v="7"/>
    <s v="electronic music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x v="1029"/>
    <b v="0"/>
    <n v="45"/>
    <b v="0"/>
    <s v="theater/spaces"/>
    <n v="0"/>
    <x v="1"/>
    <n v="23"/>
    <x v="6"/>
    <s v="space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x v="1030"/>
    <b v="0"/>
    <n v="104"/>
    <b v="1"/>
    <s v="theater/plays"/>
    <n v="0"/>
    <x v="4"/>
    <n v="106"/>
    <x v="6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x v="1031"/>
    <b v="0"/>
    <n v="130"/>
    <b v="1"/>
    <s v="theater/plays"/>
    <n v="0"/>
    <x v="1"/>
    <n v="117"/>
    <x v="6"/>
    <s v="plays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x v="1032"/>
    <b v="0"/>
    <n v="96"/>
    <b v="1"/>
    <s v="music/rock"/>
    <n v="0"/>
    <x v="3"/>
    <n v="117"/>
    <x v="7"/>
    <s v="rock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x v="1033"/>
    <b v="1"/>
    <n v="159"/>
    <b v="1"/>
    <s v="music/metal"/>
    <n v="5824"/>
    <x v="2"/>
    <n v="194"/>
    <x v="7"/>
    <s v="metal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x v="1034"/>
    <b v="0"/>
    <n v="79"/>
    <b v="1"/>
    <s v="theater/plays"/>
    <n v="0"/>
    <x v="4"/>
    <n v="116"/>
    <x v="6"/>
    <s v="play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x v="1035"/>
    <b v="0"/>
    <n v="14"/>
    <b v="1"/>
    <s v="photography/photobooks"/>
    <n v="0"/>
    <x v="1"/>
    <n v="116"/>
    <x v="2"/>
    <s v="photobook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x v="1036"/>
    <b v="1"/>
    <n v="88"/>
    <b v="1"/>
    <s v="theater/plays"/>
    <n v="5771"/>
    <x v="4"/>
    <n v="105"/>
    <x v="6"/>
    <s v="play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x v="1037"/>
    <b v="0"/>
    <n v="45"/>
    <b v="0"/>
    <s v="technology/wearables"/>
    <n v="0"/>
    <x v="1"/>
    <n v="12"/>
    <x v="0"/>
    <s v="wearable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x v="1038"/>
    <b v="0"/>
    <n v="16"/>
    <b v="1"/>
    <s v="theater/plays"/>
    <n v="0"/>
    <x v="2"/>
    <n v="191"/>
    <x v="6"/>
    <s v="plays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x v="1039"/>
    <b v="0"/>
    <n v="90"/>
    <b v="1"/>
    <s v="music/rock"/>
    <n v="0"/>
    <x v="4"/>
    <n v="114"/>
    <x v="7"/>
    <s v="rock"/>
  </r>
  <r>
    <n v="3158"/>
    <s v="Nursery Crimes"/>
    <s v="A 40s crime-noir play using nursery rhyme characters."/>
    <n v="5000"/>
    <n v="5700"/>
    <x v="0"/>
    <x v="0"/>
    <s v="USD"/>
    <n v="1374523752"/>
    <n v="1371931752"/>
    <x v="1040"/>
    <b v="1"/>
    <n v="69"/>
    <b v="1"/>
    <s v="theater/plays"/>
    <n v="5700"/>
    <x v="0"/>
    <n v="114"/>
    <x v="6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x v="1041"/>
    <b v="0"/>
    <n v="71"/>
    <b v="1"/>
    <s v="theater/plays"/>
    <n v="0"/>
    <x v="4"/>
    <n v="114"/>
    <x v="6"/>
    <s v="plays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x v="1042"/>
    <b v="0"/>
    <n v="30"/>
    <b v="0"/>
    <s v="music/jazz"/>
    <n v="0"/>
    <x v="2"/>
    <n v="21"/>
    <x v="7"/>
    <s v="jazz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x v="1043"/>
    <b v="0"/>
    <n v="68"/>
    <b v="1"/>
    <s v="theater/plays"/>
    <n v="0"/>
    <x v="2"/>
    <n v="113"/>
    <x v="6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x v="1044"/>
    <b v="0"/>
    <n v="53"/>
    <b v="1"/>
    <s v="theater/plays"/>
    <n v="0"/>
    <x v="4"/>
    <n v="113"/>
    <x v="6"/>
    <s v="play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11"/>
    <s v="CAD"/>
    <n v="1467313039"/>
    <n v="1464807439"/>
    <x v="1045"/>
    <b v="0"/>
    <n v="139"/>
    <b v="1"/>
    <s v="publishing/nonfiction"/>
    <n v="0"/>
    <x v="1"/>
    <n v="378"/>
    <x v="1"/>
    <s v="nonfiction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11"/>
    <s v="CAD"/>
    <n v="1428292800"/>
    <n v="1424368298"/>
    <x v="1046"/>
    <b v="0"/>
    <n v="83"/>
    <b v="1"/>
    <s v="theater/plays"/>
    <n v="0"/>
    <x v="4"/>
    <n v="113"/>
    <x v="6"/>
    <s v="plays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x v="1047"/>
    <b v="0"/>
    <n v="49"/>
    <b v="1"/>
    <s v="film &amp; video/documentary"/>
    <n v="0"/>
    <x v="4"/>
    <n v="142"/>
    <x v="5"/>
    <s v="documentary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x v="1048"/>
    <b v="0"/>
    <n v="120"/>
    <b v="1"/>
    <s v="photography/photobooks"/>
    <n v="0"/>
    <x v="1"/>
    <n v="103"/>
    <x v="2"/>
    <s v="photobook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x v="1049"/>
    <b v="0"/>
    <n v="39"/>
    <b v="1"/>
    <s v="film &amp; video/shorts"/>
    <n v="0"/>
    <x v="6"/>
    <n v="113"/>
    <x v="5"/>
    <s v="shorts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x v="1050"/>
    <b v="0"/>
    <n v="83"/>
    <b v="1"/>
    <s v="music/rock"/>
    <n v="0"/>
    <x v="1"/>
    <n v="103"/>
    <x v="7"/>
    <s v="rock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x v="1051"/>
    <b v="0"/>
    <n v="72"/>
    <b v="1"/>
    <s v="theater/plays"/>
    <n v="0"/>
    <x v="2"/>
    <n v="113"/>
    <x v="6"/>
    <s v="plays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x v="1052"/>
    <b v="1"/>
    <n v="51"/>
    <b v="1"/>
    <s v="film &amp; video/documentary"/>
    <n v="5634"/>
    <x v="8"/>
    <n v="113"/>
    <x v="5"/>
    <s v="documentary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x v="1053"/>
    <b v="0"/>
    <n v="85"/>
    <b v="1"/>
    <s v="theater/plays"/>
    <n v="0"/>
    <x v="2"/>
    <n v="102"/>
    <x v="6"/>
    <s v="plays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x v="1054"/>
    <b v="0"/>
    <n v="59"/>
    <b v="0"/>
    <s v="technology/space exploration"/>
    <n v="0"/>
    <x v="1"/>
    <n v="19"/>
    <x v="0"/>
    <s v="space exploration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x v="1055"/>
    <b v="0"/>
    <n v="80"/>
    <b v="1"/>
    <s v="music/indie rock"/>
    <n v="0"/>
    <x v="3"/>
    <n v="107"/>
    <x v="7"/>
    <s v="indie rock"/>
  </r>
  <r>
    <n v="3285"/>
    <s v="By Morning"/>
    <s v="A new play by Matthew Gasda"/>
    <n v="4999"/>
    <n v="5604"/>
    <x v="0"/>
    <x v="0"/>
    <s v="USD"/>
    <n v="1488258000"/>
    <n v="1485556626"/>
    <x v="1056"/>
    <b v="0"/>
    <n v="81"/>
    <b v="1"/>
    <s v="theater/plays"/>
    <n v="0"/>
    <x v="5"/>
    <n v="112"/>
    <x v="6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x v="1057"/>
    <b v="1"/>
    <n v="89"/>
    <b v="1"/>
    <s v="theater/plays"/>
    <n v="5600"/>
    <x v="3"/>
    <n v="102"/>
    <x v="6"/>
    <s v="plays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x v="1058"/>
    <b v="0"/>
    <n v="51"/>
    <b v="1"/>
    <s v="film &amp; video/television"/>
    <n v="0"/>
    <x v="1"/>
    <n v="160"/>
    <x v="5"/>
    <s v="televis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8"/>
    <s v="AUD"/>
    <n v="1476615600"/>
    <n v="1474884417"/>
    <x v="1059"/>
    <b v="0"/>
    <n v="105"/>
    <b v="1"/>
    <s v="publishing/nonfiction"/>
    <n v="0"/>
    <x v="1"/>
    <n v="112"/>
    <x v="1"/>
    <s v="nonfiction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x v="1060"/>
    <b v="0"/>
    <n v="49"/>
    <b v="1"/>
    <s v="music/rock"/>
    <n v="0"/>
    <x v="3"/>
    <n v="101"/>
    <x v="7"/>
    <s v="rock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x v="1061"/>
    <b v="0"/>
    <n v="237"/>
    <b v="1"/>
    <s v="technology/wearables"/>
    <n v="0"/>
    <x v="1"/>
    <n v="279"/>
    <x v="0"/>
    <s v="wearables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x v="1062"/>
    <b v="1"/>
    <n v="111"/>
    <b v="1"/>
    <s v="film &amp; video/documentary"/>
    <n v="5570"/>
    <x v="6"/>
    <n v="111"/>
    <x v="5"/>
    <s v="documentary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x v="1063"/>
    <b v="0"/>
    <n v="33"/>
    <b v="0"/>
    <s v="food/food trucks"/>
    <n v="0"/>
    <x v="4"/>
    <n v="25"/>
    <x v="4"/>
    <s v="food trucks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x v="1064"/>
    <b v="1"/>
    <n v="58"/>
    <b v="1"/>
    <s v="film &amp; video/documentary"/>
    <n v="5555"/>
    <x v="7"/>
    <n v="111"/>
    <x v="5"/>
    <s v="documentary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x v="1065"/>
    <b v="0"/>
    <n v="10"/>
    <b v="1"/>
    <s v="music/pop"/>
    <n v="0"/>
    <x v="0"/>
    <n v="111"/>
    <x v="7"/>
    <s v="pop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x v="1066"/>
    <b v="0"/>
    <n v="115"/>
    <b v="1"/>
    <s v="games/tabletop games"/>
    <n v="0"/>
    <x v="4"/>
    <n v="120"/>
    <x v="3"/>
    <s v="tabletop games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x v="1067"/>
    <b v="0"/>
    <n v="87"/>
    <b v="1"/>
    <s v="music/rock"/>
    <n v="0"/>
    <x v="4"/>
    <n v="111"/>
    <x v="7"/>
    <s v="rock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x v="1068"/>
    <b v="0"/>
    <n v="136"/>
    <b v="1"/>
    <s v="theater/plays"/>
    <n v="0"/>
    <x v="1"/>
    <n v="111"/>
    <x v="6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x v="1069"/>
    <b v="0"/>
    <n v="79"/>
    <b v="1"/>
    <s v="theater/plays"/>
    <n v="0"/>
    <x v="1"/>
    <n v="100"/>
    <x v="6"/>
    <s v="plays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x v="1070"/>
    <b v="0"/>
    <n v="33"/>
    <b v="1"/>
    <s v="theater/musical"/>
    <n v="0"/>
    <x v="1"/>
    <n v="110"/>
    <x v="6"/>
    <s v="musical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x v="1071"/>
    <b v="0"/>
    <n v="80"/>
    <b v="1"/>
    <s v="food/small batch"/>
    <n v="0"/>
    <x v="1"/>
    <n v="110"/>
    <x v="4"/>
    <s v="small batch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11"/>
    <s v="CAD"/>
    <n v="1489320642"/>
    <n v="1487164242"/>
    <x v="1072"/>
    <b v="0"/>
    <n v="147"/>
    <b v="1"/>
    <s v="games/tabletop games"/>
    <n v="0"/>
    <x v="5"/>
    <n v="220"/>
    <x v="3"/>
    <s v="tabletop game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x v="1073"/>
    <b v="0"/>
    <n v="44"/>
    <b v="1"/>
    <s v="theater/plays"/>
    <n v="0"/>
    <x v="4"/>
    <n v="100"/>
    <x v="6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4"/>
    <s v="EUR"/>
    <n v="1453244340"/>
    <n v="1448136417"/>
    <x v="1074"/>
    <b v="0"/>
    <n v="76"/>
    <b v="1"/>
    <s v="theater/plays"/>
    <n v="0"/>
    <x v="4"/>
    <n v="110"/>
    <x v="6"/>
    <s v="plays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x v="1075"/>
    <b v="0"/>
    <n v="18"/>
    <b v="1"/>
    <s v="music/rock"/>
    <n v="0"/>
    <x v="6"/>
    <n v="100"/>
    <x v="7"/>
    <s v="rock"/>
  </r>
  <r>
    <n v="2238"/>
    <s v="28mm Fantasy Miniature range Feral Orcs!"/>
    <s v="28mm Fantasy Miniature Range in leadfree white metal: Orcs, wolves and more."/>
    <n v="4000"/>
    <n v="5496"/>
    <x v="0"/>
    <x v="4"/>
    <s v="EUR"/>
    <n v="1489157716"/>
    <n v="1486565716"/>
    <x v="1076"/>
    <b v="0"/>
    <n v="79"/>
    <b v="1"/>
    <s v="games/tabletop games"/>
    <n v="0"/>
    <x v="5"/>
    <n v="137"/>
    <x v="3"/>
    <s v="tabletop gam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x v="1077"/>
    <b v="0"/>
    <n v="108"/>
    <b v="1"/>
    <s v="theater/plays"/>
    <n v="0"/>
    <x v="4"/>
    <n v="110"/>
    <x v="6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x v="1078"/>
    <b v="1"/>
    <n v="60"/>
    <b v="1"/>
    <s v="theater/plays"/>
    <n v="5478"/>
    <x v="7"/>
    <n v="110"/>
    <x v="6"/>
    <s v="plays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x v="1079"/>
    <b v="0"/>
    <n v="100"/>
    <b v="1"/>
    <s v="publishing/nonfiction"/>
    <n v="0"/>
    <x v="4"/>
    <n v="109"/>
    <x v="1"/>
    <s v="nonfiction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x v="1080"/>
    <b v="0"/>
    <n v="78"/>
    <b v="1"/>
    <s v="music/rock"/>
    <n v="0"/>
    <x v="4"/>
    <n v="137"/>
    <x v="7"/>
    <s v="rock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x v="1081"/>
    <b v="1"/>
    <n v="73"/>
    <b v="1"/>
    <s v="theater/plays"/>
    <n v="5462"/>
    <x v="4"/>
    <n v="109"/>
    <x v="6"/>
    <s v="plays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x v="1082"/>
    <b v="1"/>
    <n v="34"/>
    <b v="1"/>
    <s v="film &amp; video/documentary"/>
    <n v="5456"/>
    <x v="4"/>
    <n v="136"/>
    <x v="5"/>
    <s v="documentary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x v="1083"/>
    <b v="1"/>
    <n v="52"/>
    <b v="0"/>
    <s v="photography/photobooks"/>
    <n v="5452"/>
    <x v="4"/>
    <n v="35"/>
    <x v="2"/>
    <s v="photobooks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x v="1084"/>
    <b v="0"/>
    <n v="149"/>
    <b v="1"/>
    <s v="publishing/nonfiction"/>
    <n v="0"/>
    <x v="3"/>
    <n v="156"/>
    <x v="1"/>
    <s v="nonfiction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x v="1085"/>
    <b v="0"/>
    <n v="112"/>
    <b v="1"/>
    <s v="music/rock"/>
    <n v="0"/>
    <x v="3"/>
    <n v="272"/>
    <x v="7"/>
    <s v="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x v="1086"/>
    <b v="1"/>
    <n v="89"/>
    <b v="1"/>
    <s v="music/indie rock"/>
    <n v="5433"/>
    <x v="2"/>
    <n v="109"/>
    <x v="7"/>
    <s v="indie rock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x v="1087"/>
    <b v="0"/>
    <n v="47"/>
    <b v="0"/>
    <s v="publishing/translations"/>
    <n v="0"/>
    <x v="4"/>
    <n v="32"/>
    <x v="1"/>
    <s v="translation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x v="1088"/>
    <b v="1"/>
    <n v="100"/>
    <b v="1"/>
    <s v="theater/plays"/>
    <n v="5430"/>
    <x v="2"/>
    <n v="109"/>
    <x v="6"/>
    <s v="play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x v="1089"/>
    <b v="1"/>
    <n v="76"/>
    <b v="0"/>
    <s v="photography/photobooks"/>
    <n v="5422"/>
    <x v="1"/>
    <n v="15"/>
    <x v="2"/>
    <s v="photobooks"/>
  </r>
  <r>
    <n v="2278"/>
    <s v="Eternity Dice - Regular and D6 Charms Edition"/>
    <s v="Dice forged from stone one by one entirely by hand for demanding Gamers and Collectors."/>
    <n v="2000"/>
    <n v="5414"/>
    <x v="0"/>
    <x v="6"/>
    <s v="EUR"/>
    <n v="1451861940"/>
    <n v="1448902867"/>
    <x v="1090"/>
    <b v="0"/>
    <n v="102"/>
    <b v="1"/>
    <s v="games/tabletop games"/>
    <n v="0"/>
    <x v="4"/>
    <n v="271"/>
    <x v="3"/>
    <s v="tabletop games"/>
  </r>
  <r>
    <n v="111"/>
    <s v="Judi Dench is Cool in Person"/>
    <s v="Two actors, one bookie and a very bad day.  Judi Dench is Cool in Person is fast, funny and only a little bit nasty."/>
    <n v="3500"/>
    <n v="5410"/>
    <x v="0"/>
    <x v="8"/>
    <s v="AUD"/>
    <n v="1433059187"/>
    <n v="1430467187"/>
    <x v="1091"/>
    <b v="0"/>
    <n v="53"/>
    <b v="1"/>
    <s v="film &amp; video/shorts"/>
    <n v="0"/>
    <x v="4"/>
    <n v="155"/>
    <x v="5"/>
    <s v="shorts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x v="1092"/>
    <b v="0"/>
    <n v="57"/>
    <b v="1"/>
    <s v="theater/musical"/>
    <n v="0"/>
    <x v="1"/>
    <n v="108"/>
    <x v="6"/>
    <s v="musical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x v="1093"/>
    <b v="0"/>
    <n v="106"/>
    <b v="1"/>
    <s v="music/rock"/>
    <n v="0"/>
    <x v="2"/>
    <n v="120"/>
    <x v="7"/>
    <s v="rock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x v="1094"/>
    <b v="0"/>
    <n v="35"/>
    <b v="1"/>
    <s v="technology/hardware"/>
    <n v="0"/>
    <x v="1"/>
    <n v="108"/>
    <x v="0"/>
    <s v="hardware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x v="1095"/>
    <b v="1"/>
    <n v="75"/>
    <b v="0"/>
    <s v="photography/photobooks"/>
    <n v="5390"/>
    <x v="4"/>
    <n v="31"/>
    <x v="2"/>
    <s v="photobooks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x v="1096"/>
    <b v="1"/>
    <n v="118"/>
    <b v="1"/>
    <s v="film &amp; video/documentary"/>
    <n v="5388.79"/>
    <x v="6"/>
    <n v="108"/>
    <x v="5"/>
    <s v="documentary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x v="1097"/>
    <b v="0"/>
    <n v="70"/>
    <b v="1"/>
    <s v="film &amp; video/television"/>
    <n v="0"/>
    <x v="2"/>
    <n v="108"/>
    <x v="5"/>
    <s v="television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x v="1098"/>
    <b v="0"/>
    <n v="37"/>
    <b v="0"/>
    <s v="theater/musical"/>
    <n v="0"/>
    <x v="4"/>
    <n v="90"/>
    <x v="6"/>
    <s v="musical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x v="1099"/>
    <b v="0"/>
    <n v="70"/>
    <b v="1"/>
    <s v="theater/plays"/>
    <n v="0"/>
    <x v="1"/>
    <n v="108"/>
    <x v="6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x v="1100"/>
    <b v="0"/>
    <n v="46"/>
    <b v="1"/>
    <s v="theater/plays"/>
    <n v="0"/>
    <x v="4"/>
    <n v="139"/>
    <x v="6"/>
    <s v="plays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x v="1101"/>
    <b v="0"/>
    <n v="64"/>
    <b v="1"/>
    <s v="film &amp; video/television"/>
    <n v="0"/>
    <x v="4"/>
    <n v="102"/>
    <x v="5"/>
    <s v="television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x v="1102"/>
    <b v="0"/>
    <n v="78"/>
    <b v="1"/>
    <s v="music/rock"/>
    <n v="0"/>
    <x v="4"/>
    <n v="107"/>
    <x v="7"/>
    <s v="rock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x v="1103"/>
    <b v="0"/>
    <n v="133"/>
    <b v="1"/>
    <s v="theater/plays"/>
    <n v="0"/>
    <x v="2"/>
    <n v="160"/>
    <x v="6"/>
    <s v="plays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x v="1104"/>
    <b v="0"/>
    <n v="73"/>
    <b v="1"/>
    <s v="music/rock"/>
    <n v="0"/>
    <x v="1"/>
    <n v="107"/>
    <x v="7"/>
    <s v="rock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11"/>
    <s v="CAD"/>
    <n v="1414862280"/>
    <n v="1412360309"/>
    <x v="1105"/>
    <b v="0"/>
    <n v="72"/>
    <b v="1"/>
    <s v="theater/plays"/>
    <n v="0"/>
    <x v="2"/>
    <n v="107"/>
    <x v="6"/>
    <s v="plays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x v="1106"/>
    <b v="0"/>
    <n v="90"/>
    <b v="1"/>
    <s v="music/rock"/>
    <n v="0"/>
    <x v="0"/>
    <n v="127"/>
    <x v="7"/>
    <s v="rock"/>
  </r>
  <r>
    <n v="1759"/>
    <s v="Death Valley"/>
    <s v="Death Valley will be the first photo book of Andi State"/>
    <n v="5000"/>
    <n v="5330"/>
    <x v="0"/>
    <x v="0"/>
    <s v="USD"/>
    <n v="1427309629"/>
    <n v="1425585229"/>
    <x v="1107"/>
    <b v="0"/>
    <n v="49"/>
    <b v="1"/>
    <s v="photography/photobooks"/>
    <n v="0"/>
    <x v="4"/>
    <n v="107"/>
    <x v="2"/>
    <s v="photobook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x v="1108"/>
    <b v="0"/>
    <n v="76"/>
    <b v="0"/>
    <s v="theater/spaces"/>
    <n v="0"/>
    <x v="2"/>
    <n v="27"/>
    <x v="6"/>
    <s v="spaces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x v="1109"/>
    <b v="1"/>
    <n v="65"/>
    <b v="1"/>
    <s v="film &amp; video/documentary"/>
    <n v="5323.01"/>
    <x v="7"/>
    <n v="177"/>
    <x v="5"/>
    <s v="documentary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x v="1110"/>
    <b v="0"/>
    <n v="105"/>
    <b v="1"/>
    <s v="music/indie rock"/>
    <n v="0"/>
    <x v="3"/>
    <n v="116"/>
    <x v="7"/>
    <s v="indie rock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x v="1111"/>
    <b v="0"/>
    <n v="64"/>
    <b v="1"/>
    <s v="theater/spaces"/>
    <n v="0"/>
    <x v="2"/>
    <n v="133"/>
    <x v="6"/>
    <s v="spaces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x v="1112"/>
    <b v="1"/>
    <n v="28"/>
    <b v="1"/>
    <s v="music/rock"/>
    <n v="5300"/>
    <x v="7"/>
    <n v="106"/>
    <x v="7"/>
    <s v="rock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x v="1113"/>
    <b v="1"/>
    <n v="110"/>
    <b v="1"/>
    <s v="photography/photobooks"/>
    <n v="5297"/>
    <x v="1"/>
    <n v="132"/>
    <x v="2"/>
    <s v="photobook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x v="1114"/>
    <b v="0"/>
    <n v="37"/>
    <b v="1"/>
    <s v="theater/plays"/>
    <n v="0"/>
    <x v="2"/>
    <n v="106"/>
    <x v="6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9"/>
    <s v="CHF"/>
    <n v="1485989940"/>
    <n v="1483393836"/>
    <x v="1115"/>
    <b v="0"/>
    <n v="46"/>
    <b v="1"/>
    <s v="theater/plays"/>
    <n v="0"/>
    <x v="5"/>
    <n v="106"/>
    <x v="6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x v="1116"/>
    <b v="0"/>
    <n v="126"/>
    <b v="1"/>
    <s v="theater/plays"/>
    <n v="0"/>
    <x v="2"/>
    <n v="106"/>
    <x v="6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x v="1117"/>
    <b v="0"/>
    <n v="49"/>
    <b v="1"/>
    <s v="theater/plays"/>
    <n v="0"/>
    <x v="4"/>
    <n v="105"/>
    <x v="6"/>
    <s v="plays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x v="1118"/>
    <b v="0"/>
    <n v="70"/>
    <b v="1"/>
    <s v="film &amp; video/documentary"/>
    <n v="0"/>
    <x v="6"/>
    <n v="105"/>
    <x v="5"/>
    <s v="documentary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x v="1119"/>
    <b v="0"/>
    <n v="82"/>
    <b v="1"/>
    <s v="theater/plays"/>
    <n v="0"/>
    <x v="2"/>
    <n v="105"/>
    <x v="6"/>
    <s v="plays"/>
  </r>
  <r>
    <n v="92"/>
    <s v="Euphoria"/>
    <s v="Euphoria is an adventure film that follows adrenaline filled athletes on their hunt for the sublime while balancing family and careers."/>
    <n v="5000"/>
    <n v="5260"/>
    <x v="0"/>
    <x v="11"/>
    <s v="CAD"/>
    <n v="1485936000"/>
    <n v="1481949983"/>
    <x v="1120"/>
    <b v="0"/>
    <n v="43"/>
    <b v="1"/>
    <s v="film &amp; video/shorts"/>
    <n v="0"/>
    <x v="1"/>
    <n v="105"/>
    <x v="5"/>
    <s v="shorts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5"/>
    <s v="EUR"/>
    <n v="1460918282"/>
    <n v="1455737882"/>
    <x v="1121"/>
    <b v="0"/>
    <n v="50"/>
    <b v="1"/>
    <s v="film &amp; video/documentary"/>
    <n v="0"/>
    <x v="1"/>
    <n v="112"/>
    <x v="5"/>
    <s v="documentary"/>
  </r>
  <r>
    <n v="3276"/>
    <s v="We The Astronomers"/>
    <s v="In 2016, KO Theatre presents a world premiere play in Toronto, ON about faith, home, and the secrets we keep from those we love."/>
    <n v="4500"/>
    <n v="5258"/>
    <x v="0"/>
    <x v="11"/>
    <s v="CAD"/>
    <n v="1459483140"/>
    <n v="1456526879"/>
    <x v="1122"/>
    <b v="1"/>
    <n v="100"/>
    <b v="1"/>
    <s v="theater/plays"/>
    <n v="5258"/>
    <x v="1"/>
    <n v="117"/>
    <x v="6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x v="1123"/>
    <b v="0"/>
    <n v="12"/>
    <b v="0"/>
    <s v="theater/plays"/>
    <n v="0"/>
    <x v="5"/>
    <n v="11"/>
    <x v="6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x v="1124"/>
    <b v="0"/>
    <n v="104"/>
    <b v="1"/>
    <s v="theater/plays"/>
    <n v="0"/>
    <x v="4"/>
    <n v="105"/>
    <x v="6"/>
    <s v="plays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x v="1125"/>
    <b v="0"/>
    <n v="46"/>
    <b v="1"/>
    <s v="music/pop"/>
    <n v="0"/>
    <x v="3"/>
    <n v="105"/>
    <x v="7"/>
    <s v="pop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x v="1126"/>
    <b v="0"/>
    <n v="147"/>
    <b v="1"/>
    <s v="music/indie rock"/>
    <n v="0"/>
    <x v="7"/>
    <n v="105"/>
    <x v="7"/>
    <s v="indie rock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x v="1127"/>
    <b v="0"/>
    <n v="142"/>
    <b v="1"/>
    <s v="theater/plays"/>
    <n v="0"/>
    <x v="1"/>
    <n v="105"/>
    <x v="6"/>
    <s v="plays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x v="1128"/>
    <b v="0"/>
    <n v="17"/>
    <b v="0"/>
    <s v="technology/space exploration"/>
    <n v="0"/>
    <x v="4"/>
    <n v="2"/>
    <x v="0"/>
    <s v="space exploration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x v="1129"/>
    <b v="0"/>
    <n v="56"/>
    <b v="1"/>
    <s v="theater/plays"/>
    <n v="0"/>
    <x v="1"/>
    <n v="105"/>
    <x v="6"/>
    <s v="plays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x v="1130"/>
    <b v="0"/>
    <n v="120"/>
    <b v="1"/>
    <s v="publishing/nonfiction"/>
    <n v="0"/>
    <x v="3"/>
    <n v="131"/>
    <x v="1"/>
    <s v="nonfiction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x v="1131"/>
    <b v="0"/>
    <n v="65"/>
    <b v="1"/>
    <s v="theater/plays"/>
    <n v="0"/>
    <x v="4"/>
    <n v="105"/>
    <x v="6"/>
    <s v="plays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x v="1132"/>
    <b v="1"/>
    <n v="81"/>
    <b v="1"/>
    <s v="music/rock"/>
    <n v="5222"/>
    <x v="3"/>
    <n v="104"/>
    <x v="7"/>
    <s v="rock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x v="1133"/>
    <b v="1"/>
    <n v="104"/>
    <b v="1"/>
    <s v="theater/plays"/>
    <n v="5221"/>
    <x v="1"/>
    <n v="116"/>
    <x v="6"/>
    <s v="play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x v="1134"/>
    <b v="0"/>
    <n v="103"/>
    <b v="1"/>
    <s v="theater/spaces"/>
    <n v="0"/>
    <x v="1"/>
    <n v="116"/>
    <x v="6"/>
    <s v="spaces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x v="1135"/>
    <b v="0"/>
    <n v="79"/>
    <b v="0"/>
    <s v="music/faith"/>
    <n v="0"/>
    <x v="5"/>
    <n v="26"/>
    <x v="7"/>
    <s v="faith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x v="1136"/>
    <b v="0"/>
    <n v="78"/>
    <b v="1"/>
    <s v="publishing/nonfiction"/>
    <n v="0"/>
    <x v="4"/>
    <n v="104"/>
    <x v="1"/>
    <s v="nonfiction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x v="1137"/>
    <b v="0"/>
    <n v="81"/>
    <b v="1"/>
    <s v="film &amp; video/shorts"/>
    <n v="0"/>
    <x v="2"/>
    <n v="104"/>
    <x v="5"/>
    <s v="short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x v="1138"/>
    <b v="0"/>
    <n v="4"/>
    <b v="0"/>
    <s v="technology/wearables"/>
    <n v="0"/>
    <x v="1"/>
    <n v="104"/>
    <x v="0"/>
    <s v="wearables"/>
  </r>
  <r>
    <n v="3369"/>
    <s v="The Collector, a play by Daniel Wade"/>
    <s v="How far would you go for revenge? The Collector is a dark thriller of regret, retribution and broken masculinity."/>
    <n v="5000"/>
    <n v="5195"/>
    <x v="0"/>
    <x v="12"/>
    <s v="EUR"/>
    <n v="1484441980"/>
    <n v="1479257980"/>
    <x v="1139"/>
    <b v="0"/>
    <n v="54"/>
    <b v="1"/>
    <s v="theater/plays"/>
    <n v="0"/>
    <x v="1"/>
    <n v="104"/>
    <x v="6"/>
    <s v="plays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x v="1140"/>
    <b v="1"/>
    <n v="96"/>
    <b v="1"/>
    <s v="film &amp; video/documentary"/>
    <n v="5186"/>
    <x v="3"/>
    <n v="104"/>
    <x v="5"/>
    <s v="documentary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x v="1141"/>
    <b v="0"/>
    <n v="52"/>
    <b v="1"/>
    <s v="theater/musical"/>
    <n v="0"/>
    <x v="1"/>
    <n v="104"/>
    <x v="6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x v="1142"/>
    <b v="1"/>
    <n v="82"/>
    <b v="1"/>
    <s v="theater/plays"/>
    <n v="5175"/>
    <x v="2"/>
    <n v="104"/>
    <x v="6"/>
    <s v="plays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x v="1143"/>
    <b v="0"/>
    <n v="30"/>
    <b v="1"/>
    <s v="theater/musical"/>
    <n v="0"/>
    <x v="4"/>
    <n v="103"/>
    <x v="6"/>
    <s v="musical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2"/>
    <s v="EUR"/>
    <n v="1443014756"/>
    <n v="1439126756"/>
    <x v="1144"/>
    <b v="1"/>
    <n v="97"/>
    <b v="1"/>
    <s v="theater/spaces"/>
    <n v="5157"/>
    <x v="4"/>
    <n v="129"/>
    <x v="6"/>
    <s v="spaces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x v="1145"/>
    <b v="0"/>
    <n v="60"/>
    <b v="1"/>
    <s v="technology/makerspaces"/>
    <n v="0"/>
    <x v="0"/>
    <n v="103"/>
    <x v="0"/>
    <s v="makerspaces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x v="1146"/>
    <b v="0"/>
    <n v="77"/>
    <b v="1"/>
    <s v="music/rock"/>
    <n v="0"/>
    <x v="2"/>
    <n v="103"/>
    <x v="7"/>
    <s v="rock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x v="1147"/>
    <b v="0"/>
    <n v="93"/>
    <b v="1"/>
    <s v="theater/plays"/>
    <n v="0"/>
    <x v="1"/>
    <n v="102"/>
    <x v="6"/>
    <s v="plays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x v="1148"/>
    <b v="0"/>
    <n v="62"/>
    <b v="1"/>
    <s v="publishing/nonfiction"/>
    <n v="0"/>
    <x v="3"/>
    <n v="102"/>
    <x v="1"/>
    <s v="nonfic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x v="1149"/>
    <b v="0"/>
    <n v="34"/>
    <b v="1"/>
    <s v="theater/plays"/>
    <n v="0"/>
    <x v="4"/>
    <n v="102"/>
    <x v="6"/>
    <s v="play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x v="1150"/>
    <b v="1"/>
    <n v="59"/>
    <b v="1"/>
    <s v="theater/spaces"/>
    <n v="5103"/>
    <x v="1"/>
    <n v="102"/>
    <x v="6"/>
    <s v="space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x v="1151"/>
    <b v="0"/>
    <n v="87"/>
    <b v="1"/>
    <s v="theater/plays"/>
    <n v="0"/>
    <x v="2"/>
    <n v="102"/>
    <x v="6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x v="1152"/>
    <b v="0"/>
    <n v="62"/>
    <b v="1"/>
    <s v="theater/plays"/>
    <n v="0"/>
    <x v="4"/>
    <n v="128"/>
    <x v="6"/>
    <s v="plays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x v="1153"/>
    <b v="0"/>
    <n v="99"/>
    <b v="1"/>
    <s v="publishing/nonfiction"/>
    <n v="0"/>
    <x v="2"/>
    <n v="102"/>
    <x v="1"/>
    <s v="nonfiction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x v="1154"/>
    <b v="0"/>
    <n v="181"/>
    <b v="1"/>
    <s v="games/tabletop games"/>
    <n v="0"/>
    <x v="2"/>
    <n v="154"/>
    <x v="3"/>
    <s v="tabletop game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x v="1155"/>
    <b v="1"/>
    <n v="63"/>
    <b v="1"/>
    <s v="theater/plays"/>
    <n v="5086"/>
    <x v="2"/>
    <n v="127"/>
    <x v="6"/>
    <s v="plays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x v="1156"/>
    <b v="0"/>
    <n v="99"/>
    <b v="1"/>
    <s v="music/indie rock"/>
    <n v="0"/>
    <x v="2"/>
    <n v="254"/>
    <x v="7"/>
    <s v="indie rock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x v="1157"/>
    <b v="0"/>
    <n v="50"/>
    <b v="1"/>
    <s v="technology/hardware"/>
    <n v="0"/>
    <x v="4"/>
    <n v="508"/>
    <x v="0"/>
    <s v="hardware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x v="1158"/>
    <b v="0"/>
    <n v="139"/>
    <b v="1"/>
    <s v="theater/plays"/>
    <n v="0"/>
    <x v="4"/>
    <n v="101"/>
    <x v="6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x v="1159"/>
    <b v="0"/>
    <n v="46"/>
    <b v="1"/>
    <s v="theater/plays"/>
    <n v="0"/>
    <x v="2"/>
    <n v="101"/>
    <x v="6"/>
    <s v="plays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x v="1160"/>
    <b v="1"/>
    <n v="94"/>
    <b v="1"/>
    <s v="music/metal"/>
    <n v="5066"/>
    <x v="2"/>
    <n v="101"/>
    <x v="7"/>
    <s v="metal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x v="1161"/>
    <b v="0"/>
    <n v="211"/>
    <b v="1"/>
    <s v="music/electronic music"/>
    <n v="0"/>
    <x v="3"/>
    <n v="112"/>
    <x v="7"/>
    <s v="electronic music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x v="1162"/>
    <b v="0"/>
    <n v="54"/>
    <b v="1"/>
    <s v="theater/plays"/>
    <n v="0"/>
    <x v="2"/>
    <n v="101"/>
    <x v="6"/>
    <s v="plays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x v="1163"/>
    <b v="0"/>
    <n v="58"/>
    <b v="1"/>
    <s v="music/rock"/>
    <n v="0"/>
    <x v="2"/>
    <n v="112"/>
    <x v="7"/>
    <s v="rock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x v="1164"/>
    <b v="0"/>
    <n v="148"/>
    <b v="0"/>
    <s v="games/video games"/>
    <n v="0"/>
    <x v="0"/>
    <n v="3"/>
    <x v="3"/>
    <s v="video games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x v="1165"/>
    <b v="0"/>
    <n v="121"/>
    <b v="1"/>
    <s v="technology/hardware"/>
    <n v="0"/>
    <x v="4"/>
    <n v="101"/>
    <x v="0"/>
    <s v="hardware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x v="1166"/>
    <b v="0"/>
    <n v="91"/>
    <b v="1"/>
    <s v="theater/musical"/>
    <n v="0"/>
    <x v="2"/>
    <n v="101"/>
    <x v="6"/>
    <s v="musical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x v="1167"/>
    <b v="1"/>
    <n v="94"/>
    <b v="1"/>
    <s v="theater/plays"/>
    <n v="5050"/>
    <x v="2"/>
    <n v="126"/>
    <x v="6"/>
    <s v="plays"/>
  </r>
  <r>
    <n v="836"/>
    <s v="DESMADRE Full Album + Press Kit"/>
    <s v="An album you can bring home to mom."/>
    <n v="5000"/>
    <n v="5046.5200000000004"/>
    <x v="0"/>
    <x v="0"/>
    <s v="USD"/>
    <n v="1381108918"/>
    <n v="1378516918"/>
    <x v="1168"/>
    <b v="0"/>
    <n v="46"/>
    <b v="1"/>
    <s v="music/rock"/>
    <n v="0"/>
    <x v="0"/>
    <n v="101"/>
    <x v="7"/>
    <s v="rock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x v="1169"/>
    <b v="0"/>
    <n v="60"/>
    <b v="1"/>
    <s v="music/classical music"/>
    <n v="0"/>
    <x v="3"/>
    <n v="126"/>
    <x v="7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x v="1170"/>
    <b v="0"/>
    <n v="57"/>
    <b v="1"/>
    <s v="music/classical music"/>
    <n v="0"/>
    <x v="3"/>
    <n v="101"/>
    <x v="7"/>
    <s v="classical music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x v="1171"/>
    <b v="0"/>
    <n v="44"/>
    <b v="1"/>
    <s v="theater/plays"/>
    <n v="0"/>
    <x v="2"/>
    <n v="101"/>
    <x v="6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x v="1172"/>
    <b v="0"/>
    <n v="196"/>
    <b v="1"/>
    <s v="theater/plays"/>
    <n v="0"/>
    <x v="2"/>
    <n v="101"/>
    <x v="6"/>
    <s v="plays"/>
  </r>
  <r>
    <n v="106"/>
    <s v="LOST WEEKEND"/>
    <s v="A Boy. A Girl. A Car. A Serial Killer."/>
    <n v="5000"/>
    <n v="5025"/>
    <x v="0"/>
    <x v="0"/>
    <s v="USD"/>
    <n v="1333391901"/>
    <n v="1332182301"/>
    <x v="1173"/>
    <b v="0"/>
    <n v="27"/>
    <b v="1"/>
    <s v="film &amp; video/shorts"/>
    <n v="0"/>
    <x v="3"/>
    <n v="101"/>
    <x v="5"/>
    <s v="short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x v="1174"/>
    <b v="0"/>
    <n v="41"/>
    <b v="1"/>
    <s v="theater/plays"/>
    <n v="0"/>
    <x v="2"/>
    <n v="100"/>
    <x v="6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x v="1175"/>
    <b v="0"/>
    <n v="63"/>
    <b v="1"/>
    <s v="theater/plays"/>
    <n v="0"/>
    <x v="2"/>
    <n v="100"/>
    <x v="6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x v="1176"/>
    <b v="0"/>
    <n v="25"/>
    <b v="1"/>
    <s v="theater/plays"/>
    <n v="0"/>
    <x v="2"/>
    <n v="100"/>
    <x v="6"/>
    <s v="play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6"/>
    <s v="EUR"/>
    <n v="1477731463"/>
    <n v="1474275463"/>
    <x v="1177"/>
    <b v="0"/>
    <n v="28"/>
    <b v="0"/>
    <s v="technology/wearables"/>
    <n v="0"/>
    <x v="1"/>
    <n v="10"/>
    <x v="0"/>
    <s v="wearable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x v="1178"/>
    <b v="0"/>
    <n v="73"/>
    <b v="1"/>
    <s v="theater/plays"/>
    <n v="0"/>
    <x v="2"/>
    <n v="100"/>
    <x v="6"/>
    <s v="plays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x v="1179"/>
    <b v="0"/>
    <n v="28"/>
    <b v="1"/>
    <s v="music/rock"/>
    <n v="0"/>
    <x v="3"/>
    <n v="100"/>
    <x v="7"/>
    <s v="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x v="1180"/>
    <b v="0"/>
    <n v="38"/>
    <b v="1"/>
    <s v="music/indie rock"/>
    <n v="0"/>
    <x v="7"/>
    <n v="100"/>
    <x v="7"/>
    <s v="indie rock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x v="1181"/>
    <b v="1"/>
    <n v="50"/>
    <b v="1"/>
    <s v="film &amp; video/documentary"/>
    <n v="5000"/>
    <x v="7"/>
    <n v="100"/>
    <x v="5"/>
    <s v="documentary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x v="1182"/>
    <b v="0"/>
    <n v="26"/>
    <b v="1"/>
    <s v="film &amp; video/shorts"/>
    <n v="0"/>
    <x v="3"/>
    <n v="100"/>
    <x v="5"/>
    <s v="shorts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x v="1183"/>
    <b v="0"/>
    <n v="27"/>
    <b v="1"/>
    <s v="music/classical music"/>
    <n v="0"/>
    <x v="1"/>
    <n v="100"/>
    <x v="7"/>
    <s v="classical music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x v="1184"/>
    <b v="0"/>
    <n v="77"/>
    <b v="1"/>
    <s v="theater/musical"/>
    <n v="0"/>
    <x v="4"/>
    <n v="100"/>
    <x v="6"/>
    <s v="musical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x v="1185"/>
    <b v="0"/>
    <n v="28"/>
    <b v="1"/>
    <s v="theater/plays"/>
    <n v="0"/>
    <x v="2"/>
    <n v="100"/>
    <x v="6"/>
    <s v="plays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x v="1186"/>
    <b v="0"/>
    <n v="76"/>
    <b v="1"/>
    <s v="music/electronic music"/>
    <n v="0"/>
    <x v="4"/>
    <n v="108"/>
    <x v="7"/>
    <s v="electronic music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x v="1187"/>
    <b v="0"/>
    <n v="16"/>
    <b v="0"/>
    <s v="technology/wearables"/>
    <n v="0"/>
    <x v="4"/>
    <n v="20"/>
    <x v="0"/>
    <s v="wearable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x v="1188"/>
    <b v="0"/>
    <n v="38"/>
    <b v="0"/>
    <s v="technology/gadgets"/>
    <n v="0"/>
    <x v="2"/>
    <n v="14"/>
    <x v="0"/>
    <s v="gadgets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x v="1189"/>
    <b v="0"/>
    <n v="52"/>
    <b v="1"/>
    <s v="theater/musical"/>
    <n v="0"/>
    <x v="2"/>
    <n v="110"/>
    <x v="6"/>
    <s v="musical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x v="1190"/>
    <b v="0"/>
    <n v="90"/>
    <b v="0"/>
    <s v="technology/wearables"/>
    <n v="0"/>
    <x v="1"/>
    <n v="10"/>
    <x v="0"/>
    <s v="wearables"/>
  </r>
  <r>
    <n v="476"/>
    <s v="Sight Word Music Videos"/>
    <s v="Animated Music Videos that teach kids how to read."/>
    <n v="220000"/>
    <n v="4906.59"/>
    <x v="2"/>
    <x v="0"/>
    <s v="USD"/>
    <n v="1401767940"/>
    <n v="1398727441"/>
    <x v="1191"/>
    <b v="0"/>
    <n v="124"/>
    <b v="0"/>
    <s v="film &amp; video/animation"/>
    <n v="0"/>
    <x v="2"/>
    <n v="2"/>
    <x v="5"/>
    <s v="animation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x v="1192"/>
    <b v="0"/>
    <n v="33"/>
    <b v="1"/>
    <s v="theater/plays"/>
    <n v="0"/>
    <x v="4"/>
    <n v="100"/>
    <x v="6"/>
    <s v="plays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x v="1193"/>
    <b v="0"/>
    <n v="120"/>
    <b v="1"/>
    <s v="music/electronic music"/>
    <n v="0"/>
    <x v="2"/>
    <n v="196"/>
    <x v="7"/>
    <s v="electronic music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x v="1194"/>
    <b v="0"/>
    <n v="55"/>
    <b v="0"/>
    <s v="film &amp; video/animation"/>
    <n v="0"/>
    <x v="2"/>
    <n v="33"/>
    <x v="5"/>
    <s v="animation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x v="1195"/>
    <b v="0"/>
    <n v="75"/>
    <b v="1"/>
    <s v="games/tabletop games"/>
    <n v="0"/>
    <x v="0"/>
    <n v="106"/>
    <x v="3"/>
    <s v="tabletop game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x v="1196"/>
    <b v="1"/>
    <n v="108"/>
    <b v="0"/>
    <s v="photography/photobooks"/>
    <n v="4853"/>
    <x v="2"/>
    <n v="20"/>
    <x v="2"/>
    <s v="photobooks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x v="1197"/>
    <b v="0"/>
    <n v="65"/>
    <b v="1"/>
    <s v="music/rock"/>
    <n v="0"/>
    <x v="1"/>
    <n v="110"/>
    <x v="7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x v="1198"/>
    <b v="1"/>
    <n v="141"/>
    <b v="1"/>
    <s v="music/rock"/>
    <n v="4818"/>
    <x v="0"/>
    <n v="138"/>
    <x v="7"/>
    <s v="rock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x v="1199"/>
    <b v="0"/>
    <n v="194"/>
    <b v="1"/>
    <s v="games/tabletop games"/>
    <n v="0"/>
    <x v="1"/>
    <n v="320"/>
    <x v="3"/>
    <s v="tabletop games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x v="1200"/>
    <b v="1"/>
    <n v="168"/>
    <b v="1"/>
    <s v="film &amp; video/documentary"/>
    <n v="4800.8"/>
    <x v="7"/>
    <n v="107"/>
    <x v="5"/>
    <s v="documentary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x v="1201"/>
    <b v="0"/>
    <n v="115"/>
    <b v="1"/>
    <s v="music/metal"/>
    <n v="0"/>
    <x v="4"/>
    <n v="120"/>
    <x v="7"/>
    <s v="metal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x v="1202"/>
    <b v="1"/>
    <n v="62"/>
    <b v="1"/>
    <s v="theater/plays"/>
    <n v="4794.82"/>
    <x v="0"/>
    <n v="114"/>
    <x v="6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x v="1203"/>
    <b v="0"/>
    <n v="30"/>
    <b v="1"/>
    <s v="theater/plays"/>
    <n v="0"/>
    <x v="4"/>
    <n v="120"/>
    <x v="6"/>
    <s v="plays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x v="1204"/>
    <b v="0"/>
    <n v="131"/>
    <b v="1"/>
    <s v="music/electronic music"/>
    <n v="0"/>
    <x v="4"/>
    <n v="237"/>
    <x v="7"/>
    <s v="electronic music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x v="1205"/>
    <b v="0"/>
    <n v="58"/>
    <b v="0"/>
    <s v="film &amp; video/science fiction"/>
    <n v="0"/>
    <x v="4"/>
    <n v="3"/>
    <x v="5"/>
    <s v="science fiction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x v="1206"/>
    <b v="0"/>
    <n v="55"/>
    <b v="1"/>
    <s v="theater/spaces"/>
    <n v="0"/>
    <x v="4"/>
    <n v="117"/>
    <x v="6"/>
    <s v="spaces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x v="1207"/>
    <b v="0"/>
    <n v="75"/>
    <b v="1"/>
    <s v="music/indie rock"/>
    <n v="0"/>
    <x v="0"/>
    <n v="134"/>
    <x v="7"/>
    <s v="indie 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11"/>
    <s v="CAD"/>
    <n v="1482457678"/>
    <n v="1480729678"/>
    <x v="1208"/>
    <b v="0"/>
    <n v="93"/>
    <b v="1"/>
    <s v="music/rock"/>
    <n v="0"/>
    <x v="1"/>
    <n v="212"/>
    <x v="7"/>
    <s v="rock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x v="1209"/>
    <b v="0"/>
    <n v="11"/>
    <b v="0"/>
    <s v="technology/wearables"/>
    <n v="0"/>
    <x v="2"/>
    <n v="2"/>
    <x v="0"/>
    <s v="wearabl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x v="1210"/>
    <b v="0"/>
    <n v="95"/>
    <b v="0"/>
    <s v="games/mobile games"/>
    <n v="0"/>
    <x v="2"/>
    <n v="72"/>
    <x v="3"/>
    <s v="mobile games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x v="1211"/>
    <b v="0"/>
    <n v="87"/>
    <b v="1"/>
    <s v="music/rock"/>
    <n v="0"/>
    <x v="6"/>
    <n v="104"/>
    <x v="7"/>
    <s v="rock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x v="1212"/>
    <b v="0"/>
    <n v="56"/>
    <b v="1"/>
    <s v="theater/plays"/>
    <n v="0"/>
    <x v="4"/>
    <n v="155"/>
    <x v="6"/>
    <s v="plays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x v="1213"/>
    <b v="0"/>
    <n v="108"/>
    <b v="1"/>
    <s v="film &amp; video/shorts"/>
    <n v="0"/>
    <x v="2"/>
    <n v="103"/>
    <x v="5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x v="1214"/>
    <b v="0"/>
    <n v="48"/>
    <b v="1"/>
    <s v="film &amp; video/shorts"/>
    <n v="0"/>
    <x v="0"/>
    <n v="155"/>
    <x v="5"/>
    <s v="shorts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x v="1215"/>
    <b v="0"/>
    <n v="67"/>
    <b v="1"/>
    <s v="food/small batch"/>
    <n v="0"/>
    <x v="5"/>
    <n v="155"/>
    <x v="4"/>
    <s v="small batch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x v="1216"/>
    <b v="0"/>
    <n v="20"/>
    <b v="0"/>
    <s v="music/jazz"/>
    <n v="0"/>
    <x v="6"/>
    <n v="31"/>
    <x v="7"/>
    <s v="jazz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x v="1217"/>
    <b v="0"/>
    <n v="37"/>
    <b v="0"/>
    <s v="theater/spaces"/>
    <n v="0"/>
    <x v="4"/>
    <n v="4"/>
    <x v="6"/>
    <s v="spac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x v="1218"/>
    <b v="0"/>
    <n v="37"/>
    <b v="0"/>
    <s v="technology/wearables"/>
    <n v="0"/>
    <x v="1"/>
    <n v="31"/>
    <x v="0"/>
    <s v="wearable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x v="1219"/>
    <b v="1"/>
    <n v="46"/>
    <b v="1"/>
    <s v="theater/plays"/>
    <n v="4610"/>
    <x v="2"/>
    <n v="107"/>
    <x v="6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x v="1220"/>
    <b v="0"/>
    <n v="63"/>
    <b v="1"/>
    <s v="theater/plays"/>
    <n v="0"/>
    <x v="2"/>
    <n v="102"/>
    <x v="6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x v="1221"/>
    <b v="0"/>
    <n v="65"/>
    <b v="1"/>
    <s v="theater/plays"/>
    <n v="0"/>
    <x v="4"/>
    <n v="153"/>
    <x v="6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x v="1222"/>
    <b v="1"/>
    <n v="57"/>
    <b v="1"/>
    <s v="theater/plays"/>
    <n v="4569"/>
    <x v="2"/>
    <n v="102"/>
    <x v="6"/>
    <s v="play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x v="1223"/>
    <b v="0"/>
    <n v="89"/>
    <b v="0"/>
    <s v="games/video games"/>
    <n v="0"/>
    <x v="0"/>
    <n v="30"/>
    <x v="3"/>
    <s v="video game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x v="1224"/>
    <b v="0"/>
    <n v="40"/>
    <b v="1"/>
    <s v="theater/plays"/>
    <n v="0"/>
    <x v="2"/>
    <n v="101"/>
    <x v="6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x v="1225"/>
    <b v="0"/>
    <n v="108"/>
    <b v="1"/>
    <s v="theater/plays"/>
    <n v="0"/>
    <x v="1"/>
    <n v="130"/>
    <x v="6"/>
    <s v="plays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x v="1226"/>
    <b v="0"/>
    <n v="59"/>
    <b v="1"/>
    <s v="publishing/nonfiction"/>
    <n v="0"/>
    <x v="0"/>
    <n v="103"/>
    <x v="1"/>
    <s v="nonfiction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x v="1227"/>
    <b v="0"/>
    <n v="17"/>
    <b v="1"/>
    <s v="theater/musical"/>
    <n v="0"/>
    <x v="2"/>
    <n v="101"/>
    <x v="6"/>
    <s v="musical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x v="1228"/>
    <b v="0"/>
    <n v="80"/>
    <b v="1"/>
    <s v="theater/plays"/>
    <n v="0"/>
    <x v="1"/>
    <n v="114"/>
    <x v="6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x v="1229"/>
    <b v="0"/>
    <n v="114"/>
    <b v="1"/>
    <s v="theater/plays"/>
    <n v="0"/>
    <x v="2"/>
    <n v="114"/>
    <x v="6"/>
    <s v="plays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x v="1230"/>
    <b v="0"/>
    <n v="70"/>
    <b v="1"/>
    <s v="music/pop"/>
    <n v="0"/>
    <x v="0"/>
    <n v="101"/>
    <x v="7"/>
    <s v="pop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x v="1231"/>
    <b v="1"/>
    <n v="140"/>
    <b v="1"/>
    <s v="photography/photobooks"/>
    <n v="4524.1499999999996"/>
    <x v="1"/>
    <n v="174"/>
    <x v="2"/>
    <s v="photobook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x v="1232"/>
    <b v="0"/>
    <n v="27"/>
    <b v="1"/>
    <s v="film &amp; video/shorts"/>
    <n v="0"/>
    <x v="7"/>
    <n v="100"/>
    <x v="5"/>
    <s v="shorts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x v="1233"/>
    <b v="0"/>
    <n v="33"/>
    <b v="1"/>
    <s v="music/classical music"/>
    <n v="0"/>
    <x v="2"/>
    <n v="113"/>
    <x v="7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x v="1234"/>
    <b v="0"/>
    <n v="61"/>
    <b v="1"/>
    <s v="music/classical music"/>
    <n v="0"/>
    <x v="4"/>
    <n v="100"/>
    <x v="7"/>
    <s v="classical music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x v="1235"/>
    <b v="0"/>
    <n v="95"/>
    <b v="1"/>
    <s v="music/indie rock"/>
    <n v="0"/>
    <x v="3"/>
    <n v="113"/>
    <x v="7"/>
    <s v="indie rock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x v="1236"/>
    <b v="0"/>
    <n v="69"/>
    <b v="1"/>
    <s v="theater/plays"/>
    <n v="0"/>
    <x v="4"/>
    <n v="100"/>
    <x v="6"/>
    <s v="plays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x v="1237"/>
    <b v="0"/>
    <n v="56"/>
    <b v="1"/>
    <s v="music/indie rock"/>
    <n v="0"/>
    <x v="6"/>
    <n v="113"/>
    <x v="7"/>
    <s v="indie 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11"/>
    <s v="CAD"/>
    <n v="1419224340"/>
    <n v="1416363886"/>
    <x v="1238"/>
    <b v="0"/>
    <n v="43"/>
    <b v="1"/>
    <s v="music/rock"/>
    <n v="0"/>
    <x v="2"/>
    <n v="100"/>
    <x v="7"/>
    <s v="rock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4"/>
    <s v="EUR"/>
    <n v="1472936229"/>
    <n v="1467752229"/>
    <x v="1239"/>
    <b v="0"/>
    <n v="31"/>
    <b v="1"/>
    <s v="theater/plays"/>
    <n v="0"/>
    <x v="1"/>
    <n v="100"/>
    <x v="6"/>
    <s v="plays"/>
  </r>
  <r>
    <n v="183"/>
    <s v="Three Little Words"/>
    <s v="Don't kill me until I meet my Dad"/>
    <n v="12500"/>
    <n v="4482"/>
    <x v="2"/>
    <x v="1"/>
    <s v="GBP"/>
    <n v="1417033610"/>
    <n v="1414438010"/>
    <x v="1240"/>
    <b v="0"/>
    <n v="12"/>
    <b v="0"/>
    <s v="film &amp; video/drama"/>
    <n v="0"/>
    <x v="2"/>
    <n v="36"/>
    <x v="5"/>
    <s v="drama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x v="1241"/>
    <b v="0"/>
    <n v="72"/>
    <b v="1"/>
    <s v="music/electronic music"/>
    <n v="0"/>
    <x v="3"/>
    <n v="111"/>
    <x v="7"/>
    <s v="electronic music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x v="1242"/>
    <b v="0"/>
    <n v="61"/>
    <b v="1"/>
    <s v="theater/plays"/>
    <n v="0"/>
    <x v="1"/>
    <n v="127"/>
    <x v="6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x v="1243"/>
    <b v="0"/>
    <n v="65"/>
    <b v="1"/>
    <s v="theater/plays"/>
    <n v="0"/>
    <x v="2"/>
    <n v="111"/>
    <x v="6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2"/>
    <s v="EUR"/>
    <n v="1449162000"/>
    <n v="1446570315"/>
    <x v="1244"/>
    <b v="1"/>
    <n v="63"/>
    <b v="1"/>
    <s v="theater/plays"/>
    <n v="4428"/>
    <x v="4"/>
    <n v="164"/>
    <x v="6"/>
    <s v="plays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x v="1245"/>
    <b v="0"/>
    <n v="88"/>
    <b v="1"/>
    <s v="theater/musical"/>
    <n v="0"/>
    <x v="4"/>
    <n v="110"/>
    <x v="6"/>
    <s v="musical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x v="1246"/>
    <b v="0"/>
    <n v="89"/>
    <b v="1"/>
    <s v="theater/plays"/>
    <n v="0"/>
    <x v="1"/>
    <n v="103"/>
    <x v="6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x v="1247"/>
    <b v="0"/>
    <n v="89"/>
    <b v="1"/>
    <s v="theater/plays"/>
    <n v="0"/>
    <x v="1"/>
    <n v="110"/>
    <x v="6"/>
    <s v="play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x v="1248"/>
    <b v="0"/>
    <n v="23"/>
    <b v="1"/>
    <s v="theater/spaces"/>
    <n v="0"/>
    <x v="1"/>
    <n v="147"/>
    <x v="6"/>
    <s v="spaces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x v="1249"/>
    <b v="1"/>
    <n v="77"/>
    <b v="1"/>
    <s v="film &amp; video/documentary"/>
    <n v="4395"/>
    <x v="3"/>
    <n v="126"/>
    <x v="5"/>
    <s v="documentary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x v="1250"/>
    <b v="0"/>
    <n v="47"/>
    <b v="1"/>
    <s v="film &amp; video/television"/>
    <n v="0"/>
    <x v="1"/>
    <n v="110"/>
    <x v="5"/>
    <s v="televis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x v="1251"/>
    <b v="1"/>
    <n v="159"/>
    <b v="1"/>
    <s v="technology/space exploration"/>
    <n v="4388"/>
    <x v="2"/>
    <n v="878"/>
    <x v="0"/>
    <s v="space exploration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x v="1252"/>
    <b v="0"/>
    <n v="65"/>
    <b v="1"/>
    <s v="technology/hardware"/>
    <n v="0"/>
    <x v="2"/>
    <n v="219"/>
    <x v="0"/>
    <s v="hardware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x v="1253"/>
    <b v="0"/>
    <n v="42"/>
    <b v="1"/>
    <s v="theater/plays"/>
    <n v="0"/>
    <x v="4"/>
    <n v="146"/>
    <x v="6"/>
    <s v="plays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x v="1254"/>
    <b v="0"/>
    <n v="39"/>
    <b v="0"/>
    <s v="technology/web"/>
    <n v="0"/>
    <x v="4"/>
    <n v="17"/>
    <x v="0"/>
    <s v="web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x v="1255"/>
    <b v="0"/>
    <n v="63"/>
    <b v="1"/>
    <s v="music/rock"/>
    <n v="0"/>
    <x v="4"/>
    <n v="124"/>
    <x v="7"/>
    <s v="rock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x v="1256"/>
    <b v="1"/>
    <n v="150"/>
    <b v="1"/>
    <s v="publishing/radio &amp; podcasts"/>
    <n v="4340.7"/>
    <x v="0"/>
    <n v="109"/>
    <x v="1"/>
    <s v="radio &amp; podcast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x v="1257"/>
    <b v="0"/>
    <n v="32"/>
    <b v="1"/>
    <s v="theater/plays"/>
    <n v="0"/>
    <x v="4"/>
    <n v="124"/>
    <x v="6"/>
    <s v="plays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x v="1258"/>
    <b v="0"/>
    <n v="43"/>
    <b v="1"/>
    <s v="music/rock"/>
    <n v="0"/>
    <x v="3"/>
    <n v="173"/>
    <x v="7"/>
    <s v="rock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x v="1259"/>
    <b v="0"/>
    <n v="39"/>
    <b v="0"/>
    <s v="film &amp; video/animation"/>
    <n v="0"/>
    <x v="3"/>
    <n v="22"/>
    <x v="5"/>
    <s v="animation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x v="1260"/>
    <b v="0"/>
    <n v="82"/>
    <b v="1"/>
    <s v="music/pop"/>
    <n v="0"/>
    <x v="2"/>
    <n v="127"/>
    <x v="7"/>
    <s v="pop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x v="1261"/>
    <b v="0"/>
    <n v="46"/>
    <b v="1"/>
    <s v="technology/makerspaces"/>
    <n v="0"/>
    <x v="4"/>
    <n v="123"/>
    <x v="0"/>
    <s v="makerspaces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x v="1262"/>
    <b v="0"/>
    <n v="410"/>
    <b v="1"/>
    <s v="technology/hardware"/>
    <n v="0"/>
    <x v="4"/>
    <n v="168"/>
    <x v="0"/>
    <s v="hardware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x v="1263"/>
    <b v="0"/>
    <n v="58"/>
    <b v="1"/>
    <s v="theater/musical"/>
    <n v="0"/>
    <x v="2"/>
    <n v="108"/>
    <x v="6"/>
    <s v="musical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x v="1264"/>
    <b v="0"/>
    <n v="105"/>
    <b v="0"/>
    <s v="technology/gadgets"/>
    <n v="0"/>
    <x v="4"/>
    <n v="43"/>
    <x v="0"/>
    <s v="gadget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x v="1265"/>
    <b v="1"/>
    <n v="21"/>
    <b v="1"/>
    <s v="theater/plays"/>
    <n v="4296"/>
    <x v="1"/>
    <n v="107"/>
    <x v="6"/>
    <s v="plays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x v="1266"/>
    <b v="0"/>
    <n v="81"/>
    <b v="1"/>
    <s v="music/classical music"/>
    <n v="0"/>
    <x v="4"/>
    <n v="107"/>
    <x v="7"/>
    <s v="classical music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x v="1267"/>
    <b v="0"/>
    <n v="43"/>
    <b v="1"/>
    <s v="music/rock"/>
    <n v="0"/>
    <x v="2"/>
    <n v="107"/>
    <x v="7"/>
    <s v="rock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x v="1268"/>
    <b v="0"/>
    <n v="57"/>
    <b v="1"/>
    <s v="theater/plays"/>
    <n v="0"/>
    <x v="1"/>
    <n v="122"/>
    <x v="6"/>
    <s v="plays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x v="1269"/>
    <b v="1"/>
    <n v="50"/>
    <b v="1"/>
    <s v="music/rock"/>
    <n v="4275"/>
    <x v="0"/>
    <n v="122"/>
    <x v="7"/>
    <s v="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x v="1270"/>
    <b v="0"/>
    <n v="40"/>
    <b v="1"/>
    <s v="music/indie rock"/>
    <n v="0"/>
    <x v="4"/>
    <n v="107"/>
    <x v="7"/>
    <s v="indie rock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x v="1271"/>
    <b v="0"/>
    <n v="23"/>
    <b v="1"/>
    <s v="theater/plays"/>
    <n v="0"/>
    <x v="5"/>
    <n v="106"/>
    <x v="6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x v="1272"/>
    <b v="0"/>
    <n v="169"/>
    <b v="1"/>
    <s v="theater/plays"/>
    <n v="0"/>
    <x v="4"/>
    <n v="142"/>
    <x v="6"/>
    <s v="plays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x v="1273"/>
    <b v="0"/>
    <n v="47"/>
    <b v="1"/>
    <s v="music/rock"/>
    <n v="0"/>
    <x v="4"/>
    <n v="106"/>
    <x v="7"/>
    <s v="rock"/>
  </r>
  <r>
    <n v="3018"/>
    <s v="Why Theatre"/>
    <s v="Le projet vise la crÃ©ation dâ€™un lieu de rÃ©sidence, recherche et formation dÃ©diÃ© Ã  l'art vivant, l'image et la narration."/>
    <n v="4200"/>
    <n v="4230"/>
    <x v="0"/>
    <x v="16"/>
    <s v="EUR"/>
    <n v="1437429600"/>
    <n v="1433747376"/>
    <x v="1274"/>
    <b v="0"/>
    <n v="41"/>
    <b v="1"/>
    <s v="theater/spaces"/>
    <n v="0"/>
    <x v="4"/>
    <n v="101"/>
    <x v="6"/>
    <s v="spaces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x v="1275"/>
    <b v="0"/>
    <n v="191"/>
    <b v="1"/>
    <s v="technology/hardware"/>
    <n v="0"/>
    <x v="2"/>
    <n v="384"/>
    <x v="0"/>
    <s v="hardware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x v="1276"/>
    <b v="0"/>
    <n v="72"/>
    <b v="1"/>
    <s v="music/indie rock"/>
    <n v="0"/>
    <x v="3"/>
    <n v="121"/>
    <x v="7"/>
    <s v="indie rock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x v="1277"/>
    <b v="0"/>
    <n v="31"/>
    <b v="1"/>
    <s v="theater/plays"/>
    <n v="0"/>
    <x v="1"/>
    <n v="105"/>
    <x v="6"/>
    <s v="plays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x v="1278"/>
    <b v="0"/>
    <n v="57"/>
    <b v="1"/>
    <s v="music/rock"/>
    <n v="0"/>
    <x v="5"/>
    <n v="105"/>
    <x v="7"/>
    <s v="rock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x v="1279"/>
    <b v="1"/>
    <n v="86"/>
    <b v="0"/>
    <s v="photography/photobooks"/>
    <n v="4190"/>
    <x v="1"/>
    <n v="22"/>
    <x v="2"/>
    <s v="photobooks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x v="1280"/>
    <b v="0"/>
    <n v="98"/>
    <b v="1"/>
    <s v="music/metal"/>
    <n v="0"/>
    <x v="4"/>
    <n v="105"/>
    <x v="7"/>
    <s v="metal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x v="1281"/>
    <b v="0"/>
    <n v="93"/>
    <b v="1"/>
    <s v="music/pop"/>
    <n v="0"/>
    <x v="6"/>
    <n v="119"/>
    <x v="7"/>
    <s v="pop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x v="1282"/>
    <b v="0"/>
    <n v="90"/>
    <b v="1"/>
    <s v="music/indie rock"/>
    <n v="0"/>
    <x v="6"/>
    <n v="119"/>
    <x v="7"/>
    <s v="indie rock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x v="1283"/>
    <b v="0"/>
    <n v="24"/>
    <b v="0"/>
    <s v="theater/musical"/>
    <n v="0"/>
    <x v="2"/>
    <n v="60"/>
    <x v="6"/>
    <s v="musical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x v="1284"/>
    <b v="0"/>
    <n v="67"/>
    <b v="1"/>
    <s v="theater/plays"/>
    <n v="0"/>
    <x v="2"/>
    <n v="139"/>
    <x v="6"/>
    <s v="plays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x v="1285"/>
    <b v="1"/>
    <n v="66"/>
    <b v="1"/>
    <s v="music/rock"/>
    <n v="4170.17"/>
    <x v="7"/>
    <n v="119"/>
    <x v="7"/>
    <s v="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x v="1286"/>
    <b v="0"/>
    <n v="89"/>
    <b v="1"/>
    <s v="music/indie rock"/>
    <n v="0"/>
    <x v="7"/>
    <n v="166"/>
    <x v="7"/>
    <s v="indie 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x v="1287"/>
    <b v="0"/>
    <n v="52"/>
    <b v="1"/>
    <s v="music/rock"/>
    <n v="0"/>
    <x v="0"/>
    <n v="104"/>
    <x v="7"/>
    <s v="rock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x v="1288"/>
    <b v="0"/>
    <n v="80"/>
    <b v="1"/>
    <s v="theater/plays"/>
    <n v="0"/>
    <x v="2"/>
    <n v="138"/>
    <x v="6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x v="1289"/>
    <b v="0"/>
    <n v="38"/>
    <b v="1"/>
    <s v="theater/plays"/>
    <n v="0"/>
    <x v="1"/>
    <n v="138"/>
    <x v="6"/>
    <s v="plays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11"/>
    <s v="CAD"/>
    <n v="1409506291"/>
    <n v="1406914291"/>
    <x v="1290"/>
    <b v="1"/>
    <n v="54"/>
    <b v="1"/>
    <s v="music/rock"/>
    <n v="4140"/>
    <x v="2"/>
    <n v="104"/>
    <x v="7"/>
    <s v="rock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x v="1291"/>
    <b v="1"/>
    <n v="113"/>
    <b v="1"/>
    <s v="theater/plays"/>
    <n v="4137"/>
    <x v="4"/>
    <n v="103"/>
    <x v="6"/>
    <s v="play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x v="1292"/>
    <b v="1"/>
    <n v="73"/>
    <b v="1"/>
    <s v="photography/photobooks"/>
    <n v="4135"/>
    <x v="2"/>
    <n v="176"/>
    <x v="2"/>
    <s v="photobooks"/>
  </r>
  <r>
    <n v="2321"/>
    <s v="WienerWÃ¼rze"/>
    <s v="Universal organic liquid seasoning brewed all natural from lupine, oat, salt and water for soups, salads, stews and more"/>
    <n v="10557"/>
    <n v="4130"/>
    <x v="3"/>
    <x v="3"/>
    <s v="EUR"/>
    <n v="1491282901"/>
    <n v="1488694501"/>
    <x v="1293"/>
    <b v="0"/>
    <n v="64"/>
    <b v="0"/>
    <s v="food/small batch"/>
    <n v="0"/>
    <x v="5"/>
    <n v="39"/>
    <x v="4"/>
    <s v="small batch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x v="1294"/>
    <b v="1"/>
    <n v="82"/>
    <b v="1"/>
    <s v="film &amp; video/documentary"/>
    <n v="4124"/>
    <x v="3"/>
    <n v="137"/>
    <x v="5"/>
    <s v="documentary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x v="1295"/>
    <b v="0"/>
    <n v="63"/>
    <b v="1"/>
    <s v="music/rock"/>
    <n v="0"/>
    <x v="1"/>
    <n v="103"/>
    <x v="7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x v="1296"/>
    <b v="0"/>
    <n v="66"/>
    <b v="1"/>
    <s v="music/rock"/>
    <n v="0"/>
    <x v="0"/>
    <n v="103"/>
    <x v="7"/>
    <s v="rock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x v="1297"/>
    <b v="0"/>
    <n v="92"/>
    <b v="0"/>
    <s v="photography/places"/>
    <n v="0"/>
    <x v="1"/>
    <n v="29"/>
    <x v="2"/>
    <s v="place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x v="1298"/>
    <b v="0"/>
    <n v="48"/>
    <b v="1"/>
    <s v="theater/plays"/>
    <n v="0"/>
    <x v="4"/>
    <n v="102"/>
    <x v="6"/>
    <s v="plays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x v="1299"/>
    <b v="0"/>
    <n v="71"/>
    <b v="1"/>
    <s v="music/classical music"/>
    <n v="0"/>
    <x v="0"/>
    <n v="102"/>
    <x v="7"/>
    <s v="classical music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x v="1300"/>
    <b v="0"/>
    <n v="88"/>
    <b v="1"/>
    <s v="theater/plays"/>
    <n v="0"/>
    <x v="4"/>
    <n v="136"/>
    <x v="6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x v="1301"/>
    <b v="0"/>
    <n v="20"/>
    <b v="1"/>
    <s v="theater/plays"/>
    <n v="0"/>
    <x v="4"/>
    <n v="102"/>
    <x v="6"/>
    <s v="plays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x v="1302"/>
    <b v="1"/>
    <n v="67"/>
    <b v="1"/>
    <s v="food/small batch"/>
    <n v="4078"/>
    <x v="2"/>
    <n v="102"/>
    <x v="4"/>
    <s v="small batch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x v="1303"/>
    <b v="0"/>
    <n v="48"/>
    <b v="1"/>
    <s v="theater/plays"/>
    <n v="0"/>
    <x v="2"/>
    <n v="102"/>
    <x v="6"/>
    <s v="plays"/>
  </r>
  <r>
    <n v="1378"/>
    <s v="SIX BY SEVEN"/>
    <s v="A psychedelic post rock masterpiece!"/>
    <n v="2000"/>
    <n v="4067"/>
    <x v="0"/>
    <x v="1"/>
    <s v="GBP"/>
    <n v="1470075210"/>
    <n v="1468779210"/>
    <x v="1304"/>
    <b v="0"/>
    <n v="133"/>
    <b v="1"/>
    <s v="music/rock"/>
    <n v="0"/>
    <x v="1"/>
    <n v="203"/>
    <x v="7"/>
    <s v="rock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x v="1305"/>
    <b v="1"/>
    <n v="50"/>
    <b v="0"/>
    <s v="theater/plays"/>
    <n v="4066"/>
    <x v="2"/>
    <n v="41"/>
    <x v="6"/>
    <s v="plays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x v="1306"/>
    <b v="0"/>
    <n v="47"/>
    <b v="1"/>
    <s v="music/rock"/>
    <n v="0"/>
    <x v="6"/>
    <n v="102"/>
    <x v="7"/>
    <s v="rock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x v="1307"/>
    <b v="0"/>
    <n v="32"/>
    <b v="1"/>
    <s v="theater/musical"/>
    <n v="0"/>
    <x v="2"/>
    <n v="101"/>
    <x v="6"/>
    <s v="musical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x v="1308"/>
    <b v="0"/>
    <n v="87"/>
    <b v="1"/>
    <s v="theater/plays"/>
    <n v="0"/>
    <x v="2"/>
    <n v="108"/>
    <x v="6"/>
    <s v="plays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x v="1309"/>
    <b v="0"/>
    <n v="53"/>
    <b v="1"/>
    <s v="film &amp; video/television"/>
    <n v="0"/>
    <x v="2"/>
    <n v="101"/>
    <x v="5"/>
    <s v="television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x v="1310"/>
    <b v="0"/>
    <n v="24"/>
    <b v="1"/>
    <s v="theater/plays"/>
    <n v="0"/>
    <x v="1"/>
    <n v="135"/>
    <x v="6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x v="1311"/>
    <b v="0"/>
    <n v="23"/>
    <b v="1"/>
    <s v="theater/plays"/>
    <n v="0"/>
    <x v="2"/>
    <n v="119"/>
    <x v="6"/>
    <s v="play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20"/>
    <s v="EUR"/>
    <n v="1477210801"/>
    <n v="1472026801"/>
    <x v="1312"/>
    <b v="1"/>
    <n v="71"/>
    <b v="1"/>
    <s v="photography/photobooks"/>
    <n v="4045.93"/>
    <x v="1"/>
    <n v="108"/>
    <x v="2"/>
    <s v="photobook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x v="1313"/>
    <b v="0"/>
    <n v="47"/>
    <b v="1"/>
    <s v="film &amp; video/shorts"/>
    <n v="0"/>
    <x v="0"/>
    <n v="115"/>
    <x v="5"/>
    <s v="shorts"/>
  </r>
  <r>
    <n v="3157"/>
    <s v="Summer FourPlay"/>
    <s v="Four Directors.  Four One Acts.  Four Genres.  For You."/>
    <n v="4000"/>
    <n v="4040"/>
    <x v="0"/>
    <x v="0"/>
    <s v="USD"/>
    <n v="1405746000"/>
    <n v="1404932105"/>
    <x v="1314"/>
    <b v="1"/>
    <n v="41"/>
    <b v="1"/>
    <s v="theater/plays"/>
    <n v="4040"/>
    <x v="2"/>
    <n v="101"/>
    <x v="6"/>
    <s v="plays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x v="1315"/>
    <b v="0"/>
    <n v="88"/>
    <b v="1"/>
    <s v="music/rock"/>
    <n v="0"/>
    <x v="2"/>
    <n v="101"/>
    <x v="7"/>
    <s v="rock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x v="1316"/>
    <b v="0"/>
    <n v="56"/>
    <b v="1"/>
    <s v="theater/plays"/>
    <n v="0"/>
    <x v="2"/>
    <n v="101"/>
    <x v="6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x v="1317"/>
    <b v="0"/>
    <n v="13"/>
    <b v="1"/>
    <s v="theater/plays"/>
    <n v="0"/>
    <x v="4"/>
    <n v="101"/>
    <x v="6"/>
    <s v="plays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x v="1318"/>
    <b v="0"/>
    <n v="35"/>
    <b v="1"/>
    <s v="music/indie rock"/>
    <n v="0"/>
    <x v="6"/>
    <n v="101"/>
    <x v="7"/>
    <s v="indie rock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x v="1319"/>
    <b v="0"/>
    <n v="98"/>
    <b v="1"/>
    <s v="music/pop"/>
    <n v="0"/>
    <x v="0"/>
    <n v="161"/>
    <x v="7"/>
    <s v="pop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x v="1320"/>
    <b v="0"/>
    <n v="87"/>
    <b v="1"/>
    <s v="music/rock"/>
    <n v="0"/>
    <x v="2"/>
    <n v="115"/>
    <x v="7"/>
    <s v="rock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x v="1321"/>
    <b v="0"/>
    <n v="61"/>
    <b v="1"/>
    <s v="theater/plays"/>
    <n v="0"/>
    <x v="1"/>
    <n v="100"/>
    <x v="6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x v="1322"/>
    <b v="0"/>
    <n v="115"/>
    <b v="1"/>
    <s v="theater/plays"/>
    <n v="0"/>
    <x v="1"/>
    <n v="100"/>
    <x v="6"/>
    <s v="plays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x v="1323"/>
    <b v="0"/>
    <n v="55"/>
    <b v="1"/>
    <s v="music/indie rock"/>
    <n v="0"/>
    <x v="3"/>
    <n v="115"/>
    <x v="7"/>
    <s v="indie rock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x v="1324"/>
    <b v="0"/>
    <n v="33"/>
    <b v="1"/>
    <s v="theater/plays"/>
    <n v="0"/>
    <x v="2"/>
    <n v="100"/>
    <x v="6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x v="1325"/>
    <b v="0"/>
    <n v="70"/>
    <b v="1"/>
    <s v="theater/plays"/>
    <n v="0"/>
    <x v="1"/>
    <n v="133"/>
    <x v="6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x v="1326"/>
    <b v="0"/>
    <n v="49"/>
    <b v="1"/>
    <s v="theater/plays"/>
    <n v="0"/>
    <x v="1"/>
    <n v="100"/>
    <x v="6"/>
    <s v="play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x v="1327"/>
    <b v="0"/>
    <n v="100"/>
    <b v="1"/>
    <s v="film &amp; video/shorts"/>
    <n v="0"/>
    <x v="6"/>
    <n v="100"/>
    <x v="5"/>
    <s v="short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x v="1328"/>
    <b v="0"/>
    <n v="35"/>
    <b v="1"/>
    <s v="theater/plays"/>
    <n v="0"/>
    <x v="4"/>
    <n v="105"/>
    <x v="6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x v="1329"/>
    <b v="0"/>
    <n v="31"/>
    <b v="1"/>
    <s v="theater/plays"/>
    <n v="0"/>
    <x v="1"/>
    <n v="100"/>
    <x v="6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x v="1330"/>
    <b v="0"/>
    <n v="13"/>
    <b v="1"/>
    <s v="theater/plays"/>
    <n v="0"/>
    <x v="2"/>
    <n v="100"/>
    <x v="6"/>
    <s v="play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x v="1331"/>
    <b v="0"/>
    <n v="54"/>
    <b v="1"/>
    <s v="theater/spaces"/>
    <n v="0"/>
    <x v="4"/>
    <n v="107"/>
    <x v="6"/>
    <s v="space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x v="1332"/>
    <b v="1"/>
    <n v="38"/>
    <b v="0"/>
    <s v="photography/photobooks"/>
    <n v="3986"/>
    <x v="1"/>
    <n v="36"/>
    <x v="2"/>
    <s v="photobooks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x v="1333"/>
    <b v="1"/>
    <n v="84"/>
    <b v="1"/>
    <s v="film &amp; video/documentary"/>
    <n v="3981.5"/>
    <x v="7"/>
    <n v="114"/>
    <x v="5"/>
    <s v="documentary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x v="1334"/>
    <b v="0"/>
    <n v="57"/>
    <b v="1"/>
    <s v="film &amp; video/shorts"/>
    <n v="0"/>
    <x v="6"/>
    <n v="114"/>
    <x v="5"/>
    <s v="shorts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x v="1335"/>
    <b v="0"/>
    <n v="74"/>
    <b v="1"/>
    <s v="publishing/nonfiction"/>
    <n v="0"/>
    <x v="0"/>
    <n v="179"/>
    <x v="1"/>
    <s v="nonfiction"/>
  </r>
  <r>
    <n v="2099"/>
    <s v="Roosevelt Died."/>
    <s v="Our tour van died, we need help!"/>
    <n v="3000"/>
    <n v="3971"/>
    <x v="0"/>
    <x v="0"/>
    <s v="USD"/>
    <n v="1435808400"/>
    <n v="1434650084"/>
    <x v="1336"/>
    <b v="0"/>
    <n v="63"/>
    <b v="1"/>
    <s v="music/indie rock"/>
    <n v="0"/>
    <x v="4"/>
    <n v="132"/>
    <x v="7"/>
    <s v="indie 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x v="1337"/>
    <b v="0"/>
    <n v="56"/>
    <b v="1"/>
    <s v="music/rock"/>
    <n v="0"/>
    <x v="6"/>
    <n v="132"/>
    <x v="7"/>
    <s v="rock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x v="1338"/>
    <b v="1"/>
    <n v="73"/>
    <b v="1"/>
    <s v="theater/spaces"/>
    <n v="3938"/>
    <x v="2"/>
    <n v="101"/>
    <x v="6"/>
    <s v="spaces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x v="1339"/>
    <b v="1"/>
    <n v="85"/>
    <b v="1"/>
    <s v="music/indie rock"/>
    <n v="3925"/>
    <x v="0"/>
    <n v="171"/>
    <x v="7"/>
    <s v="indie rock"/>
  </r>
  <r>
    <n v="1395"/>
    <s v="Quiet Oaks Full Length Album"/>
    <s v="Help Quiet Oaks record their debut album!!!"/>
    <n v="3500"/>
    <n v="3916"/>
    <x v="0"/>
    <x v="0"/>
    <s v="USD"/>
    <n v="1484430481"/>
    <n v="1481838481"/>
    <x v="1340"/>
    <b v="0"/>
    <n v="82"/>
    <b v="1"/>
    <s v="music/rock"/>
    <n v="0"/>
    <x v="1"/>
    <n v="112"/>
    <x v="7"/>
    <s v="rock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x v="1341"/>
    <b v="0"/>
    <n v="65"/>
    <b v="1"/>
    <s v="music/classical music"/>
    <n v="0"/>
    <x v="0"/>
    <n v="112"/>
    <x v="7"/>
    <s v="classical music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x v="1342"/>
    <b v="0"/>
    <n v="64"/>
    <b v="1"/>
    <s v="theater/plays"/>
    <n v="0"/>
    <x v="1"/>
    <n v="130"/>
    <x v="6"/>
    <s v="plays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x v="1343"/>
    <b v="0"/>
    <n v="61"/>
    <b v="1"/>
    <s v="music/classical music"/>
    <n v="0"/>
    <x v="4"/>
    <n v="195"/>
    <x v="7"/>
    <s v="classical music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x v="1344"/>
    <b v="0"/>
    <n v="37"/>
    <b v="0"/>
    <s v="theater/plays"/>
    <n v="0"/>
    <x v="1"/>
    <n v="78"/>
    <x v="6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x v="1345"/>
    <b v="0"/>
    <n v="39"/>
    <b v="1"/>
    <s v="theater/plays"/>
    <n v="0"/>
    <x v="4"/>
    <n v="118"/>
    <x v="6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x v="1346"/>
    <b v="0"/>
    <n v="31"/>
    <b v="1"/>
    <s v="theater/plays"/>
    <n v="0"/>
    <x v="2"/>
    <n v="111"/>
    <x v="6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x v="1347"/>
    <b v="0"/>
    <n v="66"/>
    <b v="1"/>
    <s v="theater/plays"/>
    <n v="0"/>
    <x v="1"/>
    <n v="111"/>
    <x v="6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x v="1348"/>
    <b v="0"/>
    <n v="46"/>
    <b v="0"/>
    <s v="theater/plays"/>
    <n v="0"/>
    <x v="2"/>
    <n v="35"/>
    <x v="6"/>
    <s v="play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x v="1349"/>
    <b v="1"/>
    <n v="70"/>
    <b v="1"/>
    <s v="photography/photobooks"/>
    <n v="3865.55"/>
    <x v="5"/>
    <n v="110"/>
    <x v="2"/>
    <s v="photobooks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x v="1350"/>
    <b v="1"/>
    <n v="120"/>
    <b v="1"/>
    <s v="film &amp; video/documentary"/>
    <n v="3851.5"/>
    <x v="0"/>
    <n v="385"/>
    <x v="5"/>
    <s v="documentary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x v="1351"/>
    <b v="0"/>
    <n v="81"/>
    <b v="1"/>
    <s v="music/pop"/>
    <n v="0"/>
    <x v="2"/>
    <n v="101"/>
    <x v="7"/>
    <s v="pop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x v="1352"/>
    <b v="0"/>
    <n v="130"/>
    <b v="1"/>
    <s v="theater/plays"/>
    <n v="0"/>
    <x v="1"/>
    <n v="109"/>
    <x v="6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x v="1353"/>
    <b v="0"/>
    <n v="86"/>
    <b v="1"/>
    <s v="theater/plays"/>
    <n v="0"/>
    <x v="4"/>
    <n v="109"/>
    <x v="6"/>
    <s v="plays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x v="1354"/>
    <b v="0"/>
    <n v="50"/>
    <b v="1"/>
    <s v="theater/musical"/>
    <n v="0"/>
    <x v="2"/>
    <n v="109"/>
    <x v="6"/>
    <s v="musical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x v="1355"/>
    <b v="1"/>
    <n v="59"/>
    <b v="1"/>
    <s v="music/rock"/>
    <n v="3791"/>
    <x v="2"/>
    <n v="152"/>
    <x v="7"/>
    <s v="rock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x v="1356"/>
    <b v="1"/>
    <n v="79"/>
    <b v="1"/>
    <s v="technology/hardware"/>
    <n v="3785"/>
    <x v="7"/>
    <n v="126"/>
    <x v="0"/>
    <s v="hardware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x v="1357"/>
    <b v="0"/>
    <n v="28"/>
    <b v="0"/>
    <s v="technology/web"/>
    <n v="0"/>
    <x v="4"/>
    <n v="5"/>
    <x v="0"/>
    <s v="web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x v="1358"/>
    <b v="0"/>
    <n v="56"/>
    <b v="1"/>
    <s v="music/classical music"/>
    <n v="0"/>
    <x v="3"/>
    <n v="103"/>
    <x v="7"/>
    <s v="classical music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x v="1359"/>
    <b v="1"/>
    <n v="60"/>
    <b v="1"/>
    <s v="theater/plays"/>
    <n v="3773"/>
    <x v="3"/>
    <n v="126"/>
    <x v="6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x v="1360"/>
    <b v="0"/>
    <n v="60"/>
    <b v="1"/>
    <s v="theater/plays"/>
    <n v="0"/>
    <x v="1"/>
    <n v="107"/>
    <x v="6"/>
    <s v="plays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x v="1361"/>
    <b v="1"/>
    <n v="74"/>
    <b v="1"/>
    <s v="music/rock"/>
    <n v="3751"/>
    <x v="2"/>
    <n v="114"/>
    <x v="7"/>
    <s v="rock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x v="1362"/>
    <b v="0"/>
    <n v="50"/>
    <b v="1"/>
    <s v="theater/musical"/>
    <n v="0"/>
    <x v="4"/>
    <n v="125"/>
    <x v="6"/>
    <s v="musical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x v="1363"/>
    <b v="0"/>
    <n v="63"/>
    <b v="1"/>
    <s v="music/classical music"/>
    <n v="0"/>
    <x v="0"/>
    <n v="107"/>
    <x v="7"/>
    <s v="classical music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x v="1364"/>
    <b v="1"/>
    <n v="73"/>
    <b v="1"/>
    <s v="music/indie rock"/>
    <n v="3736.55"/>
    <x v="3"/>
    <n v="107"/>
    <x v="7"/>
    <s v="indie rock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x v="1365"/>
    <b v="1"/>
    <n v="55"/>
    <b v="1"/>
    <s v="film &amp; video/documentary"/>
    <n v="3735"/>
    <x v="2"/>
    <n v="107"/>
    <x v="5"/>
    <s v="documentary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x v="1366"/>
    <b v="0"/>
    <n v="78"/>
    <b v="1"/>
    <s v="theater/plays"/>
    <n v="0"/>
    <x v="1"/>
    <n v="124"/>
    <x v="6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11"/>
    <s v="CAD"/>
    <n v="1446053616"/>
    <n v="1443461616"/>
    <x v="1367"/>
    <b v="0"/>
    <n v="52"/>
    <b v="1"/>
    <s v="theater/plays"/>
    <n v="0"/>
    <x v="4"/>
    <n v="107"/>
    <x v="6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x v="1368"/>
    <b v="0"/>
    <n v="47"/>
    <b v="1"/>
    <s v="theater/plays"/>
    <n v="0"/>
    <x v="1"/>
    <n v="106"/>
    <x v="6"/>
    <s v="play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x v="1369"/>
    <b v="0"/>
    <n v="47"/>
    <b v="1"/>
    <s v="film &amp; video/shorts"/>
    <n v="0"/>
    <x v="0"/>
    <n v="247"/>
    <x v="5"/>
    <s v="shorts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x v="1370"/>
    <b v="0"/>
    <n v="117"/>
    <b v="1"/>
    <s v="film &amp; video/television"/>
    <n v="0"/>
    <x v="2"/>
    <n v="123"/>
    <x v="5"/>
    <s v="television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x v="1371"/>
    <b v="0"/>
    <n v="25"/>
    <b v="0"/>
    <s v="theater/plays"/>
    <n v="0"/>
    <x v="2"/>
    <n v="37"/>
    <x v="6"/>
    <s v="plays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x v="1372"/>
    <b v="0"/>
    <n v="67"/>
    <b v="1"/>
    <s v="music/classical music"/>
    <n v="0"/>
    <x v="4"/>
    <n v="123"/>
    <x v="7"/>
    <s v="classical music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x v="1373"/>
    <b v="0"/>
    <n v="62"/>
    <b v="1"/>
    <s v="music/metal"/>
    <n v="0"/>
    <x v="1"/>
    <n v="105"/>
    <x v="7"/>
    <s v="metal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x v="1374"/>
    <b v="0"/>
    <n v="29"/>
    <b v="1"/>
    <s v="theater/plays"/>
    <n v="0"/>
    <x v="4"/>
    <n v="108"/>
    <x v="6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x v="1375"/>
    <b v="0"/>
    <n v="111"/>
    <b v="1"/>
    <s v="theater/plays"/>
    <n v="0"/>
    <x v="4"/>
    <n v="105"/>
    <x v="6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x v="1376"/>
    <b v="0"/>
    <n v="46"/>
    <b v="1"/>
    <s v="theater/plays"/>
    <n v="0"/>
    <x v="4"/>
    <n v="105"/>
    <x v="6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7"/>
    <s v="EUR"/>
    <n v="1448838000"/>
    <n v="1445791811"/>
    <x v="1377"/>
    <b v="0"/>
    <n v="51"/>
    <b v="1"/>
    <s v="theater/plays"/>
    <n v="0"/>
    <x v="4"/>
    <n v="104"/>
    <x v="6"/>
    <s v="plays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x v="1378"/>
    <b v="0"/>
    <n v="79"/>
    <b v="1"/>
    <s v="music/rock"/>
    <n v="0"/>
    <x v="3"/>
    <n v="121"/>
    <x v="7"/>
    <s v="rock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x v="1379"/>
    <b v="1"/>
    <n v="29"/>
    <b v="1"/>
    <s v="film &amp; video/documentary"/>
    <n v="3638"/>
    <x v="1"/>
    <n v="104"/>
    <x v="5"/>
    <s v="documentary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x v="1380"/>
    <b v="0"/>
    <n v="29"/>
    <b v="1"/>
    <s v="theater/plays"/>
    <n v="0"/>
    <x v="4"/>
    <n v="121"/>
    <x v="6"/>
    <s v="play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x v="1381"/>
    <b v="0"/>
    <n v="60"/>
    <b v="1"/>
    <s v="film &amp; video/shorts"/>
    <n v="0"/>
    <x v="2"/>
    <n v="103"/>
    <x v="5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x v="1382"/>
    <b v="0"/>
    <n v="46"/>
    <b v="1"/>
    <s v="film &amp; video/shorts"/>
    <n v="0"/>
    <x v="6"/>
    <n v="120"/>
    <x v="5"/>
    <s v="shorts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x v="1383"/>
    <b v="0"/>
    <n v="57"/>
    <b v="0"/>
    <s v="publishing/fiction"/>
    <n v="0"/>
    <x v="4"/>
    <n v="51"/>
    <x v="1"/>
    <s v="fiction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x v="1384"/>
    <b v="0"/>
    <n v="27"/>
    <b v="1"/>
    <s v="theater/plays"/>
    <n v="0"/>
    <x v="4"/>
    <n v="103"/>
    <x v="6"/>
    <s v="plays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x v="1385"/>
    <b v="0"/>
    <n v="69"/>
    <b v="1"/>
    <s v="music/rock"/>
    <n v="0"/>
    <x v="3"/>
    <n v="119"/>
    <x v="7"/>
    <s v="rock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x v="1386"/>
    <b v="0"/>
    <n v="96"/>
    <b v="1"/>
    <s v="theater/plays"/>
    <n v="0"/>
    <x v="1"/>
    <n v="128"/>
    <x v="6"/>
    <s v="play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x v="1387"/>
    <b v="0"/>
    <n v="81"/>
    <b v="0"/>
    <s v="technology/wearables"/>
    <n v="0"/>
    <x v="1"/>
    <n v="18"/>
    <x v="0"/>
    <s v="wearables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x v="1388"/>
    <b v="0"/>
    <n v="62"/>
    <b v="1"/>
    <s v="publishing/nonfiction"/>
    <n v="0"/>
    <x v="6"/>
    <n v="119"/>
    <x v="1"/>
    <s v="nonfiction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x v="1389"/>
    <b v="0"/>
    <n v="6"/>
    <b v="0"/>
    <s v="technology/wearables"/>
    <n v="0"/>
    <x v="1"/>
    <n v="4"/>
    <x v="0"/>
    <s v="wearable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x v="1390"/>
    <b v="0"/>
    <n v="62"/>
    <b v="1"/>
    <s v="theater/plays"/>
    <n v="0"/>
    <x v="4"/>
    <n v="118"/>
    <x v="6"/>
    <s v="plays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x v="1391"/>
    <b v="0"/>
    <n v="69"/>
    <b v="1"/>
    <s v="music/electronic music"/>
    <n v="0"/>
    <x v="0"/>
    <n v="101"/>
    <x v="7"/>
    <s v="electronic music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x v="1392"/>
    <b v="1"/>
    <n v="104"/>
    <b v="1"/>
    <s v="theater/plays"/>
    <n v="3535"/>
    <x v="7"/>
    <n v="101"/>
    <x v="6"/>
    <s v="plays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x v="1393"/>
    <b v="0"/>
    <n v="39"/>
    <b v="1"/>
    <s v="theater/musical"/>
    <n v="0"/>
    <x v="1"/>
    <n v="101"/>
    <x v="6"/>
    <s v="musical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x v="1394"/>
    <b v="0"/>
    <n v="40"/>
    <b v="1"/>
    <s v="theater/plays"/>
    <n v="0"/>
    <x v="2"/>
    <n v="101"/>
    <x v="6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x v="1395"/>
    <b v="0"/>
    <n v="33"/>
    <b v="0"/>
    <s v="theater/plays"/>
    <n v="0"/>
    <x v="4"/>
    <n v="71"/>
    <x v="6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x v="1396"/>
    <b v="0"/>
    <n v="46"/>
    <b v="1"/>
    <s v="theater/plays"/>
    <n v="0"/>
    <x v="1"/>
    <n v="101"/>
    <x v="6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x v="1397"/>
    <b v="1"/>
    <n v="34"/>
    <b v="1"/>
    <s v="theater/plays"/>
    <n v="3514"/>
    <x v="2"/>
    <n v="100"/>
    <x v="6"/>
    <s v="plays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x v="1398"/>
    <b v="1"/>
    <n v="61"/>
    <b v="1"/>
    <s v="film &amp; video/documentary"/>
    <n v="3510"/>
    <x v="6"/>
    <n v="153"/>
    <x v="5"/>
    <s v="documentary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x v="1399"/>
    <b v="0"/>
    <n v="40"/>
    <b v="1"/>
    <s v="theater/spaces"/>
    <n v="0"/>
    <x v="2"/>
    <n v="103"/>
    <x v="6"/>
    <s v="space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x v="1400"/>
    <b v="0"/>
    <n v="35"/>
    <b v="1"/>
    <s v="theater/plays"/>
    <n v="0"/>
    <x v="2"/>
    <n v="117"/>
    <x v="6"/>
    <s v="plays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x v="1401"/>
    <b v="0"/>
    <n v="12"/>
    <b v="1"/>
    <s v="film &amp; video/television"/>
    <n v="0"/>
    <x v="1"/>
    <n v="100"/>
    <x v="5"/>
    <s v="television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x v="1402"/>
    <b v="0"/>
    <n v="35"/>
    <b v="1"/>
    <s v="film &amp; video/shorts"/>
    <n v="0"/>
    <x v="3"/>
    <n v="100"/>
    <x v="5"/>
    <s v="shorts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x v="1403"/>
    <b v="0"/>
    <n v="56"/>
    <b v="1"/>
    <s v="music/pop"/>
    <n v="0"/>
    <x v="6"/>
    <n v="175"/>
    <x v="7"/>
    <s v="pop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x v="1404"/>
    <b v="0"/>
    <n v="20"/>
    <b v="1"/>
    <s v="music/rock"/>
    <n v="0"/>
    <x v="3"/>
    <n v="233"/>
    <x v="7"/>
    <s v="rock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x v="1405"/>
    <b v="0"/>
    <n v="82"/>
    <b v="1"/>
    <s v="technology/wearables"/>
    <n v="0"/>
    <x v="2"/>
    <n v="140"/>
    <x v="0"/>
    <s v="wearable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x v="1406"/>
    <b v="0"/>
    <n v="63"/>
    <b v="1"/>
    <s v="theater/plays"/>
    <n v="0"/>
    <x v="4"/>
    <n v="116"/>
    <x v="6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x v="1407"/>
    <b v="1"/>
    <n v="55"/>
    <b v="1"/>
    <s v="theater/plays"/>
    <n v="3485"/>
    <x v="2"/>
    <n v="116"/>
    <x v="6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11"/>
    <s v="CAD"/>
    <n v="1432694700"/>
    <n v="1429651266"/>
    <x v="1408"/>
    <b v="0"/>
    <n v="74"/>
    <b v="1"/>
    <s v="theater/plays"/>
    <n v="0"/>
    <x v="4"/>
    <n v="108"/>
    <x v="6"/>
    <s v="play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x v="1409"/>
    <b v="0"/>
    <n v="30"/>
    <b v="0"/>
    <s v="food/food trucks"/>
    <n v="0"/>
    <x v="1"/>
    <n v="7"/>
    <x v="4"/>
    <s v="food trucks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16"/>
    <s v="EUR"/>
    <n v="1460127635"/>
    <n v="1457539235"/>
    <x v="1410"/>
    <b v="0"/>
    <n v="117"/>
    <b v="1"/>
    <s v="music/rock"/>
    <n v="0"/>
    <x v="1"/>
    <n v="139"/>
    <x v="7"/>
    <s v="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x v="1411"/>
    <b v="0"/>
    <n v="75"/>
    <b v="1"/>
    <s v="music/indie rock"/>
    <n v="0"/>
    <x v="7"/>
    <n v="116"/>
    <x v="7"/>
    <s v="indie rock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x v="1412"/>
    <b v="0"/>
    <n v="112"/>
    <b v="1"/>
    <s v="theater/plays"/>
    <n v="0"/>
    <x v="4"/>
    <n v="116"/>
    <x v="6"/>
    <s v="plays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x v="1413"/>
    <b v="0"/>
    <n v="42"/>
    <b v="1"/>
    <s v="music/pop"/>
    <n v="0"/>
    <x v="3"/>
    <n v="115"/>
    <x v="7"/>
    <s v="pop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x v="1414"/>
    <b v="0"/>
    <n v="70"/>
    <b v="1"/>
    <s v="music/indie rock"/>
    <n v="0"/>
    <x v="4"/>
    <n v="173"/>
    <x v="7"/>
    <s v="indie rock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x v="1415"/>
    <b v="0"/>
    <n v="40"/>
    <b v="1"/>
    <s v="theater/plays"/>
    <n v="0"/>
    <x v="4"/>
    <n v="105"/>
    <x v="6"/>
    <s v="play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x v="1416"/>
    <b v="1"/>
    <n v="26"/>
    <b v="0"/>
    <s v="theater/spaces"/>
    <n v="3441"/>
    <x v="5"/>
    <n v="34"/>
    <x v="6"/>
    <s v="space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x v="1417"/>
    <b v="0"/>
    <n v="31"/>
    <b v="1"/>
    <s v="theater/plays"/>
    <n v="0"/>
    <x v="1"/>
    <n v="115"/>
    <x v="6"/>
    <s v="plays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x v="1418"/>
    <b v="0"/>
    <n v="33"/>
    <b v="1"/>
    <s v="music/indie rock"/>
    <n v="0"/>
    <x v="0"/>
    <n v="114"/>
    <x v="7"/>
    <s v="indie 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x v="1419"/>
    <b v="0"/>
    <n v="70"/>
    <b v="1"/>
    <s v="music/rock"/>
    <n v="0"/>
    <x v="3"/>
    <n v="122"/>
    <x v="7"/>
    <s v="rock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x v="1420"/>
    <b v="0"/>
    <n v="34"/>
    <b v="0"/>
    <s v="technology/wearables"/>
    <n v="0"/>
    <x v="1"/>
    <n v="1"/>
    <x v="0"/>
    <s v="wearabl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x v="1421"/>
    <b v="0"/>
    <n v="27"/>
    <b v="0"/>
    <s v="technology/makerspaces"/>
    <n v="0"/>
    <x v="2"/>
    <n v="18"/>
    <x v="0"/>
    <s v="makerspace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x v="1422"/>
    <b v="0"/>
    <n v="22"/>
    <b v="0"/>
    <s v="publishing/art books"/>
    <n v="0"/>
    <x v="2"/>
    <n v="14"/>
    <x v="1"/>
    <s v="art book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x v="1423"/>
    <b v="0"/>
    <n v="30"/>
    <b v="0"/>
    <s v="games/video games"/>
    <n v="0"/>
    <x v="0"/>
    <n v="6"/>
    <x v="3"/>
    <s v="video game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x v="1424"/>
    <b v="0"/>
    <n v="30"/>
    <b v="1"/>
    <s v="theater/plays"/>
    <n v="0"/>
    <x v="4"/>
    <n v="114"/>
    <x v="6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x v="1425"/>
    <b v="0"/>
    <n v="7"/>
    <b v="0"/>
    <s v="theater/plays"/>
    <n v="0"/>
    <x v="2"/>
    <n v="62"/>
    <x v="6"/>
    <s v="play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x v="1426"/>
    <b v="0"/>
    <n v="60"/>
    <b v="1"/>
    <s v="film &amp; video/shorts"/>
    <n v="0"/>
    <x v="3"/>
    <n v="106"/>
    <x v="5"/>
    <s v="short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x v="1427"/>
    <b v="0"/>
    <n v="51"/>
    <b v="1"/>
    <s v="theater/plays"/>
    <n v="0"/>
    <x v="4"/>
    <n v="136"/>
    <x v="6"/>
    <s v="play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x v="1428"/>
    <b v="0"/>
    <n v="37"/>
    <b v="1"/>
    <s v="film &amp; video/shorts"/>
    <n v="0"/>
    <x v="6"/>
    <n v="105"/>
    <x v="5"/>
    <s v="shorts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x v="1429"/>
    <b v="0"/>
    <n v="72"/>
    <b v="1"/>
    <s v="technology/space exploration"/>
    <n v="0"/>
    <x v="1"/>
    <n v="170"/>
    <x v="0"/>
    <s v="space exploration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x v="1430"/>
    <b v="1"/>
    <n v="74"/>
    <b v="1"/>
    <s v="theater/plays"/>
    <n v="3395"/>
    <x v="4"/>
    <n v="110"/>
    <x v="6"/>
    <s v="plays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x v="1431"/>
    <b v="0"/>
    <n v="68"/>
    <b v="1"/>
    <s v="film &amp; video/television"/>
    <n v="0"/>
    <x v="2"/>
    <n v="130"/>
    <x v="5"/>
    <s v="television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x v="1432"/>
    <b v="0"/>
    <n v="38"/>
    <b v="0"/>
    <s v="food/food trucks"/>
    <n v="0"/>
    <x v="2"/>
    <n v="6"/>
    <x v="4"/>
    <s v="food trucks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x v="1433"/>
    <b v="0"/>
    <n v="36"/>
    <b v="1"/>
    <s v="music/indie rock"/>
    <n v="0"/>
    <x v="6"/>
    <n v="226"/>
    <x v="7"/>
    <s v="indie rock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x v="1434"/>
    <b v="0"/>
    <n v="69"/>
    <b v="1"/>
    <s v="theater/plays"/>
    <n v="0"/>
    <x v="1"/>
    <n v="113"/>
    <x v="6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x v="1435"/>
    <b v="0"/>
    <n v="34"/>
    <b v="1"/>
    <s v="theater/plays"/>
    <n v="0"/>
    <x v="1"/>
    <n v="113"/>
    <x v="6"/>
    <s v="plays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x v="1436"/>
    <b v="0"/>
    <n v="81"/>
    <b v="1"/>
    <s v="music/indie rock"/>
    <n v="0"/>
    <x v="3"/>
    <n v="101"/>
    <x v="7"/>
    <s v="indie rock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x v="1437"/>
    <b v="0"/>
    <n v="57"/>
    <b v="1"/>
    <s v="music/rock"/>
    <n v="0"/>
    <x v="3"/>
    <n v="135"/>
    <x v="7"/>
    <s v="rock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x v="1438"/>
    <b v="1"/>
    <n v="76"/>
    <b v="1"/>
    <s v="publishing/radio &amp; podcasts"/>
    <n v="3368"/>
    <x v="0"/>
    <n v="112"/>
    <x v="1"/>
    <s v="radio &amp; podcast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x v="1439"/>
    <b v="0"/>
    <n v="34"/>
    <b v="1"/>
    <s v="theater/plays"/>
    <n v="0"/>
    <x v="1"/>
    <n v="102"/>
    <x v="6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x v="1440"/>
    <b v="0"/>
    <n v="76"/>
    <b v="1"/>
    <s v="theater/plays"/>
    <n v="0"/>
    <x v="4"/>
    <n v="112"/>
    <x v="6"/>
    <s v="plays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x v="1441"/>
    <b v="0"/>
    <n v="55"/>
    <b v="1"/>
    <s v="music/indie rock"/>
    <n v="0"/>
    <x v="2"/>
    <n v="105"/>
    <x v="7"/>
    <s v="indie rock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11"/>
    <s v="CAD"/>
    <n v="1453765920"/>
    <n v="1451655808"/>
    <x v="1442"/>
    <b v="0"/>
    <n v="83"/>
    <b v="1"/>
    <s v="film &amp; video/documentary"/>
    <n v="0"/>
    <x v="1"/>
    <n v="112"/>
    <x v="5"/>
    <s v="documentary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x v="1443"/>
    <b v="0"/>
    <n v="49"/>
    <b v="1"/>
    <s v="publishing/nonfiction"/>
    <n v="0"/>
    <x v="6"/>
    <n v="112"/>
    <x v="1"/>
    <s v="nonfiction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x v="1444"/>
    <b v="0"/>
    <n v="23"/>
    <b v="1"/>
    <s v="theater/plays"/>
    <n v="0"/>
    <x v="1"/>
    <n v="102"/>
    <x v="6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x v="1445"/>
    <b v="0"/>
    <n v="28"/>
    <b v="1"/>
    <s v="theater/plays"/>
    <n v="0"/>
    <x v="1"/>
    <n v="100"/>
    <x v="6"/>
    <s v="plays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5"/>
    <s v="EUR"/>
    <n v="1449178200"/>
    <n v="1447614732"/>
    <x v="1446"/>
    <b v="0"/>
    <n v="8"/>
    <b v="1"/>
    <s v="music/indie rock"/>
    <n v="0"/>
    <x v="4"/>
    <n v="111"/>
    <x v="7"/>
    <s v="indie rock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x v="1447"/>
    <b v="0"/>
    <n v="36"/>
    <b v="1"/>
    <s v="theater/plays"/>
    <n v="0"/>
    <x v="1"/>
    <n v="111"/>
    <x v="6"/>
    <s v="plays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x v="1448"/>
    <b v="0"/>
    <n v="115"/>
    <b v="1"/>
    <s v="music/indie rock"/>
    <n v="0"/>
    <x v="3"/>
    <n v="111"/>
    <x v="7"/>
    <s v="indie rock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x v="1449"/>
    <b v="0"/>
    <n v="52"/>
    <b v="1"/>
    <s v="theater/plays"/>
    <n v="0"/>
    <x v="4"/>
    <n v="111"/>
    <x v="6"/>
    <s v="play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x v="1450"/>
    <b v="1"/>
    <n v="47"/>
    <b v="0"/>
    <s v="technology/makerspaces"/>
    <n v="3319"/>
    <x v="4"/>
    <n v="33"/>
    <x v="0"/>
    <s v="makerspace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x v="1451"/>
    <b v="0"/>
    <n v="43"/>
    <b v="1"/>
    <s v="theater/plays"/>
    <n v="0"/>
    <x v="2"/>
    <n v="111"/>
    <x v="6"/>
    <s v="plays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x v="1452"/>
    <b v="0"/>
    <n v="97"/>
    <b v="1"/>
    <s v="publishing/nonfiction"/>
    <n v="0"/>
    <x v="3"/>
    <n v="111"/>
    <x v="1"/>
    <s v="nonfiction"/>
  </r>
  <r>
    <n v="1339"/>
    <s v="Linkoo (Canceled)"/>
    <s v="World's Smallest customizable Phone &amp; GPS Watch for kids !"/>
    <n v="50000"/>
    <n v="3317"/>
    <x v="1"/>
    <x v="0"/>
    <s v="USD"/>
    <n v="1418056315"/>
    <n v="1414164715"/>
    <x v="1453"/>
    <b v="0"/>
    <n v="37"/>
    <b v="0"/>
    <s v="technology/wearables"/>
    <n v="0"/>
    <x v="2"/>
    <n v="7"/>
    <x v="0"/>
    <s v="wearable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x v="1454"/>
    <b v="1"/>
    <n v="49"/>
    <b v="1"/>
    <s v="theater/plays"/>
    <n v="3315"/>
    <x v="4"/>
    <n v="100"/>
    <x v="6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x v="1455"/>
    <b v="0"/>
    <n v="44"/>
    <b v="1"/>
    <s v="theater/plays"/>
    <n v="0"/>
    <x v="2"/>
    <n v="118"/>
    <x v="6"/>
    <s v="play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x v="1456"/>
    <b v="1"/>
    <n v="151"/>
    <b v="1"/>
    <s v="technology/space exploration"/>
    <n v="3307"/>
    <x v="3"/>
    <n v="661"/>
    <x v="0"/>
    <s v="space exploration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x v="1457"/>
    <b v="0"/>
    <n v="44"/>
    <b v="1"/>
    <s v="music/rock"/>
    <n v="0"/>
    <x v="4"/>
    <n v="132"/>
    <x v="7"/>
    <s v="rock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x v="1458"/>
    <b v="0"/>
    <n v="27"/>
    <b v="0"/>
    <s v="games/video games"/>
    <n v="0"/>
    <x v="6"/>
    <n v="18"/>
    <x v="3"/>
    <s v="video game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x v="1459"/>
    <b v="0"/>
    <n v="70"/>
    <b v="1"/>
    <s v="theater/plays"/>
    <n v="0"/>
    <x v="1"/>
    <n v="110"/>
    <x v="6"/>
    <s v="plays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x v="1460"/>
    <b v="0"/>
    <n v="117"/>
    <b v="1"/>
    <s v="film &amp; video/television"/>
    <n v="0"/>
    <x v="2"/>
    <n v="110"/>
    <x v="5"/>
    <s v="television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x v="1461"/>
    <b v="0"/>
    <n v="24"/>
    <b v="1"/>
    <s v="theater/plays"/>
    <n v="0"/>
    <x v="4"/>
    <n v="109"/>
    <x v="6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x v="1462"/>
    <b v="0"/>
    <n v="39"/>
    <b v="1"/>
    <s v="theater/plays"/>
    <n v="0"/>
    <x v="2"/>
    <n v="109"/>
    <x v="6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x v="1463"/>
    <b v="0"/>
    <n v="21"/>
    <b v="1"/>
    <s v="theater/plays"/>
    <n v="0"/>
    <x v="1"/>
    <n v="109"/>
    <x v="6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x v="1464"/>
    <b v="0"/>
    <n v="46"/>
    <b v="1"/>
    <s v="theater/plays"/>
    <n v="0"/>
    <x v="4"/>
    <n v="109"/>
    <x v="6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x v="1465"/>
    <b v="0"/>
    <n v="57"/>
    <b v="1"/>
    <s v="theater/plays"/>
    <n v="0"/>
    <x v="4"/>
    <n v="109"/>
    <x v="6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x v="1466"/>
    <b v="1"/>
    <n v="70"/>
    <b v="1"/>
    <s v="theater/plays"/>
    <n v="3270"/>
    <x v="2"/>
    <n v="102"/>
    <x v="6"/>
    <s v="plays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x v="1467"/>
    <b v="0"/>
    <n v="61"/>
    <b v="1"/>
    <s v="food/small batch"/>
    <n v="0"/>
    <x v="1"/>
    <n v="109"/>
    <x v="4"/>
    <s v="small batch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8"/>
    <s v="AUD"/>
    <n v="1424516400"/>
    <n v="1421812637"/>
    <x v="1468"/>
    <b v="0"/>
    <n v="38"/>
    <b v="1"/>
    <s v="theater/musical"/>
    <n v="0"/>
    <x v="4"/>
    <n v="105"/>
    <x v="6"/>
    <s v="musical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x v="1469"/>
    <b v="0"/>
    <n v="40"/>
    <b v="1"/>
    <s v="theater/plays"/>
    <n v="0"/>
    <x v="1"/>
    <n v="109"/>
    <x v="6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x v="1470"/>
    <b v="0"/>
    <n v="24"/>
    <b v="1"/>
    <s v="theater/plays"/>
    <n v="0"/>
    <x v="1"/>
    <n v="109"/>
    <x v="6"/>
    <s v="plays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x v="1471"/>
    <b v="0"/>
    <n v="46"/>
    <b v="1"/>
    <s v="music/indie rock"/>
    <n v="0"/>
    <x v="2"/>
    <n v="108"/>
    <x v="7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x v="1472"/>
    <b v="1"/>
    <n v="79"/>
    <b v="1"/>
    <s v="music/indie rock"/>
    <n v="3236"/>
    <x v="2"/>
    <n v="108"/>
    <x v="7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x v="1473"/>
    <b v="1"/>
    <n v="77"/>
    <b v="1"/>
    <s v="music/indie rock"/>
    <n v="3231"/>
    <x v="0"/>
    <n v="108"/>
    <x v="7"/>
    <s v="indie 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x v="1474"/>
    <b v="0"/>
    <n v="71"/>
    <b v="1"/>
    <s v="music/rock"/>
    <n v="0"/>
    <x v="3"/>
    <n v="108"/>
    <x v="7"/>
    <s v="rock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x v="1475"/>
    <b v="0"/>
    <n v="83"/>
    <b v="1"/>
    <s v="photography/photobooks"/>
    <n v="0"/>
    <x v="4"/>
    <n v="129"/>
    <x v="2"/>
    <s v="photobook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x v="1476"/>
    <b v="0"/>
    <n v="42"/>
    <b v="1"/>
    <s v="theater/spaces"/>
    <n v="0"/>
    <x v="4"/>
    <n v="108"/>
    <x v="6"/>
    <s v="spac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x v="1477"/>
    <b v="0"/>
    <n v="205"/>
    <b v="1"/>
    <s v="games/tabletop games"/>
    <n v="0"/>
    <x v="4"/>
    <n v="147"/>
    <x v="3"/>
    <s v="tabletop games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x v="1478"/>
    <b v="0"/>
    <n v="19"/>
    <b v="1"/>
    <s v="publishing/nonfiction"/>
    <n v="0"/>
    <x v="4"/>
    <n v="107"/>
    <x v="1"/>
    <s v="nonfiction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x v="1479"/>
    <b v="0"/>
    <n v="24"/>
    <b v="1"/>
    <s v="music/rock"/>
    <n v="0"/>
    <x v="6"/>
    <n v="107"/>
    <x v="7"/>
    <s v="rock"/>
  </r>
  <r>
    <n v="1188"/>
    <s v="Because Dance."/>
    <s v="A photobook of young dancers and their inspiring stories, photographed in beautiful and unique locations."/>
    <n v="2000"/>
    <n v="3211"/>
    <x v="0"/>
    <x v="11"/>
    <s v="CAD"/>
    <n v="1482943740"/>
    <n v="1481129340"/>
    <x v="1480"/>
    <b v="0"/>
    <n v="85"/>
    <b v="1"/>
    <s v="photography/photobooks"/>
    <n v="0"/>
    <x v="1"/>
    <n v="161"/>
    <x v="2"/>
    <s v="photobook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16"/>
    <s v="EUR"/>
    <n v="1489680061"/>
    <n v="1487091661"/>
    <x v="1481"/>
    <b v="0"/>
    <n v="15"/>
    <b v="0"/>
    <s v="technology/wearables"/>
    <n v="0"/>
    <x v="5"/>
    <n v="16"/>
    <x v="0"/>
    <s v="wearables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x v="1482"/>
    <b v="0"/>
    <n v="75"/>
    <b v="1"/>
    <s v="music/indie rock"/>
    <n v="0"/>
    <x v="6"/>
    <n v="100"/>
    <x v="7"/>
    <s v="indie rock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x v="1483"/>
    <b v="0"/>
    <n v="43"/>
    <b v="1"/>
    <s v="theater/plays"/>
    <n v="0"/>
    <x v="2"/>
    <n v="100"/>
    <x v="6"/>
    <s v="plays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x v="1484"/>
    <b v="0"/>
    <n v="65"/>
    <b v="1"/>
    <s v="music/indie rock"/>
    <n v="0"/>
    <x v="6"/>
    <n v="107"/>
    <x v="7"/>
    <s v="indie rock"/>
  </r>
  <r>
    <n v="1179"/>
    <s v="El Camion Roja"/>
    <s v="Mexican Style Food Truck, run by a Red Seal Chef, in a town with NO MEXICAN FOOD! That is a culinary emergency situation!"/>
    <n v="60000"/>
    <n v="3200"/>
    <x v="2"/>
    <x v="11"/>
    <s v="CAD"/>
    <n v="1446052627"/>
    <n v="1443460627"/>
    <x v="1485"/>
    <b v="0"/>
    <n v="5"/>
    <b v="0"/>
    <s v="food/food trucks"/>
    <n v="0"/>
    <x v="4"/>
    <n v="5"/>
    <x v="4"/>
    <s v="food trucks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x v="1486"/>
    <b v="0"/>
    <n v="72"/>
    <b v="0"/>
    <s v="music/indie rock"/>
    <n v="0"/>
    <x v="4"/>
    <n v="40"/>
    <x v="7"/>
    <s v="indie rock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x v="1487"/>
    <b v="0"/>
    <n v="18"/>
    <b v="1"/>
    <s v="music/classical music"/>
    <n v="0"/>
    <x v="5"/>
    <n v="107"/>
    <x v="7"/>
    <s v="classical music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x v="1488"/>
    <b v="0"/>
    <n v="33"/>
    <b v="1"/>
    <s v="theater/plays"/>
    <n v="0"/>
    <x v="2"/>
    <n v="106"/>
    <x v="6"/>
    <s v="play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11"/>
    <s v="CAD"/>
    <n v="1433206020"/>
    <n v="1430617209"/>
    <x v="1489"/>
    <b v="0"/>
    <n v="30"/>
    <b v="1"/>
    <s v="music/electronic music"/>
    <n v="0"/>
    <x v="4"/>
    <n v="206"/>
    <x v="7"/>
    <s v="electronic music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11"/>
    <s v="CAD"/>
    <n v="1484366340"/>
    <n v="1480219174"/>
    <x v="1490"/>
    <b v="0"/>
    <n v="18"/>
    <b v="0"/>
    <s v="theater/musical"/>
    <n v="0"/>
    <x v="1"/>
    <n v="4"/>
    <x v="6"/>
    <s v="musical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x v="1491"/>
    <b v="0"/>
    <n v="72"/>
    <b v="1"/>
    <s v="theater/plays"/>
    <n v="0"/>
    <x v="1"/>
    <n v="106"/>
    <x v="6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x v="1492"/>
    <b v="0"/>
    <n v="63"/>
    <b v="1"/>
    <s v="theater/plays"/>
    <n v="0"/>
    <x v="1"/>
    <n v="113"/>
    <x v="6"/>
    <s v="plays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x v="1493"/>
    <b v="0"/>
    <n v="7"/>
    <b v="0"/>
    <s v="photography/people"/>
    <n v="0"/>
    <x v="2"/>
    <n v="21"/>
    <x v="2"/>
    <s v="people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x v="1494"/>
    <b v="0"/>
    <n v="55"/>
    <b v="1"/>
    <s v="film &amp; video/documentary"/>
    <n v="0"/>
    <x v="3"/>
    <n v="127"/>
    <x v="5"/>
    <s v="documentary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x v="1495"/>
    <b v="0"/>
    <n v="69"/>
    <b v="1"/>
    <s v="technology/space exploration"/>
    <n v="0"/>
    <x v="4"/>
    <n v="106"/>
    <x v="0"/>
    <s v="space exploration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x v="1496"/>
    <b v="0"/>
    <n v="66"/>
    <b v="1"/>
    <s v="theater/plays"/>
    <n v="0"/>
    <x v="4"/>
    <n v="105"/>
    <x v="6"/>
    <s v="plays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8"/>
    <s v="AUD"/>
    <n v="1467280800"/>
    <n v="1464921112"/>
    <x v="1497"/>
    <b v="0"/>
    <n v="81"/>
    <b v="1"/>
    <s v="technology/space exploration"/>
    <n v="0"/>
    <x v="1"/>
    <n v="158"/>
    <x v="0"/>
    <s v="space exploration"/>
  </r>
  <r>
    <n v="2655"/>
    <s v="Balloons (Canceled)"/>
    <s v="Thank you for your support!"/>
    <n v="15000"/>
    <n v="3155"/>
    <x v="1"/>
    <x v="0"/>
    <s v="USD"/>
    <n v="1455048000"/>
    <n v="1452631647"/>
    <x v="1498"/>
    <b v="0"/>
    <n v="43"/>
    <b v="0"/>
    <s v="technology/space exploration"/>
    <n v="0"/>
    <x v="1"/>
    <n v="21"/>
    <x v="0"/>
    <s v="space exploration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x v="1499"/>
    <b v="0"/>
    <n v="54"/>
    <b v="1"/>
    <s v="music/rock"/>
    <n v="0"/>
    <x v="6"/>
    <n v="105"/>
    <x v="7"/>
    <s v="rock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x v="1500"/>
    <b v="0"/>
    <n v="39"/>
    <b v="1"/>
    <s v="theater/plays"/>
    <n v="0"/>
    <x v="1"/>
    <n v="105"/>
    <x v="6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x v="1501"/>
    <b v="1"/>
    <n v="79"/>
    <b v="1"/>
    <s v="theater/plays"/>
    <n v="3145"/>
    <x v="4"/>
    <n v="112"/>
    <x v="6"/>
    <s v="play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x v="1502"/>
    <b v="0"/>
    <n v="64"/>
    <b v="1"/>
    <s v="theater/spaces"/>
    <n v="0"/>
    <x v="1"/>
    <n v="105"/>
    <x v="6"/>
    <s v="space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x v="1503"/>
    <b v="0"/>
    <n v="28"/>
    <b v="1"/>
    <s v="theater/plays"/>
    <n v="0"/>
    <x v="2"/>
    <n v="104"/>
    <x v="6"/>
    <s v="plays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x v="1504"/>
    <b v="1"/>
    <n v="68"/>
    <b v="1"/>
    <s v="music/rock"/>
    <n v="3132.63"/>
    <x v="8"/>
    <n v="104"/>
    <x v="7"/>
    <s v="rock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x v="1505"/>
    <b v="0"/>
    <n v="39"/>
    <b v="0"/>
    <s v="music/faith"/>
    <n v="0"/>
    <x v="5"/>
    <n v="31"/>
    <x v="7"/>
    <s v="faith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x v="1506"/>
    <b v="0"/>
    <n v="90"/>
    <b v="1"/>
    <s v="photography/photobooks"/>
    <n v="0"/>
    <x v="1"/>
    <n v="260"/>
    <x v="2"/>
    <s v="photobook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x v="1507"/>
    <b v="1"/>
    <n v="84"/>
    <b v="1"/>
    <s v="theater/plays"/>
    <n v="3120"/>
    <x v="4"/>
    <n v="125"/>
    <x v="6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x v="1508"/>
    <b v="0"/>
    <n v="45"/>
    <b v="1"/>
    <s v="theater/plays"/>
    <n v="0"/>
    <x v="4"/>
    <n v="125"/>
    <x v="6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x v="1509"/>
    <b v="1"/>
    <n v="61"/>
    <b v="1"/>
    <s v="theater/plays"/>
    <n v="3105"/>
    <x v="2"/>
    <n v="124"/>
    <x v="6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x v="1510"/>
    <b v="0"/>
    <n v="44"/>
    <b v="1"/>
    <s v="theater/plays"/>
    <n v="0"/>
    <x v="1"/>
    <n v="104"/>
    <x v="6"/>
    <s v="play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x v="1511"/>
    <b v="0"/>
    <n v="35"/>
    <b v="1"/>
    <s v="film &amp; video/shorts"/>
    <n v="0"/>
    <x v="6"/>
    <n v="103"/>
    <x v="5"/>
    <s v="short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x v="1512"/>
    <b v="0"/>
    <n v="24"/>
    <b v="0"/>
    <s v="technology/wearables"/>
    <n v="0"/>
    <x v="1"/>
    <n v="16"/>
    <x v="0"/>
    <s v="wearable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x v="1513"/>
    <b v="0"/>
    <n v="51"/>
    <b v="1"/>
    <s v="theater/plays"/>
    <n v="0"/>
    <x v="4"/>
    <n v="103"/>
    <x v="6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x v="1514"/>
    <b v="0"/>
    <n v="78"/>
    <b v="1"/>
    <s v="theater/plays"/>
    <n v="0"/>
    <x v="2"/>
    <n v="155"/>
    <x v="6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x v="1515"/>
    <b v="0"/>
    <n v="58"/>
    <b v="1"/>
    <s v="theater/plays"/>
    <n v="0"/>
    <x v="4"/>
    <n v="103"/>
    <x v="6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x v="1516"/>
    <b v="0"/>
    <n v="78"/>
    <b v="1"/>
    <s v="theater/plays"/>
    <n v="0"/>
    <x v="2"/>
    <n v="103"/>
    <x v="6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x v="1517"/>
    <b v="0"/>
    <n v="62"/>
    <b v="1"/>
    <s v="theater/plays"/>
    <n v="0"/>
    <x v="4"/>
    <n v="119"/>
    <x v="6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x v="1518"/>
    <b v="0"/>
    <n v="46"/>
    <b v="1"/>
    <s v="theater/plays"/>
    <n v="0"/>
    <x v="4"/>
    <n v="103"/>
    <x v="6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x v="1519"/>
    <b v="0"/>
    <n v="78"/>
    <b v="1"/>
    <s v="theater/plays"/>
    <n v="0"/>
    <x v="4"/>
    <n v="103"/>
    <x v="6"/>
    <s v="plays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x v="1520"/>
    <b v="0"/>
    <n v="121"/>
    <b v="1"/>
    <s v="publishing/nonfiction"/>
    <n v="0"/>
    <x v="3"/>
    <n v="123"/>
    <x v="1"/>
    <s v="nonfiction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x v="1521"/>
    <b v="0"/>
    <n v="53"/>
    <b v="1"/>
    <s v="games/tabletop games"/>
    <n v="0"/>
    <x v="5"/>
    <n v="153"/>
    <x v="3"/>
    <s v="tabletop game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x v="1522"/>
    <b v="0"/>
    <n v="13"/>
    <b v="1"/>
    <s v="theater/plays"/>
    <n v="0"/>
    <x v="4"/>
    <n v="102"/>
    <x v="6"/>
    <s v="plays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x v="1523"/>
    <b v="0"/>
    <n v="89"/>
    <b v="1"/>
    <s v="music/pop"/>
    <n v="0"/>
    <x v="3"/>
    <n v="122"/>
    <x v="7"/>
    <s v="pop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x v="1524"/>
    <b v="0"/>
    <n v="16"/>
    <b v="0"/>
    <s v="technology/wearables"/>
    <n v="0"/>
    <x v="2"/>
    <n v="31"/>
    <x v="0"/>
    <s v="wearable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x v="1525"/>
    <b v="0"/>
    <n v="55"/>
    <b v="1"/>
    <s v="theater/plays"/>
    <n v="0"/>
    <x v="4"/>
    <n v="102"/>
    <x v="6"/>
    <s v="plays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x v="1526"/>
    <b v="0"/>
    <n v="19"/>
    <b v="1"/>
    <s v="music/rock"/>
    <n v="0"/>
    <x v="4"/>
    <n v="109"/>
    <x v="7"/>
    <s v="rock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x v="1527"/>
    <b v="0"/>
    <n v="90"/>
    <b v="1"/>
    <s v="theater/plays"/>
    <n v="0"/>
    <x v="4"/>
    <n v="102"/>
    <x v="6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x v="1528"/>
    <b v="0"/>
    <n v="15"/>
    <b v="1"/>
    <s v="theater/plays"/>
    <n v="0"/>
    <x v="1"/>
    <n v="102"/>
    <x v="6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x v="1529"/>
    <b v="0"/>
    <n v="57"/>
    <b v="1"/>
    <s v="theater/plays"/>
    <n v="0"/>
    <x v="2"/>
    <n v="102"/>
    <x v="6"/>
    <s v="plays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x v="1530"/>
    <b v="0"/>
    <n v="62"/>
    <b v="1"/>
    <s v="music/rock"/>
    <n v="0"/>
    <x v="2"/>
    <n v="122"/>
    <x v="7"/>
    <s v="rock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x v="1531"/>
    <b v="0"/>
    <n v="29"/>
    <b v="1"/>
    <s v="theater/plays"/>
    <n v="0"/>
    <x v="2"/>
    <n v="102"/>
    <x v="6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x v="1532"/>
    <b v="0"/>
    <n v="17"/>
    <b v="0"/>
    <s v="theater/plays"/>
    <n v="0"/>
    <x v="4"/>
    <n v="61"/>
    <x v="6"/>
    <s v="plays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x v="1533"/>
    <b v="0"/>
    <n v="55"/>
    <b v="1"/>
    <s v="film &amp; video/documentary"/>
    <n v="0"/>
    <x v="2"/>
    <n v="108"/>
    <x v="5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x v="1534"/>
    <b v="1"/>
    <n v="31"/>
    <b v="1"/>
    <s v="film &amp; video/documentary"/>
    <n v="3035.05"/>
    <x v="4"/>
    <n v="101"/>
    <x v="5"/>
    <s v="documentary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x v="1535"/>
    <b v="0"/>
    <n v="24"/>
    <b v="1"/>
    <s v="theater/plays"/>
    <n v="0"/>
    <x v="4"/>
    <n v="101"/>
    <x v="6"/>
    <s v="play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x v="1536"/>
    <b v="0"/>
    <n v="17"/>
    <b v="1"/>
    <s v="theater/spaces"/>
    <n v="0"/>
    <x v="1"/>
    <n v="101"/>
    <x v="6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x v="1537"/>
    <b v="0"/>
    <n v="26"/>
    <b v="1"/>
    <s v="theater/spaces"/>
    <n v="0"/>
    <x v="4"/>
    <n v="101"/>
    <x v="6"/>
    <s v="space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x v="1538"/>
    <b v="1"/>
    <n v="23"/>
    <b v="1"/>
    <s v="theater/plays"/>
    <n v="3034"/>
    <x v="2"/>
    <n v="101"/>
    <x v="6"/>
    <s v="plays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x v="1539"/>
    <b v="0"/>
    <n v="33"/>
    <b v="0"/>
    <s v="film &amp; video/drama"/>
    <n v="0"/>
    <x v="4"/>
    <n v="25"/>
    <x v="5"/>
    <s v="drama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x v="1540"/>
    <b v="0"/>
    <n v="36"/>
    <b v="1"/>
    <s v="theater/plays"/>
    <n v="0"/>
    <x v="4"/>
    <n v="101"/>
    <x v="6"/>
    <s v="plays"/>
  </r>
  <r>
    <n v="3467"/>
    <s v="Venus in Fur, Los Angeles."/>
    <s v="Venus in Fur, By David Ives."/>
    <n v="3000"/>
    <n v="3030"/>
    <x v="0"/>
    <x v="0"/>
    <s v="USD"/>
    <n v="1426864032"/>
    <n v="1424275632"/>
    <x v="1541"/>
    <b v="0"/>
    <n v="47"/>
    <b v="1"/>
    <s v="theater/plays"/>
    <n v="0"/>
    <x v="4"/>
    <n v="101"/>
    <x v="6"/>
    <s v="plays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x v="1542"/>
    <b v="0"/>
    <n v="48"/>
    <b v="1"/>
    <s v="music/rock"/>
    <n v="0"/>
    <x v="3"/>
    <n v="101"/>
    <x v="7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x v="1543"/>
    <b v="0"/>
    <n v="38"/>
    <b v="1"/>
    <s v="music/rock"/>
    <n v="0"/>
    <x v="4"/>
    <n v="121"/>
    <x v="7"/>
    <s v="rock"/>
  </r>
  <r>
    <n v="659"/>
    <s v="Lulu Watch Designs - Apple Watch"/>
    <s v="Sync up your lifestyle"/>
    <n v="3000"/>
    <n v="3017"/>
    <x v="0"/>
    <x v="0"/>
    <s v="USD"/>
    <n v="1440339295"/>
    <n v="1437747295"/>
    <x v="1544"/>
    <b v="0"/>
    <n v="21"/>
    <b v="1"/>
    <s v="technology/wearables"/>
    <n v="0"/>
    <x v="4"/>
    <n v="101"/>
    <x v="0"/>
    <s v="wearable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x v="1545"/>
    <b v="0"/>
    <n v="34"/>
    <b v="1"/>
    <s v="theater/plays"/>
    <n v="0"/>
    <x v="5"/>
    <n v="101"/>
    <x v="6"/>
    <s v="plays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x v="1546"/>
    <b v="0"/>
    <n v="35"/>
    <b v="1"/>
    <s v="film &amp; video/documentary"/>
    <n v="0"/>
    <x v="6"/>
    <n v="108"/>
    <x v="5"/>
    <s v="documentary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x v="1547"/>
    <b v="0"/>
    <n v="19"/>
    <b v="1"/>
    <s v="film &amp; video/television"/>
    <n v="0"/>
    <x v="2"/>
    <n v="101"/>
    <x v="5"/>
    <s v="television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x v="1548"/>
    <b v="0"/>
    <n v="30"/>
    <b v="1"/>
    <s v="theater/musical"/>
    <n v="0"/>
    <x v="1"/>
    <n v="151"/>
    <x v="6"/>
    <s v="musical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x v="1549"/>
    <b v="0"/>
    <n v="28"/>
    <b v="1"/>
    <s v="technology/wearables"/>
    <n v="0"/>
    <x v="1"/>
    <n v="100"/>
    <x v="0"/>
    <s v="wearables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x v="1550"/>
    <b v="0"/>
    <n v="169"/>
    <b v="1"/>
    <s v="publishing/nonfiction"/>
    <n v="0"/>
    <x v="0"/>
    <n v="120"/>
    <x v="1"/>
    <s v="nonfiction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x v="1551"/>
    <b v="0"/>
    <n v="62"/>
    <b v="1"/>
    <s v="music/indie rock"/>
    <n v="0"/>
    <x v="0"/>
    <n v="120"/>
    <x v="7"/>
    <s v="indie rock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x v="1552"/>
    <b v="0"/>
    <n v="21"/>
    <b v="1"/>
    <s v="theater/plays"/>
    <n v="0"/>
    <x v="1"/>
    <n v="153"/>
    <x v="6"/>
    <s v="plays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x v="1553"/>
    <b v="0"/>
    <n v="21"/>
    <b v="1"/>
    <s v="music/classical music"/>
    <n v="0"/>
    <x v="4"/>
    <n v="100"/>
    <x v="7"/>
    <s v="classical music"/>
  </r>
  <r>
    <n v="1824"/>
    <s v="Tin Man's Broken Wisdom Fund"/>
    <s v="cd fund raiser"/>
    <n v="3000"/>
    <n v="3002"/>
    <x v="0"/>
    <x v="0"/>
    <s v="USD"/>
    <n v="1389146880"/>
    <n v="1387403967"/>
    <x v="1554"/>
    <b v="0"/>
    <n v="40"/>
    <b v="1"/>
    <s v="music/rock"/>
    <n v="0"/>
    <x v="0"/>
    <n v="100"/>
    <x v="7"/>
    <s v="rock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x v="1555"/>
    <b v="0"/>
    <n v="91"/>
    <b v="0"/>
    <s v="theater/plays"/>
    <n v="0"/>
    <x v="1"/>
    <n v="18"/>
    <x v="6"/>
    <s v="plays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x v="1556"/>
    <b v="0"/>
    <n v="1"/>
    <b v="0"/>
    <s v="film &amp; video/drama"/>
    <n v="0"/>
    <x v="1"/>
    <n v="60"/>
    <x v="5"/>
    <s v="drama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x v="1557"/>
    <b v="0"/>
    <n v="38"/>
    <b v="1"/>
    <s v="music/indie rock"/>
    <n v="0"/>
    <x v="6"/>
    <n v="100"/>
    <x v="7"/>
    <s v="indie 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x v="1558"/>
    <b v="0"/>
    <n v="22"/>
    <b v="1"/>
    <s v="music/rock"/>
    <n v="0"/>
    <x v="2"/>
    <n v="100"/>
    <x v="7"/>
    <s v="rock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x v="1559"/>
    <b v="0"/>
    <n v="27"/>
    <b v="1"/>
    <s v="theater/musical"/>
    <n v="0"/>
    <x v="2"/>
    <n v="120"/>
    <x v="6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x v="1560"/>
    <b v="0"/>
    <n v="30"/>
    <b v="1"/>
    <s v="theater/musical"/>
    <n v="0"/>
    <x v="4"/>
    <n v="120"/>
    <x v="6"/>
    <s v="musical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x v="1561"/>
    <b v="0"/>
    <n v="11"/>
    <b v="1"/>
    <s v="theater/plays"/>
    <n v="0"/>
    <x v="2"/>
    <n v="100"/>
    <x v="6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x v="1562"/>
    <b v="0"/>
    <n v="17"/>
    <b v="1"/>
    <s v="theater/plays"/>
    <n v="0"/>
    <x v="2"/>
    <n v="100"/>
    <x v="6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x v="1563"/>
    <b v="0"/>
    <n v="26"/>
    <b v="1"/>
    <s v="theater/plays"/>
    <n v="0"/>
    <x v="2"/>
    <n v="100"/>
    <x v="6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x v="1564"/>
    <b v="0"/>
    <n v="34"/>
    <b v="1"/>
    <s v="theater/plays"/>
    <n v="0"/>
    <x v="2"/>
    <n v="120"/>
    <x v="6"/>
    <s v="plays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x v="1565"/>
    <b v="0"/>
    <n v="22"/>
    <b v="0"/>
    <s v="film &amp; video/animation"/>
    <n v="0"/>
    <x v="6"/>
    <n v="5"/>
    <x v="5"/>
    <s v="animation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x v="1566"/>
    <b v="0"/>
    <n v="36"/>
    <b v="0"/>
    <s v="theater/plays"/>
    <n v="0"/>
    <x v="2"/>
    <n v="37"/>
    <x v="6"/>
    <s v="play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x v="1567"/>
    <b v="0"/>
    <n v="99"/>
    <b v="1"/>
    <s v="games/tabletop games"/>
    <n v="0"/>
    <x v="2"/>
    <n v="120"/>
    <x v="3"/>
    <s v="tabletop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x v="1568"/>
    <b v="0"/>
    <n v="37"/>
    <b v="0"/>
    <s v="games/video games"/>
    <n v="0"/>
    <x v="2"/>
    <n v="5"/>
    <x v="3"/>
    <s v="video game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x v="1569"/>
    <b v="0"/>
    <n v="42"/>
    <b v="0"/>
    <s v="technology/gadgets"/>
    <n v="0"/>
    <x v="4"/>
    <n v="59"/>
    <x v="0"/>
    <s v="gadget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x v="1570"/>
    <b v="0"/>
    <n v="22"/>
    <b v="0"/>
    <s v="technology/wearables"/>
    <n v="0"/>
    <x v="4"/>
    <n v="30"/>
    <x v="0"/>
    <s v="wearable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x v="1571"/>
    <b v="0"/>
    <n v="66"/>
    <b v="1"/>
    <s v="theater/plays"/>
    <n v="0"/>
    <x v="4"/>
    <n v="102"/>
    <x v="6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x v="1572"/>
    <b v="0"/>
    <n v="74"/>
    <b v="1"/>
    <s v="theater/plays"/>
    <n v="0"/>
    <x v="2"/>
    <n v="118"/>
    <x v="6"/>
    <s v="play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x v="1573"/>
    <b v="0"/>
    <n v="33"/>
    <b v="1"/>
    <s v="photography/photobooks"/>
    <n v="0"/>
    <x v="1"/>
    <n v="109"/>
    <x v="2"/>
    <s v="photobook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x v="1574"/>
    <b v="1"/>
    <n v="51"/>
    <b v="1"/>
    <s v="theater/plays"/>
    <n v="2935"/>
    <x v="2"/>
    <n v="117"/>
    <x v="6"/>
    <s v="plays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x v="1575"/>
    <b v="0"/>
    <n v="32"/>
    <b v="1"/>
    <s v="music/rock"/>
    <n v="0"/>
    <x v="2"/>
    <n v="147"/>
    <x v="7"/>
    <s v="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x v="1576"/>
    <b v="0"/>
    <n v="107"/>
    <b v="1"/>
    <s v="music/indie rock"/>
    <n v="0"/>
    <x v="7"/>
    <n v="195"/>
    <x v="7"/>
    <s v="indie rock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2"/>
    <s v="EUR"/>
    <n v="1459978200"/>
    <n v="1458416585"/>
    <x v="1577"/>
    <b v="0"/>
    <n v="46"/>
    <b v="1"/>
    <s v="theater/plays"/>
    <n v="0"/>
    <x v="1"/>
    <n v="107"/>
    <x v="6"/>
    <s v="plays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x v="1578"/>
    <b v="1"/>
    <n v="80"/>
    <b v="1"/>
    <s v="film &amp; video/documentary"/>
    <n v="2929"/>
    <x v="0"/>
    <n v="293"/>
    <x v="5"/>
    <s v="documentary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x v="1579"/>
    <b v="0"/>
    <n v="35"/>
    <b v="1"/>
    <s v="theater/plays"/>
    <n v="0"/>
    <x v="2"/>
    <n v="103"/>
    <x v="6"/>
    <s v="plays"/>
  </r>
  <r>
    <n v="2833"/>
    <s v="Star Man Rocket Man"/>
    <s v="A new play about exploring outer space"/>
    <n v="2700"/>
    <n v="2923"/>
    <x v="0"/>
    <x v="0"/>
    <s v="USD"/>
    <n v="1444528800"/>
    <n v="1442804633"/>
    <x v="1580"/>
    <b v="0"/>
    <n v="35"/>
    <b v="1"/>
    <s v="theater/plays"/>
    <n v="0"/>
    <x v="4"/>
    <n v="108"/>
    <x v="6"/>
    <s v="plays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x v="1581"/>
    <b v="0"/>
    <n v="61"/>
    <b v="1"/>
    <s v="music/rock"/>
    <n v="0"/>
    <x v="6"/>
    <n v="145"/>
    <x v="7"/>
    <s v="rock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8"/>
    <s v="AUD"/>
    <n v="1439515497"/>
    <n v="1435627497"/>
    <x v="1582"/>
    <b v="0"/>
    <n v="18"/>
    <b v="0"/>
    <s v="technology/wearables"/>
    <n v="0"/>
    <x v="4"/>
    <n v="2"/>
    <x v="0"/>
    <s v="wearables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x v="1583"/>
    <b v="1"/>
    <n v="122"/>
    <b v="1"/>
    <s v="technology/hardware"/>
    <n v="2885"/>
    <x v="2"/>
    <n v="192"/>
    <x v="0"/>
    <s v="hardware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x v="1584"/>
    <b v="0"/>
    <n v="90"/>
    <b v="1"/>
    <s v="music/pop"/>
    <n v="0"/>
    <x v="6"/>
    <n v="125"/>
    <x v="7"/>
    <s v="pop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x v="1585"/>
    <b v="0"/>
    <n v="46"/>
    <b v="1"/>
    <s v="theater/plays"/>
    <n v="0"/>
    <x v="1"/>
    <n v="339"/>
    <x v="6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x v="1586"/>
    <b v="1"/>
    <n v="50"/>
    <b v="1"/>
    <s v="theater/plays"/>
    <n v="2876"/>
    <x v="1"/>
    <n v="128"/>
    <x v="6"/>
    <s v="play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x v="1587"/>
    <b v="0"/>
    <n v="8"/>
    <b v="0"/>
    <s v="food/food trucks"/>
    <n v="0"/>
    <x v="4"/>
    <n v="19"/>
    <x v="4"/>
    <s v="food truck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x v="1588"/>
    <b v="0"/>
    <n v="49"/>
    <b v="1"/>
    <s v="theater/plays"/>
    <n v="0"/>
    <x v="1"/>
    <n v="287"/>
    <x v="6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x v="1589"/>
    <b v="0"/>
    <n v="95"/>
    <b v="1"/>
    <s v="theater/plays"/>
    <n v="0"/>
    <x v="2"/>
    <n v="115"/>
    <x v="6"/>
    <s v="plays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x v="1590"/>
    <b v="0"/>
    <n v="59"/>
    <b v="1"/>
    <s v="theater/musical"/>
    <n v="0"/>
    <x v="2"/>
    <n v="143"/>
    <x v="6"/>
    <s v="musical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x v="1591"/>
    <b v="1"/>
    <n v="37"/>
    <b v="1"/>
    <s v="theater/plays"/>
    <n v="2857"/>
    <x v="2"/>
    <n v="110"/>
    <x v="6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x v="1592"/>
    <b v="0"/>
    <n v="44"/>
    <b v="1"/>
    <s v="theater/plays"/>
    <n v="0"/>
    <x v="1"/>
    <n v="114"/>
    <x v="6"/>
    <s v="plays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x v="1593"/>
    <b v="0"/>
    <n v="66"/>
    <b v="1"/>
    <s v="music/rock"/>
    <n v="0"/>
    <x v="1"/>
    <n v="189"/>
    <x v="7"/>
    <s v="rock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x v="1594"/>
    <b v="0"/>
    <n v="38"/>
    <b v="0"/>
    <s v="technology/wearables"/>
    <n v="0"/>
    <x v="1"/>
    <n v="3"/>
    <x v="0"/>
    <s v="wearables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x v="1595"/>
    <b v="0"/>
    <n v="104"/>
    <b v="1"/>
    <s v="music/rock"/>
    <n v="0"/>
    <x v="1"/>
    <n v="114"/>
    <x v="7"/>
    <s v="rock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x v="1596"/>
    <b v="1"/>
    <n v="84"/>
    <b v="0"/>
    <s v="technology/makerspaces"/>
    <n v="2836"/>
    <x v="2"/>
    <n v="11"/>
    <x v="0"/>
    <s v="makerspaces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x v="1597"/>
    <b v="0"/>
    <n v="38"/>
    <b v="1"/>
    <s v="music/rock"/>
    <n v="0"/>
    <x v="6"/>
    <n v="123"/>
    <x v="7"/>
    <s v="rock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x v="1598"/>
    <b v="0"/>
    <n v="43"/>
    <b v="1"/>
    <s v="film &amp; video/documentary"/>
    <n v="0"/>
    <x v="4"/>
    <n v="142"/>
    <x v="5"/>
    <s v="documentary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x v="1599"/>
    <b v="0"/>
    <n v="32"/>
    <b v="1"/>
    <s v="music/pop"/>
    <n v="0"/>
    <x v="0"/>
    <n v="142"/>
    <x v="7"/>
    <s v="pop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x v="1600"/>
    <b v="0"/>
    <n v="32"/>
    <b v="1"/>
    <s v="music/rock"/>
    <n v="0"/>
    <x v="0"/>
    <n v="103"/>
    <x v="7"/>
    <s v="rock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x v="1601"/>
    <b v="0"/>
    <n v="17"/>
    <b v="0"/>
    <s v="theater/plays"/>
    <n v="0"/>
    <x v="2"/>
    <n v="47"/>
    <x v="6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x v="1602"/>
    <b v="1"/>
    <n v="68"/>
    <b v="1"/>
    <s v="theater/plays"/>
    <n v="2804.16"/>
    <x v="4"/>
    <n v="112"/>
    <x v="6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x v="1603"/>
    <b v="0"/>
    <n v="55"/>
    <b v="1"/>
    <s v="theater/plays"/>
    <n v="0"/>
    <x v="4"/>
    <n v="140"/>
    <x v="6"/>
    <s v="plays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x v="1604"/>
    <b v="0"/>
    <n v="50"/>
    <b v="1"/>
    <s v="technology/space exploration"/>
    <n v="0"/>
    <x v="4"/>
    <n v="112"/>
    <x v="0"/>
    <s v="space exploration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x v="1605"/>
    <b v="0"/>
    <n v="29"/>
    <b v="0"/>
    <s v="theater/plays"/>
    <n v="0"/>
    <x v="4"/>
    <n v="23"/>
    <x v="6"/>
    <s v="plays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x v="1606"/>
    <b v="0"/>
    <n v="52"/>
    <b v="1"/>
    <s v="music/pop"/>
    <n v="0"/>
    <x v="1"/>
    <n v="140"/>
    <x v="7"/>
    <s v="pop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x v="1607"/>
    <b v="0"/>
    <n v="48"/>
    <b v="0"/>
    <s v="games/mobile games"/>
    <n v="0"/>
    <x v="2"/>
    <n v="43"/>
    <x v="3"/>
    <s v="mobile game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x v="1608"/>
    <b v="0"/>
    <n v="34"/>
    <b v="1"/>
    <s v="theater/plays"/>
    <n v="0"/>
    <x v="2"/>
    <n v="110"/>
    <x v="6"/>
    <s v="plays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x v="1609"/>
    <b v="0"/>
    <n v="66"/>
    <b v="1"/>
    <s v="film &amp; video/television"/>
    <n v="0"/>
    <x v="0"/>
    <n v="110"/>
    <x v="5"/>
    <s v="television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x v="1610"/>
    <b v="0"/>
    <n v="22"/>
    <b v="1"/>
    <s v="theater/plays"/>
    <n v="0"/>
    <x v="1"/>
    <n v="100"/>
    <x v="6"/>
    <s v="plays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x v="1611"/>
    <b v="0"/>
    <n v="70"/>
    <b v="0"/>
    <s v="film &amp; video/animation"/>
    <n v="0"/>
    <x v="3"/>
    <n v="23"/>
    <x v="5"/>
    <s v="animation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x v="1612"/>
    <b v="0"/>
    <n v="45"/>
    <b v="1"/>
    <s v="theater/plays"/>
    <n v="0"/>
    <x v="4"/>
    <n v="110"/>
    <x v="6"/>
    <s v="play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x v="1613"/>
    <b v="0"/>
    <n v="41"/>
    <b v="1"/>
    <s v="publishing/nonfiction"/>
    <n v="0"/>
    <x v="3"/>
    <n v="144"/>
    <x v="1"/>
    <s v="nonfiction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x v="1614"/>
    <b v="0"/>
    <n v="54"/>
    <b v="1"/>
    <s v="music/indie rock"/>
    <n v="0"/>
    <x v="3"/>
    <n v="109"/>
    <x v="7"/>
    <s v="indie 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x v="1615"/>
    <b v="0"/>
    <n v="113"/>
    <b v="1"/>
    <s v="music/rock"/>
    <n v="0"/>
    <x v="4"/>
    <n v="109"/>
    <x v="7"/>
    <s v="rock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x v="1616"/>
    <b v="0"/>
    <n v="25"/>
    <b v="0"/>
    <s v="theater/musical"/>
    <n v="0"/>
    <x v="4"/>
    <n v="55"/>
    <x v="6"/>
    <s v="musical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11"/>
    <s v="CAD"/>
    <n v="1429207833"/>
    <n v="1426615833"/>
    <x v="1617"/>
    <b v="0"/>
    <n v="7"/>
    <b v="0"/>
    <s v="technology/web"/>
    <n v="0"/>
    <x v="4"/>
    <n v="9"/>
    <x v="0"/>
    <s v="web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x v="1618"/>
    <b v="1"/>
    <n v="68"/>
    <b v="1"/>
    <s v="theater/plays"/>
    <n v="2725"/>
    <x v="0"/>
    <n v="109"/>
    <x v="6"/>
    <s v="plays"/>
  </r>
  <r>
    <n v="2147"/>
    <s v="Johnny Rocketfingers 3"/>
    <s v="A Point and Click Adventure on Steroids."/>
    <n v="390000"/>
    <n v="2716"/>
    <x v="2"/>
    <x v="0"/>
    <s v="USD"/>
    <n v="1416125148"/>
    <n v="1413356748"/>
    <x v="1619"/>
    <b v="0"/>
    <n v="55"/>
    <b v="0"/>
    <s v="games/video games"/>
    <n v="0"/>
    <x v="2"/>
    <n v="1"/>
    <x v="3"/>
    <s v="video games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x v="1620"/>
    <b v="0"/>
    <n v="67"/>
    <b v="1"/>
    <s v="food/small batch"/>
    <n v="0"/>
    <x v="5"/>
    <n v="181"/>
    <x v="4"/>
    <s v="small batch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x v="1621"/>
    <b v="0"/>
    <n v="50"/>
    <b v="1"/>
    <s v="music/indie rock"/>
    <n v="0"/>
    <x v="2"/>
    <n v="108"/>
    <x v="7"/>
    <s v="indie rock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x v="1622"/>
    <b v="0"/>
    <n v="56"/>
    <b v="1"/>
    <s v="music/rock"/>
    <n v="0"/>
    <x v="6"/>
    <n v="108"/>
    <x v="7"/>
    <s v="rock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x v="1623"/>
    <b v="0"/>
    <n v="57"/>
    <b v="1"/>
    <s v="theater/plays"/>
    <n v="0"/>
    <x v="2"/>
    <n v="108"/>
    <x v="6"/>
    <s v="plays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x v="1624"/>
    <b v="0"/>
    <n v="79"/>
    <b v="0"/>
    <s v="music/jazz"/>
    <n v="0"/>
    <x v="0"/>
    <n v="42"/>
    <x v="7"/>
    <s v="jazz"/>
  </r>
  <r>
    <n v="2934"/>
    <s v="Songs for a New World"/>
    <s v="Powerful community theatre production of Jason Robert Brown's &quot;Songs for a New World&quot; in London, Ontario."/>
    <n v="2500"/>
    <n v="2700"/>
    <x v="0"/>
    <x v="11"/>
    <s v="CAD"/>
    <n v="1402845364"/>
    <n v="1400253364"/>
    <x v="1625"/>
    <b v="0"/>
    <n v="37"/>
    <b v="1"/>
    <s v="theater/musical"/>
    <n v="0"/>
    <x v="2"/>
    <n v="108"/>
    <x v="6"/>
    <s v="musical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x v="1626"/>
    <b v="0"/>
    <n v="6"/>
    <b v="0"/>
    <s v="theater/plays"/>
    <n v="0"/>
    <x v="5"/>
    <n v="5"/>
    <x v="6"/>
    <s v="play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x v="1627"/>
    <b v="0"/>
    <n v="9"/>
    <b v="1"/>
    <s v="photography/photobooks"/>
    <n v="0"/>
    <x v="4"/>
    <n v="101"/>
    <x v="2"/>
    <s v="photobooks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x v="1628"/>
    <b v="0"/>
    <n v="59"/>
    <b v="1"/>
    <s v="music/pop"/>
    <n v="0"/>
    <x v="4"/>
    <n v="128"/>
    <x v="7"/>
    <s v="pop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x v="1629"/>
    <b v="0"/>
    <n v="38"/>
    <b v="1"/>
    <s v="theater/plays"/>
    <n v="0"/>
    <x v="1"/>
    <n v="108"/>
    <x v="6"/>
    <s v="plays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x v="1630"/>
    <b v="0"/>
    <n v="38"/>
    <b v="1"/>
    <s v="music/rock"/>
    <n v="0"/>
    <x v="2"/>
    <n v="134"/>
    <x v="7"/>
    <s v="rock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x v="1631"/>
    <b v="0"/>
    <n v="33"/>
    <b v="1"/>
    <s v="theater/musical"/>
    <n v="0"/>
    <x v="2"/>
    <n v="107"/>
    <x v="6"/>
    <s v="musical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x v="1632"/>
    <b v="0"/>
    <n v="25"/>
    <b v="0"/>
    <s v="technology/gadgets"/>
    <n v="0"/>
    <x v="4"/>
    <n v="3"/>
    <x v="0"/>
    <s v="gadget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x v="1633"/>
    <b v="0"/>
    <n v="72"/>
    <b v="1"/>
    <s v="theater/plays"/>
    <n v="0"/>
    <x v="4"/>
    <n v="107"/>
    <x v="6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x v="1634"/>
    <b v="1"/>
    <n v="71"/>
    <b v="1"/>
    <s v="theater/plays"/>
    <n v="2669"/>
    <x v="2"/>
    <n v="107"/>
    <x v="6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x v="1635"/>
    <b v="0"/>
    <n v="76"/>
    <b v="1"/>
    <s v="theater/plays"/>
    <n v="0"/>
    <x v="1"/>
    <n v="107"/>
    <x v="6"/>
    <s v="play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x v="1636"/>
    <b v="0"/>
    <n v="79"/>
    <b v="1"/>
    <s v="games/tabletop games"/>
    <n v="0"/>
    <x v="2"/>
    <n v="408"/>
    <x v="3"/>
    <s v="tabletop game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x v="1637"/>
    <b v="0"/>
    <n v="41"/>
    <b v="1"/>
    <s v="theater/plays"/>
    <n v="0"/>
    <x v="4"/>
    <n v="106"/>
    <x v="6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x v="1638"/>
    <b v="1"/>
    <n v="57"/>
    <b v="1"/>
    <s v="theater/plays"/>
    <n v="2646.5"/>
    <x v="4"/>
    <n v="106"/>
    <x v="6"/>
    <s v="play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x v="1639"/>
    <b v="0"/>
    <n v="25"/>
    <b v="1"/>
    <s v="photography/photobooks"/>
    <n v="0"/>
    <x v="4"/>
    <n v="132"/>
    <x v="2"/>
    <s v="photobook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x v="1640"/>
    <b v="0"/>
    <n v="9"/>
    <b v="1"/>
    <s v="theater/plays"/>
    <n v="0"/>
    <x v="2"/>
    <n v="146"/>
    <x v="6"/>
    <s v="plays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x v="1641"/>
    <b v="0"/>
    <n v="34"/>
    <b v="1"/>
    <s v="music/indie rock"/>
    <n v="0"/>
    <x v="0"/>
    <n v="103"/>
    <x v="7"/>
    <s v="indie rock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x v="1642"/>
    <b v="0"/>
    <n v="27"/>
    <b v="0"/>
    <s v="technology/web"/>
    <n v="0"/>
    <x v="4"/>
    <n v="11"/>
    <x v="0"/>
    <s v="web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x v="1643"/>
    <b v="0"/>
    <n v="54"/>
    <b v="1"/>
    <s v="theater/plays"/>
    <n v="0"/>
    <x v="1"/>
    <n v="175"/>
    <x v="6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x v="1644"/>
    <b v="0"/>
    <n v="64"/>
    <b v="1"/>
    <s v="theater/plays"/>
    <n v="0"/>
    <x v="1"/>
    <n v="105"/>
    <x v="6"/>
    <s v="plays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x v="1645"/>
    <b v="0"/>
    <n v="81"/>
    <b v="1"/>
    <s v="music/indie rock"/>
    <n v="0"/>
    <x v="7"/>
    <n v="105"/>
    <x v="7"/>
    <s v="indie rock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x v="1646"/>
    <b v="0"/>
    <n v="38"/>
    <b v="1"/>
    <s v="theater/plays"/>
    <n v="0"/>
    <x v="1"/>
    <n v="174"/>
    <x v="6"/>
    <s v="play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x v="1647"/>
    <b v="0"/>
    <n v="25"/>
    <b v="1"/>
    <s v="film &amp; video/shorts"/>
    <n v="0"/>
    <x v="7"/>
    <n v="105"/>
    <x v="5"/>
    <s v="shorts"/>
  </r>
  <r>
    <n v="851"/>
    <s v="M.F.Crew, 1er Album &quot;First Ride&quot;"/>
    <s v="Salut, nous c'est M.F.Crew, on a besoin de vous pour produire notre premier album &quot;First Ride&quot; ! :)"/>
    <n v="2000"/>
    <n v="2609"/>
    <x v="0"/>
    <x v="16"/>
    <s v="EUR"/>
    <n v="1469994300"/>
    <n v="1464815253"/>
    <x v="1648"/>
    <b v="0"/>
    <n v="70"/>
    <b v="1"/>
    <s v="music/metal"/>
    <n v="0"/>
    <x v="1"/>
    <n v="130"/>
    <x v="7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11"/>
    <s v="CAD"/>
    <n v="1381723140"/>
    <n v="1378735983"/>
    <x v="1649"/>
    <b v="1"/>
    <n v="39"/>
    <b v="1"/>
    <s v="music/metal"/>
    <n v="2608"/>
    <x v="0"/>
    <n v="104"/>
    <x v="7"/>
    <s v="met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x v="1650"/>
    <b v="0"/>
    <n v="53"/>
    <b v="0"/>
    <s v="theater/musical"/>
    <n v="0"/>
    <x v="2"/>
    <n v="52"/>
    <x v="6"/>
    <s v="musical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x v="1651"/>
    <b v="0"/>
    <n v="24"/>
    <b v="0"/>
    <s v="technology/wearables"/>
    <n v="0"/>
    <x v="1"/>
    <n v="3"/>
    <x v="0"/>
    <s v="wearables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x v="1652"/>
    <b v="1"/>
    <n v="96"/>
    <b v="1"/>
    <s v="music/rock"/>
    <n v="2606"/>
    <x v="2"/>
    <n v="104"/>
    <x v="7"/>
    <s v="rock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x v="1653"/>
    <b v="0"/>
    <n v="14"/>
    <b v="1"/>
    <s v="theater/plays"/>
    <n v="0"/>
    <x v="4"/>
    <n v="104"/>
    <x v="6"/>
    <s v="plays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x v="1654"/>
    <b v="0"/>
    <n v="45"/>
    <b v="1"/>
    <s v="music/indie rock"/>
    <n v="0"/>
    <x v="6"/>
    <n v="104"/>
    <x v="7"/>
    <s v="indie rock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x v="1655"/>
    <b v="0"/>
    <n v="132"/>
    <b v="1"/>
    <s v="theater/plays"/>
    <n v="0"/>
    <x v="4"/>
    <n v="104"/>
    <x v="6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x v="1656"/>
    <b v="0"/>
    <n v="3"/>
    <b v="1"/>
    <s v="theater/plays"/>
    <n v="0"/>
    <x v="4"/>
    <n v="104"/>
    <x v="6"/>
    <s v="plays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x v="1657"/>
    <b v="0"/>
    <n v="81"/>
    <b v="1"/>
    <s v="publishing/nonfiction"/>
    <n v="0"/>
    <x v="3"/>
    <n v="173"/>
    <x v="1"/>
    <s v="nonfiction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x v="1658"/>
    <b v="0"/>
    <n v="48"/>
    <b v="1"/>
    <s v="film &amp; video/documentary"/>
    <n v="0"/>
    <x v="1"/>
    <n v="106"/>
    <x v="5"/>
    <s v="documentary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x v="1659"/>
    <b v="0"/>
    <n v="39"/>
    <b v="1"/>
    <s v="theater/plays"/>
    <n v="0"/>
    <x v="2"/>
    <n v="104"/>
    <x v="6"/>
    <s v="plays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x v="1660"/>
    <b v="0"/>
    <n v="27"/>
    <b v="1"/>
    <s v="music/classical music"/>
    <n v="0"/>
    <x v="6"/>
    <n v="103"/>
    <x v="7"/>
    <s v="classical music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x v="1661"/>
    <b v="1"/>
    <n v="34"/>
    <b v="1"/>
    <s v="theater/plays"/>
    <n v="2585"/>
    <x v="4"/>
    <n v="103"/>
    <x v="6"/>
    <s v="play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x v="1662"/>
    <b v="1"/>
    <n v="33"/>
    <b v="1"/>
    <s v="photography/photobooks"/>
    <n v="2580"/>
    <x v="7"/>
    <n v="215"/>
    <x v="2"/>
    <s v="photobook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x v="1663"/>
    <b v="1"/>
    <n v="78"/>
    <b v="1"/>
    <s v="theater/plays"/>
    <n v="2576"/>
    <x v="2"/>
    <n v="172"/>
    <x v="6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x v="1664"/>
    <b v="1"/>
    <n v="49"/>
    <b v="1"/>
    <s v="theater/plays"/>
    <n v="2575"/>
    <x v="4"/>
    <n v="103"/>
    <x v="6"/>
    <s v="plays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x v="1665"/>
    <b v="0"/>
    <n v="54"/>
    <b v="1"/>
    <s v="theater/musical"/>
    <n v="0"/>
    <x v="1"/>
    <n v="103"/>
    <x v="6"/>
    <s v="musical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x v="1666"/>
    <b v="0"/>
    <n v="83"/>
    <b v="1"/>
    <s v="theater/plays"/>
    <n v="0"/>
    <x v="1"/>
    <n v="128"/>
    <x v="6"/>
    <s v="plays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x v="1667"/>
    <b v="1"/>
    <n v="64"/>
    <b v="1"/>
    <s v="music/indie rock"/>
    <n v="2565"/>
    <x v="3"/>
    <n v="103"/>
    <x v="7"/>
    <s v="indie rock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x v="1668"/>
    <b v="0"/>
    <n v="43"/>
    <b v="1"/>
    <s v="theater/plays"/>
    <n v="0"/>
    <x v="4"/>
    <n v="103"/>
    <x v="6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x v="1669"/>
    <b v="0"/>
    <n v="33"/>
    <b v="1"/>
    <s v="theater/plays"/>
    <n v="0"/>
    <x v="1"/>
    <n v="103"/>
    <x v="6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x v="1670"/>
    <b v="0"/>
    <n v="21"/>
    <b v="1"/>
    <s v="theater/plays"/>
    <n v="0"/>
    <x v="1"/>
    <n v="102"/>
    <x v="6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x v="1671"/>
    <b v="1"/>
    <n v="42"/>
    <b v="1"/>
    <s v="theater/plays"/>
    <n v="2560"/>
    <x v="1"/>
    <n v="128"/>
    <x v="6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x v="1672"/>
    <b v="0"/>
    <n v="54"/>
    <b v="1"/>
    <s v="theater/plays"/>
    <n v="0"/>
    <x v="4"/>
    <n v="102"/>
    <x v="6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x v="1673"/>
    <b v="0"/>
    <n v="57"/>
    <b v="1"/>
    <s v="theater/plays"/>
    <n v="0"/>
    <x v="4"/>
    <n v="171"/>
    <x v="6"/>
    <s v="plays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x v="1674"/>
    <b v="0"/>
    <n v="31"/>
    <b v="1"/>
    <s v="publishing/nonfiction"/>
    <n v="0"/>
    <x v="4"/>
    <n v="102"/>
    <x v="1"/>
    <s v="nonfiction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x v="1675"/>
    <b v="0"/>
    <n v="66"/>
    <b v="1"/>
    <s v="theater/plays"/>
    <n v="0"/>
    <x v="4"/>
    <n v="128"/>
    <x v="6"/>
    <s v="plays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x v="1676"/>
    <b v="0"/>
    <n v="19"/>
    <b v="1"/>
    <s v="publishing/nonfiction"/>
    <n v="0"/>
    <x v="7"/>
    <n v="102"/>
    <x v="1"/>
    <s v="nonfiction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x v="1677"/>
    <b v="0"/>
    <n v="23"/>
    <b v="0"/>
    <s v="technology/wearables"/>
    <n v="0"/>
    <x v="4"/>
    <n v="13"/>
    <x v="0"/>
    <s v="wearables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x v="1678"/>
    <b v="0"/>
    <n v="36"/>
    <b v="0"/>
    <s v="theater/musical"/>
    <n v="0"/>
    <x v="4"/>
    <n v="46"/>
    <x v="6"/>
    <s v="musical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x v="1679"/>
    <b v="0"/>
    <n v="64"/>
    <b v="1"/>
    <s v="theater/plays"/>
    <n v="0"/>
    <x v="4"/>
    <n v="102"/>
    <x v="6"/>
    <s v="plays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x v="1680"/>
    <b v="0"/>
    <n v="68"/>
    <b v="1"/>
    <s v="publishing/nonfiction"/>
    <n v="0"/>
    <x v="0"/>
    <n v="102"/>
    <x v="1"/>
    <s v="nonfiction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x v="1681"/>
    <b v="0"/>
    <n v="35"/>
    <b v="1"/>
    <s v="theater/plays"/>
    <n v="0"/>
    <x v="2"/>
    <n v="127"/>
    <x v="6"/>
    <s v="plays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x v="1682"/>
    <b v="0"/>
    <n v="48"/>
    <b v="0"/>
    <s v="music/jazz"/>
    <n v="0"/>
    <x v="0"/>
    <n v="18"/>
    <x v="7"/>
    <s v="jazz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x v="1683"/>
    <b v="0"/>
    <n v="34"/>
    <b v="0"/>
    <s v="music/world music"/>
    <n v="0"/>
    <x v="2"/>
    <n v="51"/>
    <x v="7"/>
    <s v="world music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x v="1684"/>
    <b v="0"/>
    <n v="26"/>
    <b v="1"/>
    <s v="music/pop"/>
    <n v="0"/>
    <x v="2"/>
    <n v="101"/>
    <x v="7"/>
    <s v="pop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x v="1685"/>
    <b v="0"/>
    <n v="35"/>
    <b v="1"/>
    <s v="publishing/nonfiction"/>
    <n v="0"/>
    <x v="0"/>
    <n v="101"/>
    <x v="1"/>
    <s v="nonfiction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x v="1686"/>
    <b v="0"/>
    <n v="56"/>
    <b v="1"/>
    <s v="theater/spaces"/>
    <n v="0"/>
    <x v="1"/>
    <n v="106"/>
    <x v="6"/>
    <s v="spaces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x v="1687"/>
    <b v="0"/>
    <n v="22"/>
    <b v="0"/>
    <s v="music/faith"/>
    <n v="0"/>
    <x v="5"/>
    <n v="20"/>
    <x v="7"/>
    <s v="faith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x v="1688"/>
    <b v="0"/>
    <n v="38"/>
    <b v="1"/>
    <s v="theater/plays"/>
    <n v="0"/>
    <x v="1"/>
    <n v="101"/>
    <x v="6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x v="1689"/>
    <b v="0"/>
    <n v="8"/>
    <b v="0"/>
    <s v="theater/plays"/>
    <n v="0"/>
    <x v="4"/>
    <n v="17"/>
    <x v="6"/>
    <s v="plays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x v="1690"/>
    <b v="0"/>
    <n v="44"/>
    <b v="0"/>
    <s v="publishing/fiction"/>
    <n v="0"/>
    <x v="2"/>
    <n v="36"/>
    <x v="1"/>
    <s v="fiction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x v="1691"/>
    <b v="0"/>
    <n v="36"/>
    <b v="1"/>
    <s v="theater/musical"/>
    <n v="0"/>
    <x v="2"/>
    <n v="105"/>
    <x v="6"/>
    <s v="musical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x v="1692"/>
    <b v="0"/>
    <n v="71"/>
    <b v="1"/>
    <s v="theater/plays"/>
    <n v="0"/>
    <x v="4"/>
    <n v="101"/>
    <x v="6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x v="1693"/>
    <b v="0"/>
    <n v="40"/>
    <b v="1"/>
    <s v="theater/plays"/>
    <n v="0"/>
    <x v="2"/>
    <n v="101"/>
    <x v="6"/>
    <s v="plays"/>
  </r>
  <r>
    <n v="3318"/>
    <s v="ROOMIES - Atlantic Canada Tour 2016-17"/>
    <s v="Help us strengthen and inspire disability arts in Atlantic Canada"/>
    <n v="2000"/>
    <n v="2512"/>
    <x v="0"/>
    <x v="11"/>
    <s v="CAD"/>
    <n v="1460341800"/>
    <n v="1456902893"/>
    <x v="1694"/>
    <b v="0"/>
    <n v="32"/>
    <b v="1"/>
    <s v="theater/plays"/>
    <n v="0"/>
    <x v="1"/>
    <n v="126"/>
    <x v="6"/>
    <s v="plays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x v="1695"/>
    <b v="0"/>
    <n v="60"/>
    <b v="1"/>
    <s v="music/rock"/>
    <n v="0"/>
    <x v="0"/>
    <n v="100"/>
    <x v="7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x v="1696"/>
    <b v="0"/>
    <n v="37"/>
    <b v="1"/>
    <s v="music/rock"/>
    <n v="0"/>
    <x v="1"/>
    <n v="125"/>
    <x v="7"/>
    <s v="rock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x v="1697"/>
    <b v="0"/>
    <n v="65"/>
    <b v="1"/>
    <s v="publishing/nonfiction"/>
    <n v="0"/>
    <x v="0"/>
    <n v="125"/>
    <x v="1"/>
    <s v="nonfiction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x v="1698"/>
    <b v="0"/>
    <n v="21"/>
    <b v="1"/>
    <s v="music/rock"/>
    <n v="0"/>
    <x v="4"/>
    <n v="125"/>
    <x v="7"/>
    <s v="rock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x v="1699"/>
    <b v="0"/>
    <n v="57"/>
    <b v="1"/>
    <s v="games/tabletop games"/>
    <n v="0"/>
    <x v="4"/>
    <n v="100"/>
    <x v="3"/>
    <s v="tabletop games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x v="1700"/>
    <b v="0"/>
    <n v="38"/>
    <b v="1"/>
    <s v="music/rock"/>
    <n v="0"/>
    <x v="1"/>
    <n v="100"/>
    <x v="7"/>
    <s v="rock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x v="1701"/>
    <b v="0"/>
    <n v="36"/>
    <b v="0"/>
    <s v="food/food trucks"/>
    <n v="0"/>
    <x v="2"/>
    <n v="15"/>
    <x v="4"/>
    <s v="food truck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x v="1702"/>
    <b v="0"/>
    <n v="41"/>
    <b v="1"/>
    <s v="theater/plays"/>
    <n v="0"/>
    <x v="1"/>
    <n v="100"/>
    <x v="6"/>
    <s v="plays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x v="1703"/>
    <b v="0"/>
    <n v="33"/>
    <b v="1"/>
    <s v="music/rock"/>
    <n v="0"/>
    <x v="7"/>
    <n v="167"/>
    <x v="7"/>
    <s v="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x v="1704"/>
    <b v="0"/>
    <n v="22"/>
    <b v="1"/>
    <s v="music/indie rock"/>
    <n v="0"/>
    <x v="6"/>
    <n v="100"/>
    <x v="7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x v="1705"/>
    <b v="0"/>
    <n v="52"/>
    <b v="1"/>
    <s v="music/indie rock"/>
    <n v="0"/>
    <x v="0"/>
    <n v="100"/>
    <x v="7"/>
    <s v="indie rock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11"/>
    <s v="CAD"/>
    <n v="1428606055"/>
    <n v="1427223655"/>
    <x v="1706"/>
    <b v="0"/>
    <n v="25"/>
    <b v="1"/>
    <s v="theater/musical"/>
    <n v="0"/>
    <x v="4"/>
    <n v="100"/>
    <x v="6"/>
    <s v="musical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x v="1707"/>
    <b v="0"/>
    <n v="50"/>
    <b v="1"/>
    <s v="theater/plays"/>
    <n v="0"/>
    <x v="1"/>
    <n v="100"/>
    <x v="6"/>
    <s v="plays"/>
  </r>
  <r>
    <n v="3287"/>
    <s v="Three Things: Stories About Life"/>
    <s v="An inspirational one-man play about crisis, community, and the search for wholeness."/>
    <n v="2500"/>
    <n v="2500"/>
    <x v="0"/>
    <x v="11"/>
    <s v="CAD"/>
    <n v="1448733628"/>
    <n v="1446573628"/>
    <x v="1708"/>
    <b v="0"/>
    <n v="34"/>
    <b v="1"/>
    <s v="theater/plays"/>
    <n v="0"/>
    <x v="4"/>
    <n v="100"/>
    <x v="6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x v="1709"/>
    <b v="0"/>
    <n v="11"/>
    <b v="1"/>
    <s v="theater/plays"/>
    <n v="0"/>
    <x v="2"/>
    <n v="100"/>
    <x v="6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x v="1710"/>
    <b v="0"/>
    <n v="24"/>
    <b v="1"/>
    <s v="theater/plays"/>
    <n v="0"/>
    <x v="4"/>
    <n v="100"/>
    <x v="6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x v="1711"/>
    <b v="0"/>
    <n v="2"/>
    <b v="0"/>
    <s v="theater/plays"/>
    <n v="0"/>
    <x v="4"/>
    <n v="31"/>
    <x v="6"/>
    <s v="play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8"/>
    <s v="AUD"/>
    <n v="1406593780"/>
    <n v="1404174580"/>
    <x v="1712"/>
    <b v="1"/>
    <n v="60"/>
    <b v="0"/>
    <s v="technology/makerspaces"/>
    <n v="2495"/>
    <x v="2"/>
    <n v="6"/>
    <x v="0"/>
    <s v="makerspace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x v="1713"/>
    <b v="0"/>
    <n v="10"/>
    <b v="0"/>
    <s v="theater/plays"/>
    <n v="0"/>
    <x v="1"/>
    <n v="86"/>
    <x v="6"/>
    <s v="play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x v="1714"/>
    <b v="0"/>
    <n v="52"/>
    <b v="0"/>
    <s v="publishing/art books"/>
    <n v="0"/>
    <x v="1"/>
    <n v="41"/>
    <x v="1"/>
    <s v="art books"/>
  </r>
  <r>
    <n v="945"/>
    <s v="CT BAND"/>
    <s v="Make your watch Smart ! CT Band is an ultra-thin, high-tech smart watch-strap awarded twice at CES 2017 las vegas"/>
    <n v="100000"/>
    <n v="2484"/>
    <x v="2"/>
    <x v="16"/>
    <s v="EUR"/>
    <n v="1487462340"/>
    <n v="1482958626"/>
    <x v="1715"/>
    <b v="0"/>
    <n v="16"/>
    <b v="0"/>
    <s v="technology/wearables"/>
    <n v="0"/>
    <x v="1"/>
    <n v="2"/>
    <x v="0"/>
    <s v="wearabl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x v="1716"/>
    <b v="0"/>
    <n v="31"/>
    <b v="0"/>
    <s v="theater/spaces"/>
    <n v="0"/>
    <x v="2"/>
    <n v="42"/>
    <x v="6"/>
    <s v="spac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x v="1717"/>
    <b v="0"/>
    <n v="34"/>
    <b v="0"/>
    <s v="technology/wearables"/>
    <n v="0"/>
    <x v="1"/>
    <n v="12"/>
    <x v="0"/>
    <s v="wearables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x v="1718"/>
    <b v="0"/>
    <n v="76"/>
    <b v="1"/>
    <s v="music/electronic music"/>
    <n v="0"/>
    <x v="3"/>
    <n v="123"/>
    <x v="7"/>
    <s v="electronic music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x v="1719"/>
    <b v="0"/>
    <n v="103"/>
    <b v="1"/>
    <s v="photography/photobooks"/>
    <n v="0"/>
    <x v="1"/>
    <n v="111"/>
    <x v="2"/>
    <s v="photobooks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x v="1720"/>
    <b v="0"/>
    <n v="17"/>
    <b v="0"/>
    <s v="music/indie rock"/>
    <n v="0"/>
    <x v="7"/>
    <n v="41"/>
    <x v="7"/>
    <s v="indie rock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x v="1721"/>
    <b v="0"/>
    <n v="72"/>
    <b v="1"/>
    <s v="theater/plays"/>
    <n v="0"/>
    <x v="5"/>
    <n v="121"/>
    <x v="6"/>
    <s v="plays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x v="1722"/>
    <b v="0"/>
    <n v="50"/>
    <b v="1"/>
    <s v="music/indie rock"/>
    <n v="0"/>
    <x v="3"/>
    <n v="121"/>
    <x v="7"/>
    <s v="indie rock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x v="1723"/>
    <b v="0"/>
    <n v="59"/>
    <b v="1"/>
    <s v="theater/plays"/>
    <n v="0"/>
    <x v="4"/>
    <n v="121"/>
    <x v="6"/>
    <s v="plays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x v="1724"/>
    <b v="1"/>
    <n v="17"/>
    <b v="1"/>
    <s v="music/rock"/>
    <n v="2405"/>
    <x v="2"/>
    <n v="120"/>
    <x v="7"/>
    <s v="rock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x v="1725"/>
    <b v="0"/>
    <n v="23"/>
    <b v="1"/>
    <s v="theater/plays"/>
    <n v="0"/>
    <x v="1"/>
    <n v="120"/>
    <x v="6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x v="1726"/>
    <b v="0"/>
    <n v="54"/>
    <b v="1"/>
    <s v="theater/plays"/>
    <n v="0"/>
    <x v="2"/>
    <n v="120"/>
    <x v="6"/>
    <s v="plays"/>
  </r>
  <r>
    <n v="1689"/>
    <s v="Fly Away"/>
    <s v="Praising the Living God in the second half of life."/>
    <n v="2400"/>
    <n v="2400"/>
    <x v="3"/>
    <x v="0"/>
    <s v="USD"/>
    <n v="1489700230"/>
    <n v="1487111830"/>
    <x v="1727"/>
    <b v="0"/>
    <n v="14"/>
    <b v="0"/>
    <s v="music/faith"/>
    <n v="0"/>
    <x v="5"/>
    <n v="100"/>
    <x v="7"/>
    <s v="faith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6"/>
    <s v="EUR"/>
    <n v="1479382594"/>
    <n v="1476786994"/>
    <x v="1728"/>
    <b v="0"/>
    <n v="14"/>
    <b v="1"/>
    <s v="theater/plays"/>
    <n v="0"/>
    <x v="1"/>
    <n v="100"/>
    <x v="6"/>
    <s v="plays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x v="1729"/>
    <b v="0"/>
    <n v="96"/>
    <b v="1"/>
    <s v="music/rock"/>
    <n v="0"/>
    <x v="3"/>
    <n v="160"/>
    <x v="7"/>
    <s v="rock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x v="1730"/>
    <b v="0"/>
    <n v="15"/>
    <b v="0"/>
    <s v="music/faith"/>
    <n v="0"/>
    <x v="5"/>
    <n v="48"/>
    <x v="7"/>
    <s v="faith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x v="1731"/>
    <b v="0"/>
    <n v="22"/>
    <b v="1"/>
    <s v="theater/plays"/>
    <n v="0"/>
    <x v="1"/>
    <n v="119"/>
    <x v="6"/>
    <s v="play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x v="1732"/>
    <b v="0"/>
    <n v="41"/>
    <b v="1"/>
    <s v="film &amp; video/shorts"/>
    <n v="0"/>
    <x v="3"/>
    <n v="108"/>
    <x v="5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x v="1733"/>
    <b v="0"/>
    <n v="26"/>
    <b v="1"/>
    <s v="film &amp; video/shorts"/>
    <n v="0"/>
    <x v="1"/>
    <n v="119"/>
    <x v="5"/>
    <s v="shorts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x v="1734"/>
    <b v="0"/>
    <n v="23"/>
    <b v="1"/>
    <s v="film &amp; video/television"/>
    <n v="0"/>
    <x v="4"/>
    <n v="119"/>
    <x v="5"/>
    <s v="television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x v="1735"/>
    <b v="0"/>
    <n v="15"/>
    <b v="1"/>
    <s v="theater/spaces"/>
    <n v="0"/>
    <x v="2"/>
    <n v="158"/>
    <x v="6"/>
    <s v="space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x v="1736"/>
    <b v="0"/>
    <n v="39"/>
    <b v="0"/>
    <s v="theater/plays"/>
    <n v="0"/>
    <x v="4"/>
    <n v="32"/>
    <x v="6"/>
    <s v="play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x v="1737"/>
    <b v="0"/>
    <n v="60"/>
    <b v="1"/>
    <s v="film &amp; video/shorts"/>
    <n v="0"/>
    <x v="1"/>
    <n v="107"/>
    <x v="5"/>
    <s v="short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x v="1738"/>
    <b v="1"/>
    <n v="57"/>
    <b v="1"/>
    <s v="theater/plays"/>
    <n v="2361"/>
    <x v="2"/>
    <n v="131"/>
    <x v="6"/>
    <s v="plays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x v="1739"/>
    <b v="0"/>
    <n v="32"/>
    <b v="0"/>
    <s v="music/indie rock"/>
    <n v="0"/>
    <x v="2"/>
    <n v="9"/>
    <x v="7"/>
    <s v="indie rock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x v="1740"/>
    <b v="0"/>
    <n v="40"/>
    <b v="0"/>
    <s v="theater/musical"/>
    <n v="0"/>
    <x v="1"/>
    <n v="20"/>
    <x v="6"/>
    <s v="musical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x v="1741"/>
    <b v="0"/>
    <n v="44"/>
    <b v="1"/>
    <s v="music/indie rock"/>
    <n v="0"/>
    <x v="3"/>
    <n v="107"/>
    <x v="7"/>
    <s v="indie rock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x v="1742"/>
    <b v="1"/>
    <n v="37"/>
    <b v="0"/>
    <s v="photography/photobooks"/>
    <n v="2355"/>
    <x v="4"/>
    <n v="14"/>
    <x v="2"/>
    <s v="photobooks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x v="1743"/>
    <b v="0"/>
    <n v="21"/>
    <b v="1"/>
    <s v="theater/musical"/>
    <n v="0"/>
    <x v="2"/>
    <n v="131"/>
    <x v="6"/>
    <s v="musical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x v="1744"/>
    <b v="0"/>
    <n v="40"/>
    <b v="1"/>
    <s v="music/rock"/>
    <n v="0"/>
    <x v="3"/>
    <n v="117"/>
    <x v="7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x v="1745"/>
    <b v="1"/>
    <n v="31"/>
    <b v="1"/>
    <s v="music/rock"/>
    <n v="2340"/>
    <x v="6"/>
    <n v="117"/>
    <x v="7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x v="1746"/>
    <b v="0"/>
    <n v="38"/>
    <b v="1"/>
    <s v="music/rock"/>
    <n v="0"/>
    <x v="3"/>
    <n v="117"/>
    <x v="7"/>
    <s v="rock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x v="1747"/>
    <b v="0"/>
    <n v="28"/>
    <b v="0"/>
    <s v="photography/people"/>
    <n v="0"/>
    <x v="4"/>
    <n v="42"/>
    <x v="2"/>
    <s v="people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x v="1748"/>
    <b v="0"/>
    <n v="56"/>
    <b v="1"/>
    <s v="theater/musical"/>
    <n v="0"/>
    <x v="4"/>
    <n v="117"/>
    <x v="6"/>
    <s v="musical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x v="1749"/>
    <b v="0"/>
    <n v="60"/>
    <b v="1"/>
    <s v="music/classical music"/>
    <n v="0"/>
    <x v="3"/>
    <n v="156"/>
    <x v="7"/>
    <s v="classical music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x v="1750"/>
    <b v="1"/>
    <n v="67"/>
    <b v="1"/>
    <s v="theater/plays"/>
    <n v="2331"/>
    <x v="0"/>
    <n v="106"/>
    <x v="6"/>
    <s v="play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x v="1751"/>
    <b v="0"/>
    <n v="20"/>
    <b v="1"/>
    <s v="film &amp; video/shorts"/>
    <n v="0"/>
    <x v="3"/>
    <n v="116"/>
    <x v="5"/>
    <s v="shorts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x v="1752"/>
    <b v="0"/>
    <n v="75"/>
    <b v="1"/>
    <s v="music/indie rock"/>
    <n v="0"/>
    <x v="0"/>
    <n v="116"/>
    <x v="7"/>
    <s v="indie rock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x v="1753"/>
    <b v="0"/>
    <n v="29"/>
    <b v="1"/>
    <s v="theater/plays"/>
    <n v="0"/>
    <x v="1"/>
    <n v="116"/>
    <x v="6"/>
    <s v="play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4"/>
    <s v="EUR"/>
    <n v="1454502789"/>
    <n v="1453206789"/>
    <x v="1754"/>
    <b v="0"/>
    <n v="114"/>
    <b v="0"/>
    <s v="technology/wearables"/>
    <n v="0"/>
    <x v="1"/>
    <n v="46"/>
    <x v="0"/>
    <s v="wearables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x v="1755"/>
    <b v="0"/>
    <n v="64"/>
    <b v="1"/>
    <s v="music/indie rock"/>
    <n v="0"/>
    <x v="0"/>
    <n v="116"/>
    <x v="7"/>
    <s v="indie rock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x v="1756"/>
    <b v="0"/>
    <n v="45"/>
    <b v="1"/>
    <s v="theater/plays"/>
    <n v="0"/>
    <x v="2"/>
    <n v="110"/>
    <x v="6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x v="1757"/>
    <b v="1"/>
    <n v="29"/>
    <b v="1"/>
    <s v="theater/plays"/>
    <n v="2300"/>
    <x v="3"/>
    <n v="115"/>
    <x v="6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x v="1758"/>
    <b v="0"/>
    <n v="6"/>
    <b v="0"/>
    <s v="theater/plays"/>
    <n v="0"/>
    <x v="1"/>
    <n v="7"/>
    <x v="6"/>
    <s v="play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x v="1759"/>
    <b v="0"/>
    <n v="197"/>
    <b v="1"/>
    <s v="games/tabletop games"/>
    <n v="0"/>
    <x v="5"/>
    <n v="460"/>
    <x v="3"/>
    <s v="tabletop games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x v="1760"/>
    <b v="1"/>
    <n v="74"/>
    <b v="1"/>
    <s v="music/electronic music"/>
    <n v="2298"/>
    <x v="4"/>
    <n v="115"/>
    <x v="7"/>
    <s v="electronic music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11"/>
    <s v="CAD"/>
    <n v="1485147540"/>
    <n v="1481951853"/>
    <x v="1761"/>
    <b v="0"/>
    <n v="14"/>
    <b v="0"/>
    <s v="technology/wearables"/>
    <n v="0"/>
    <x v="1"/>
    <n v="46"/>
    <x v="0"/>
    <s v="wearable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x v="1762"/>
    <b v="0"/>
    <n v="35"/>
    <b v="0"/>
    <s v="publishing/art books"/>
    <n v="0"/>
    <x v="2"/>
    <n v="23"/>
    <x v="1"/>
    <s v="art book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x v="1763"/>
    <b v="0"/>
    <n v="40"/>
    <b v="0"/>
    <s v="theater/plays"/>
    <n v="0"/>
    <x v="2"/>
    <n v="15"/>
    <x v="6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x v="1764"/>
    <b v="0"/>
    <n v="26"/>
    <b v="1"/>
    <s v="theater/plays"/>
    <n v="0"/>
    <x v="2"/>
    <n v="114"/>
    <x v="6"/>
    <s v="play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x v="1765"/>
    <b v="1"/>
    <n v="39"/>
    <b v="0"/>
    <s v="photography/photobooks"/>
    <n v="2286"/>
    <x v="2"/>
    <n v="46"/>
    <x v="2"/>
    <s v="photobooks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x v="1766"/>
    <b v="0"/>
    <n v="56"/>
    <b v="1"/>
    <s v="music/rock"/>
    <n v="0"/>
    <x v="2"/>
    <n v="152"/>
    <x v="7"/>
    <s v="rock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x v="1767"/>
    <b v="0"/>
    <n v="62"/>
    <b v="1"/>
    <s v="technology/space exploration"/>
    <n v="0"/>
    <x v="1"/>
    <n v="114"/>
    <x v="0"/>
    <s v="space exploration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x v="1768"/>
    <b v="0"/>
    <n v="64"/>
    <b v="1"/>
    <s v="film &amp; video/shorts"/>
    <n v="0"/>
    <x v="0"/>
    <n v="114"/>
    <x v="5"/>
    <s v="shorts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x v="1769"/>
    <b v="0"/>
    <n v="44"/>
    <b v="1"/>
    <s v="music/indie rock"/>
    <n v="0"/>
    <x v="6"/>
    <n v="113"/>
    <x v="7"/>
    <s v="indie rock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x v="1770"/>
    <b v="0"/>
    <n v="57"/>
    <b v="1"/>
    <s v="theater/plays"/>
    <n v="0"/>
    <x v="4"/>
    <n v="113"/>
    <x v="6"/>
    <s v="play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x v="1771"/>
    <b v="0"/>
    <n v="28"/>
    <b v="0"/>
    <s v="technology/wearables"/>
    <n v="0"/>
    <x v="1"/>
    <n v="15"/>
    <x v="0"/>
    <s v="wearable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x v="1772"/>
    <b v="1"/>
    <n v="71"/>
    <b v="1"/>
    <s v="theater/plays"/>
    <n v="2245"/>
    <x v="2"/>
    <n v="112"/>
    <x v="6"/>
    <s v="play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x v="1773"/>
    <b v="0"/>
    <n v="32"/>
    <b v="1"/>
    <s v="film &amp; video/shorts"/>
    <n v="0"/>
    <x v="3"/>
    <n v="124"/>
    <x v="5"/>
    <s v="shorts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x v="1774"/>
    <b v="0"/>
    <n v="51"/>
    <b v="1"/>
    <s v="music/rock"/>
    <n v="0"/>
    <x v="6"/>
    <n v="112"/>
    <x v="7"/>
    <s v="rock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x v="1775"/>
    <b v="0"/>
    <n v="12"/>
    <b v="0"/>
    <s v="film &amp; video/drama"/>
    <n v="0"/>
    <x v="4"/>
    <n v="45"/>
    <x v="5"/>
    <s v="drama"/>
  </r>
  <r>
    <n v="2464"/>
    <s v="The Enemy Feathers NEW EP"/>
    <s v="The Enemy Feathers are passing the proverbial hat to see if we can raise enough money to complete Our NEW EP"/>
    <n v="2000"/>
    <n v="2222"/>
    <x v="0"/>
    <x v="11"/>
    <s v="CAD"/>
    <n v="1443641340"/>
    <n v="1441143397"/>
    <x v="1776"/>
    <b v="0"/>
    <n v="43"/>
    <b v="1"/>
    <s v="music/indie rock"/>
    <n v="0"/>
    <x v="4"/>
    <n v="111"/>
    <x v="7"/>
    <s v="indie 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x v="1777"/>
    <b v="0"/>
    <n v="35"/>
    <b v="1"/>
    <s v="music/rock"/>
    <n v="0"/>
    <x v="3"/>
    <n v="148"/>
    <x v="7"/>
    <s v="rock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9"/>
    <s v="DKK"/>
    <n v="1464817320"/>
    <n v="1462806419"/>
    <x v="1778"/>
    <b v="0"/>
    <n v="20"/>
    <b v="1"/>
    <s v="theater/plays"/>
    <n v="0"/>
    <x v="1"/>
    <n v="111"/>
    <x v="6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x v="1779"/>
    <b v="0"/>
    <n v="15"/>
    <b v="1"/>
    <s v="theater/plays"/>
    <n v="0"/>
    <x v="1"/>
    <n v="126"/>
    <x v="6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x v="1780"/>
    <b v="0"/>
    <n v="20"/>
    <b v="1"/>
    <s v="theater/plays"/>
    <n v="0"/>
    <x v="2"/>
    <n v="100"/>
    <x v="6"/>
    <s v="plays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x v="1781"/>
    <b v="0"/>
    <n v="83"/>
    <b v="1"/>
    <s v="music/pop"/>
    <n v="0"/>
    <x v="2"/>
    <n v="110"/>
    <x v="7"/>
    <s v="pop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x v="1782"/>
    <b v="0"/>
    <n v="30"/>
    <b v="1"/>
    <s v="theater/plays"/>
    <n v="0"/>
    <x v="2"/>
    <n v="110"/>
    <x v="6"/>
    <s v="plays"/>
  </r>
  <r>
    <n v="185"/>
    <s v="BLANK Short Movie"/>
    <s v="Love has no boundaries!"/>
    <n v="40000"/>
    <n v="2200"/>
    <x v="2"/>
    <x v="2"/>
    <s v="NOK"/>
    <n v="1471557139"/>
    <n v="1468965139"/>
    <x v="1783"/>
    <b v="0"/>
    <n v="10"/>
    <b v="0"/>
    <s v="film &amp; video/drama"/>
    <n v="0"/>
    <x v="1"/>
    <n v="6"/>
    <x v="5"/>
    <s v="drama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x v="1784"/>
    <b v="1"/>
    <n v="71"/>
    <b v="1"/>
    <s v="publishing/radio &amp; podcasts"/>
    <n v="2198"/>
    <x v="2"/>
    <n v="137"/>
    <x v="1"/>
    <s v="radio &amp; podcasts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x v="1785"/>
    <b v="0"/>
    <n v="16"/>
    <b v="0"/>
    <s v="music/faith"/>
    <n v="0"/>
    <x v="2"/>
    <n v="34"/>
    <x v="7"/>
    <s v="faith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x v="1786"/>
    <b v="0"/>
    <n v="47"/>
    <b v="1"/>
    <s v="film &amp; video/shorts"/>
    <n v="0"/>
    <x v="6"/>
    <n v="220"/>
    <x v="5"/>
    <s v="short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x v="1787"/>
    <b v="0"/>
    <n v="42"/>
    <b v="1"/>
    <s v="theater/plays"/>
    <n v="0"/>
    <x v="1"/>
    <n v="110"/>
    <x v="6"/>
    <s v="plays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11"/>
    <s v="CAD"/>
    <n v="1443127082"/>
    <n v="1440535082"/>
    <x v="1788"/>
    <b v="0"/>
    <n v="50"/>
    <b v="1"/>
    <s v="music/electronic music"/>
    <n v="0"/>
    <x v="4"/>
    <n v="110"/>
    <x v="7"/>
    <s v="electronic music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11"/>
    <s v="CAD"/>
    <n v="1433131140"/>
    <n v="1429120908"/>
    <x v="1789"/>
    <b v="0"/>
    <n v="11"/>
    <b v="1"/>
    <s v="theater/plays"/>
    <n v="0"/>
    <x v="4"/>
    <n v="110"/>
    <x v="6"/>
    <s v="play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x v="1790"/>
    <b v="1"/>
    <n v="37"/>
    <b v="0"/>
    <s v="photography/photobooks"/>
    <n v="2182"/>
    <x v="4"/>
    <n v="14"/>
    <x v="2"/>
    <s v="photobook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x v="1791"/>
    <b v="1"/>
    <n v="55"/>
    <b v="1"/>
    <s v="theater/plays"/>
    <n v="2182"/>
    <x v="0"/>
    <n v="115"/>
    <x v="6"/>
    <s v="plays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x v="1792"/>
    <b v="0"/>
    <n v="61"/>
    <b v="1"/>
    <s v="music/electronic music"/>
    <n v="0"/>
    <x v="1"/>
    <n v="145"/>
    <x v="7"/>
    <s v="electronic music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x v="1793"/>
    <b v="0"/>
    <n v="34"/>
    <b v="1"/>
    <s v="photography/photobooks"/>
    <n v="0"/>
    <x v="1"/>
    <n v="109"/>
    <x v="2"/>
    <s v="photobook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x v="1794"/>
    <b v="0"/>
    <n v="72"/>
    <b v="1"/>
    <s v="theater/plays"/>
    <n v="0"/>
    <x v="2"/>
    <n v="109"/>
    <x v="6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x v="1795"/>
    <b v="0"/>
    <n v="47"/>
    <b v="1"/>
    <s v="theater/plays"/>
    <n v="0"/>
    <x v="4"/>
    <n v="144"/>
    <x v="6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x v="1796"/>
    <b v="0"/>
    <n v="30"/>
    <b v="1"/>
    <s v="theater/plays"/>
    <n v="0"/>
    <x v="1"/>
    <n v="108"/>
    <x v="6"/>
    <s v="plays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x v="1797"/>
    <b v="0"/>
    <n v="38"/>
    <b v="1"/>
    <s v="film &amp; video/television"/>
    <n v="0"/>
    <x v="4"/>
    <n v="108"/>
    <x v="5"/>
    <s v="television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x v="1798"/>
    <b v="1"/>
    <n v="39"/>
    <b v="0"/>
    <s v="photography/photobooks"/>
    <n v="2156"/>
    <x v="2"/>
    <n v="20"/>
    <x v="2"/>
    <s v="photobook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x v="1799"/>
    <b v="0"/>
    <n v="19"/>
    <b v="1"/>
    <s v="theater/plays"/>
    <n v="0"/>
    <x v="4"/>
    <n v="108"/>
    <x v="6"/>
    <s v="plays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x v="1800"/>
    <b v="0"/>
    <n v="58"/>
    <b v="1"/>
    <s v="music/indie rock"/>
    <n v="0"/>
    <x v="2"/>
    <n v="108"/>
    <x v="7"/>
    <s v="indie rock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x v="1801"/>
    <b v="0"/>
    <n v="29"/>
    <b v="0"/>
    <s v="games/video games"/>
    <n v="0"/>
    <x v="2"/>
    <n v="18"/>
    <x v="3"/>
    <s v="video game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x v="1802"/>
    <b v="0"/>
    <n v="24"/>
    <b v="1"/>
    <s v="theater/plays"/>
    <n v="0"/>
    <x v="4"/>
    <n v="108"/>
    <x v="6"/>
    <s v="plays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x v="1803"/>
    <b v="0"/>
    <n v="54"/>
    <b v="1"/>
    <s v="music/rock"/>
    <n v="0"/>
    <x v="7"/>
    <n v="134"/>
    <x v="7"/>
    <s v="rock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x v="1804"/>
    <b v="0"/>
    <n v="35"/>
    <b v="1"/>
    <s v="music/classical music"/>
    <n v="0"/>
    <x v="3"/>
    <n v="107"/>
    <x v="7"/>
    <s v="classical music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x v="1805"/>
    <b v="0"/>
    <n v="46"/>
    <b v="1"/>
    <s v="music/rock"/>
    <n v="0"/>
    <x v="3"/>
    <n v="107"/>
    <x v="7"/>
    <s v="rock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x v="1806"/>
    <b v="0"/>
    <n v="20"/>
    <b v="1"/>
    <s v="theater/plays"/>
    <n v="0"/>
    <x v="4"/>
    <n v="107"/>
    <x v="6"/>
    <s v="plays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x v="1807"/>
    <b v="0"/>
    <n v="58"/>
    <b v="1"/>
    <s v="music/indie rock"/>
    <n v="0"/>
    <x v="3"/>
    <n v="107"/>
    <x v="7"/>
    <s v="indie rock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x v="1808"/>
    <b v="0"/>
    <n v="48"/>
    <b v="1"/>
    <s v="music/pop"/>
    <n v="0"/>
    <x v="3"/>
    <n v="143"/>
    <x v="7"/>
    <s v="pop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x v="1809"/>
    <b v="0"/>
    <n v="67"/>
    <b v="1"/>
    <s v="theater/plays"/>
    <n v="0"/>
    <x v="2"/>
    <n v="107"/>
    <x v="6"/>
    <s v="play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11"/>
    <s v="CAD"/>
    <n v="1458235549"/>
    <n v="1455647149"/>
    <x v="1810"/>
    <b v="0"/>
    <n v="17"/>
    <b v="1"/>
    <s v="technology/wearables"/>
    <n v="0"/>
    <x v="1"/>
    <n v="107"/>
    <x v="0"/>
    <s v="wearable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x v="1811"/>
    <b v="0"/>
    <n v="13"/>
    <b v="1"/>
    <s v="theater/plays"/>
    <n v="0"/>
    <x v="4"/>
    <n v="143"/>
    <x v="6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x v="1812"/>
    <b v="0"/>
    <n v="13"/>
    <b v="1"/>
    <s v="theater/plays"/>
    <n v="0"/>
    <x v="1"/>
    <n v="102"/>
    <x v="6"/>
    <s v="plays"/>
  </r>
  <r>
    <n v="15"/>
    <s v="Cien&amp;Cia"/>
    <s v="Cien&amp;Cia es un proyecto transmedia para televisiÃ³n; la finalidad de la venta de camisetas es financiar el reality (Factual)."/>
    <n v="2000"/>
    <n v="2132"/>
    <x v="0"/>
    <x v="5"/>
    <s v="EUR"/>
    <n v="1443384840"/>
    <n v="1441790658"/>
    <x v="1813"/>
    <b v="0"/>
    <n v="98"/>
    <b v="1"/>
    <s v="film &amp; video/television"/>
    <n v="0"/>
    <x v="4"/>
    <n v="107"/>
    <x v="5"/>
    <s v="television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x v="1814"/>
    <b v="0"/>
    <n v="44"/>
    <b v="1"/>
    <s v="music/indie rock"/>
    <n v="0"/>
    <x v="0"/>
    <n v="107"/>
    <x v="7"/>
    <s v="indie rock"/>
  </r>
  <r>
    <n v="207"/>
    <s v="M39 - Action film / Drama"/>
    <s v="To avoid bankruptcy, Vincent, a passionate young entrepreneur embarks  on an illicit affair in order to save his dream business."/>
    <n v="14000"/>
    <n v="2130"/>
    <x v="2"/>
    <x v="11"/>
    <s v="CAD"/>
    <n v="1420346638"/>
    <n v="1417754638"/>
    <x v="1815"/>
    <b v="0"/>
    <n v="13"/>
    <b v="0"/>
    <s v="film &amp; video/drama"/>
    <n v="0"/>
    <x v="2"/>
    <n v="15"/>
    <x v="5"/>
    <s v="drama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x v="1816"/>
    <b v="0"/>
    <n v="39"/>
    <b v="1"/>
    <s v="music/indie rock"/>
    <n v="0"/>
    <x v="6"/>
    <n v="107"/>
    <x v="7"/>
    <s v="indie rock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x v="1817"/>
    <b v="1"/>
    <n v="43"/>
    <b v="0"/>
    <s v="theater/plays"/>
    <n v="2129"/>
    <x v="4"/>
    <n v="16"/>
    <x v="6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x v="1818"/>
    <b v="0"/>
    <n v="41"/>
    <b v="1"/>
    <s v="theater/plays"/>
    <n v="0"/>
    <x v="5"/>
    <n v="106"/>
    <x v="6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x v="1819"/>
    <b v="0"/>
    <n v="27"/>
    <b v="1"/>
    <s v="theater/plays"/>
    <n v="0"/>
    <x v="1"/>
    <n v="101"/>
    <x v="6"/>
    <s v="plays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x v="1820"/>
    <b v="0"/>
    <n v="16"/>
    <b v="0"/>
    <s v="photography/nature"/>
    <n v="0"/>
    <x v="2"/>
    <n v="49"/>
    <x v="2"/>
    <s v="nature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4"/>
    <s v="EUR"/>
    <n v="1434047084"/>
    <n v="1431455084"/>
    <x v="1821"/>
    <b v="1"/>
    <n v="28"/>
    <b v="0"/>
    <s v="theater/plays"/>
    <n v="2113"/>
    <x v="4"/>
    <n v="7"/>
    <x v="6"/>
    <s v="play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x v="1822"/>
    <b v="0"/>
    <n v="99"/>
    <b v="0"/>
    <s v="games/video games"/>
    <n v="0"/>
    <x v="2"/>
    <n v="2"/>
    <x v="3"/>
    <s v="video games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x v="1823"/>
    <b v="1"/>
    <n v="22"/>
    <b v="1"/>
    <s v="music/rock"/>
    <n v="2110.5"/>
    <x v="0"/>
    <n v="211"/>
    <x v="7"/>
    <s v="rock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x v="1824"/>
    <b v="0"/>
    <n v="35"/>
    <b v="1"/>
    <s v="theater/plays"/>
    <n v="0"/>
    <x v="4"/>
    <n v="106"/>
    <x v="6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x v="1825"/>
    <b v="0"/>
    <n v="17"/>
    <b v="1"/>
    <s v="theater/plays"/>
    <n v="0"/>
    <x v="1"/>
    <n v="105"/>
    <x v="6"/>
    <s v="play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x v="1826"/>
    <b v="0"/>
    <n v="5"/>
    <b v="0"/>
    <s v="theater/spaces"/>
    <n v="0"/>
    <x v="4"/>
    <n v="0"/>
    <x v="6"/>
    <s v="space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x v="1827"/>
    <b v="1"/>
    <n v="74"/>
    <b v="1"/>
    <s v="theater/plays"/>
    <n v="2102"/>
    <x v="2"/>
    <n v="105"/>
    <x v="6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x v="1828"/>
    <b v="0"/>
    <n v="34"/>
    <b v="1"/>
    <s v="theater/plays"/>
    <n v="0"/>
    <x v="4"/>
    <n v="140"/>
    <x v="6"/>
    <s v="plays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x v="1829"/>
    <b v="0"/>
    <n v="50"/>
    <b v="1"/>
    <s v="music/rock"/>
    <n v="0"/>
    <x v="0"/>
    <n v="105"/>
    <x v="7"/>
    <s v="rock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x v="1830"/>
    <b v="0"/>
    <n v="14"/>
    <b v="1"/>
    <s v="music/classical music"/>
    <n v="0"/>
    <x v="8"/>
    <n v="105"/>
    <x v="7"/>
    <s v="classical music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8"/>
    <s v="AUD"/>
    <n v="1415481203"/>
    <n v="1412885603"/>
    <x v="1831"/>
    <b v="1"/>
    <n v="23"/>
    <b v="0"/>
    <s v="technology/space exploration"/>
    <n v="2100"/>
    <x v="2"/>
    <n v="11"/>
    <x v="0"/>
    <s v="space exploration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x v="1832"/>
    <b v="0"/>
    <n v="41"/>
    <b v="1"/>
    <s v="theater/plays"/>
    <n v="0"/>
    <x v="2"/>
    <n v="105"/>
    <x v="6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x v="1833"/>
    <b v="0"/>
    <n v="39"/>
    <b v="1"/>
    <s v="theater/plays"/>
    <n v="0"/>
    <x v="2"/>
    <n v="300"/>
    <x v="6"/>
    <s v="plays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x v="1834"/>
    <b v="1"/>
    <n v="75"/>
    <b v="1"/>
    <s v="music/indie rock"/>
    <n v="2095.2600000000002"/>
    <x v="3"/>
    <n v="107"/>
    <x v="7"/>
    <s v="indie rock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x v="1835"/>
    <b v="0"/>
    <n v="38"/>
    <b v="1"/>
    <s v="theater/plays"/>
    <n v="0"/>
    <x v="2"/>
    <n v="105"/>
    <x v="6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x v="1836"/>
    <b v="0"/>
    <n v="33"/>
    <b v="1"/>
    <s v="theater/plays"/>
    <n v="0"/>
    <x v="1"/>
    <n v="105"/>
    <x v="6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x v="1837"/>
    <b v="0"/>
    <n v="53"/>
    <b v="1"/>
    <s v="theater/plays"/>
    <n v="0"/>
    <x v="2"/>
    <n v="104"/>
    <x v="6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x v="1838"/>
    <b v="0"/>
    <n v="35"/>
    <b v="1"/>
    <s v="theater/plays"/>
    <n v="0"/>
    <x v="4"/>
    <n v="116"/>
    <x v="6"/>
    <s v="play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x v="1839"/>
    <b v="0"/>
    <n v="33"/>
    <b v="0"/>
    <s v="publishing/children's books"/>
    <n v="0"/>
    <x v="2"/>
    <n v="10"/>
    <x v="1"/>
    <s v="children's book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x v="1840"/>
    <b v="0"/>
    <n v="24"/>
    <b v="1"/>
    <s v="film &amp; video/shorts"/>
    <n v="0"/>
    <x v="0"/>
    <n v="173"/>
    <x v="5"/>
    <s v="shorts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x v="1841"/>
    <b v="1"/>
    <n v="45"/>
    <b v="1"/>
    <s v="music/rock"/>
    <n v="2076"/>
    <x v="0"/>
    <n v="104"/>
    <x v="7"/>
    <s v="rock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x v="1842"/>
    <b v="0"/>
    <n v="39"/>
    <b v="1"/>
    <s v="theater/plays"/>
    <n v="0"/>
    <x v="4"/>
    <n v="115"/>
    <x v="6"/>
    <s v="plays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x v="1843"/>
    <b v="0"/>
    <n v="49"/>
    <b v="1"/>
    <s v="publishing/nonfiction"/>
    <n v="0"/>
    <x v="3"/>
    <n v="104"/>
    <x v="1"/>
    <s v="nonfiction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x v="1844"/>
    <b v="0"/>
    <n v="38"/>
    <b v="1"/>
    <s v="theater/plays"/>
    <n v="0"/>
    <x v="4"/>
    <n v="104"/>
    <x v="6"/>
    <s v="play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x v="1845"/>
    <b v="0"/>
    <n v="25"/>
    <b v="0"/>
    <s v="food/food trucks"/>
    <n v="0"/>
    <x v="2"/>
    <n v="21"/>
    <x v="4"/>
    <s v="food trucks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11"/>
    <s v="CAD"/>
    <n v="1428945472"/>
    <n v="1423765072"/>
    <x v="1846"/>
    <b v="0"/>
    <n v="37"/>
    <b v="0"/>
    <s v="film &amp; video/science fiction"/>
    <n v="0"/>
    <x v="4"/>
    <n v="28"/>
    <x v="5"/>
    <s v="science fiction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x v="1847"/>
    <b v="0"/>
    <n v="39"/>
    <b v="0"/>
    <s v="theater/musical"/>
    <n v="0"/>
    <x v="4"/>
    <n v="59"/>
    <x v="6"/>
    <s v="musical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x v="1848"/>
    <b v="0"/>
    <n v="48"/>
    <b v="1"/>
    <s v="film &amp; video/documentary"/>
    <n v="0"/>
    <x v="2"/>
    <n v="207"/>
    <x v="5"/>
    <s v="documentary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x v="1849"/>
    <b v="0"/>
    <n v="41"/>
    <b v="1"/>
    <s v="music/indie rock"/>
    <n v="0"/>
    <x v="6"/>
    <n v="103"/>
    <x v="7"/>
    <s v="indie rock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x v="1850"/>
    <b v="0"/>
    <n v="46"/>
    <b v="1"/>
    <s v="theater/plays"/>
    <n v="0"/>
    <x v="4"/>
    <n v="103"/>
    <x v="6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x v="1851"/>
    <b v="0"/>
    <n v="30"/>
    <b v="1"/>
    <s v="theater/plays"/>
    <n v="0"/>
    <x v="4"/>
    <n v="103"/>
    <x v="6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x v="1852"/>
    <b v="0"/>
    <n v="36"/>
    <b v="1"/>
    <s v="theater/plays"/>
    <n v="0"/>
    <x v="4"/>
    <n v="103"/>
    <x v="6"/>
    <s v="plays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x v="1853"/>
    <b v="0"/>
    <n v="46"/>
    <b v="0"/>
    <s v="theater/musical"/>
    <n v="0"/>
    <x v="1"/>
    <n v="53"/>
    <x v="6"/>
    <s v="musical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x v="1854"/>
    <b v="0"/>
    <n v="23"/>
    <b v="1"/>
    <s v="music/rock"/>
    <n v="0"/>
    <x v="3"/>
    <n v="137"/>
    <x v="7"/>
    <s v="rock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x v="1855"/>
    <b v="0"/>
    <n v="29"/>
    <b v="1"/>
    <s v="theater/plays"/>
    <n v="0"/>
    <x v="4"/>
    <n v="103"/>
    <x v="6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x v="1856"/>
    <b v="0"/>
    <n v="51"/>
    <b v="1"/>
    <s v="theater/plays"/>
    <n v="0"/>
    <x v="4"/>
    <n v="103"/>
    <x v="6"/>
    <s v="plays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x v="1857"/>
    <b v="0"/>
    <n v="45"/>
    <b v="1"/>
    <s v="music/rock"/>
    <n v="0"/>
    <x v="1"/>
    <n v="205"/>
    <x v="7"/>
    <s v="rock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x v="1858"/>
    <b v="1"/>
    <n v="52"/>
    <b v="0"/>
    <s v="technology/space exploration"/>
    <n v="2053"/>
    <x v="5"/>
    <n v="2"/>
    <x v="0"/>
    <s v="space exploration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x v="1859"/>
    <b v="0"/>
    <n v="38"/>
    <b v="1"/>
    <s v="music/indie rock"/>
    <n v="0"/>
    <x v="3"/>
    <n v="137"/>
    <x v="7"/>
    <s v="indie rock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x v="1860"/>
    <b v="0"/>
    <n v="59"/>
    <b v="1"/>
    <s v="theater/plays"/>
    <n v="0"/>
    <x v="1"/>
    <n v="103"/>
    <x v="6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x v="1861"/>
    <b v="0"/>
    <n v="20"/>
    <b v="1"/>
    <s v="theater/plays"/>
    <n v="0"/>
    <x v="1"/>
    <n v="103"/>
    <x v="6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x v="1862"/>
    <b v="0"/>
    <n v="28"/>
    <b v="1"/>
    <s v="theater/plays"/>
    <n v="0"/>
    <x v="1"/>
    <n v="103"/>
    <x v="6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x v="1863"/>
    <b v="0"/>
    <n v="31"/>
    <b v="1"/>
    <s v="theater/plays"/>
    <n v="0"/>
    <x v="4"/>
    <n v="103"/>
    <x v="6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x v="1864"/>
    <b v="1"/>
    <n v="39"/>
    <b v="1"/>
    <s v="theater/plays"/>
    <n v="2047"/>
    <x v="1"/>
    <n v="102"/>
    <x v="6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x v="1865"/>
    <b v="0"/>
    <n v="17"/>
    <b v="1"/>
    <s v="theater/plays"/>
    <n v="0"/>
    <x v="4"/>
    <n v="102"/>
    <x v="6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x v="1866"/>
    <b v="0"/>
    <n v="23"/>
    <b v="1"/>
    <s v="theater/plays"/>
    <n v="0"/>
    <x v="2"/>
    <n v="102"/>
    <x v="6"/>
    <s v="plays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x v="1867"/>
    <b v="0"/>
    <n v="34"/>
    <b v="1"/>
    <s v="music/rock"/>
    <n v="0"/>
    <x v="3"/>
    <n v="204"/>
    <x v="7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x v="1868"/>
    <b v="0"/>
    <n v="40"/>
    <b v="1"/>
    <s v="music/rock"/>
    <n v="0"/>
    <x v="2"/>
    <n v="102"/>
    <x v="7"/>
    <s v="rock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x v="1869"/>
    <b v="0"/>
    <n v="27"/>
    <b v="1"/>
    <s v="theater/musical"/>
    <n v="0"/>
    <x v="1"/>
    <n v="102"/>
    <x v="6"/>
    <s v="musical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x v="1870"/>
    <b v="0"/>
    <n v="63"/>
    <b v="1"/>
    <s v="theater/plays"/>
    <n v="0"/>
    <x v="4"/>
    <n v="102"/>
    <x v="6"/>
    <s v="plays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x v="1871"/>
    <b v="0"/>
    <n v="22"/>
    <b v="1"/>
    <s v="film &amp; video/documentary"/>
    <n v="0"/>
    <x v="6"/>
    <n v="102"/>
    <x v="5"/>
    <s v="documentary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x v="1872"/>
    <b v="0"/>
    <n v="26"/>
    <b v="0"/>
    <s v="theater/plays"/>
    <n v="0"/>
    <x v="4"/>
    <n v="14"/>
    <x v="6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x v="1873"/>
    <b v="0"/>
    <n v="19"/>
    <b v="1"/>
    <s v="theater/plays"/>
    <n v="0"/>
    <x v="1"/>
    <n v="102"/>
    <x v="6"/>
    <s v="play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x v="1874"/>
    <b v="0"/>
    <n v="11"/>
    <b v="0"/>
    <s v="technology/wearables"/>
    <n v="0"/>
    <x v="1"/>
    <n v="1"/>
    <x v="0"/>
    <s v="wearables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x v="1875"/>
    <b v="0"/>
    <n v="16"/>
    <b v="1"/>
    <s v="film &amp; video/television"/>
    <n v="0"/>
    <x v="2"/>
    <n v="101"/>
    <x v="5"/>
    <s v="television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x v="1876"/>
    <b v="0"/>
    <n v="28"/>
    <b v="1"/>
    <s v="theater/plays"/>
    <n v="0"/>
    <x v="4"/>
    <n v="101"/>
    <x v="6"/>
    <s v="plays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x v="1877"/>
    <b v="1"/>
    <n v="52"/>
    <b v="1"/>
    <s v="music/rock"/>
    <n v="2025"/>
    <x v="0"/>
    <n v="101"/>
    <x v="7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x v="1878"/>
    <b v="0"/>
    <n v="38"/>
    <b v="1"/>
    <s v="music/rock"/>
    <n v="0"/>
    <x v="2"/>
    <n v="101"/>
    <x v="7"/>
    <s v="rock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x v="1879"/>
    <b v="0"/>
    <n v="38"/>
    <b v="1"/>
    <s v="theater/plays"/>
    <n v="0"/>
    <x v="2"/>
    <n v="101"/>
    <x v="6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x v="1880"/>
    <b v="0"/>
    <n v="32"/>
    <b v="1"/>
    <s v="theater/plays"/>
    <n v="0"/>
    <x v="4"/>
    <n v="101"/>
    <x v="6"/>
    <s v="plays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x v="1881"/>
    <b v="0"/>
    <n v="38"/>
    <b v="1"/>
    <s v="music/rock"/>
    <n v="0"/>
    <x v="2"/>
    <n v="101"/>
    <x v="7"/>
    <s v="rock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x v="1882"/>
    <b v="0"/>
    <n v="3"/>
    <b v="0"/>
    <s v="publishing/translations"/>
    <n v="0"/>
    <x v="4"/>
    <n v="1"/>
    <x v="1"/>
    <s v="translations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x v="1883"/>
    <b v="0"/>
    <n v="31"/>
    <b v="1"/>
    <s v="theater/plays"/>
    <n v="0"/>
    <x v="1"/>
    <n v="101"/>
    <x v="6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x v="1884"/>
    <b v="0"/>
    <n v="21"/>
    <b v="1"/>
    <s v="theater/plays"/>
    <n v="0"/>
    <x v="2"/>
    <n v="101"/>
    <x v="6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x v="1885"/>
    <b v="0"/>
    <n v="39"/>
    <b v="1"/>
    <s v="theater/plays"/>
    <n v="0"/>
    <x v="1"/>
    <n v="101"/>
    <x v="6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x v="1886"/>
    <b v="0"/>
    <n v="56"/>
    <b v="1"/>
    <s v="theater/plays"/>
    <n v="0"/>
    <x v="4"/>
    <n v="101"/>
    <x v="6"/>
    <s v="plays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x v="1887"/>
    <b v="0"/>
    <n v="22"/>
    <b v="1"/>
    <s v="music/indie rock"/>
    <n v="0"/>
    <x v="3"/>
    <n v="101"/>
    <x v="7"/>
    <s v="indie rock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x v="1888"/>
    <b v="0"/>
    <n v="20"/>
    <b v="1"/>
    <s v="music/pop"/>
    <n v="0"/>
    <x v="6"/>
    <n v="101"/>
    <x v="7"/>
    <s v="pop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x v="1889"/>
    <b v="0"/>
    <n v="21"/>
    <b v="1"/>
    <s v="theater/plays"/>
    <n v="0"/>
    <x v="4"/>
    <n v="101"/>
    <x v="6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x v="1890"/>
    <b v="0"/>
    <n v="36"/>
    <b v="1"/>
    <s v="theater/plays"/>
    <n v="0"/>
    <x v="1"/>
    <n v="126"/>
    <x v="6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x v="1891"/>
    <b v="0"/>
    <n v="33"/>
    <b v="1"/>
    <s v="theater/plays"/>
    <n v="0"/>
    <x v="1"/>
    <n v="101"/>
    <x v="6"/>
    <s v="plays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x v="1892"/>
    <b v="0"/>
    <n v="77"/>
    <b v="1"/>
    <s v="music/pop"/>
    <n v="0"/>
    <x v="1"/>
    <n v="101"/>
    <x v="7"/>
    <s v="pop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x v="1893"/>
    <b v="0"/>
    <n v="32"/>
    <b v="1"/>
    <s v="music/rock"/>
    <n v="0"/>
    <x v="6"/>
    <n v="101"/>
    <x v="7"/>
    <s v="rock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x v="1894"/>
    <b v="0"/>
    <n v="33"/>
    <b v="1"/>
    <s v="theater/plays"/>
    <n v="0"/>
    <x v="4"/>
    <n v="101"/>
    <x v="6"/>
    <s v="plays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x v="1895"/>
    <b v="0"/>
    <n v="38"/>
    <b v="1"/>
    <s v="music/indie rock"/>
    <n v="0"/>
    <x v="2"/>
    <n v="100"/>
    <x v="7"/>
    <s v="indie rock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2"/>
    <s v="NOK"/>
    <n v="1486313040"/>
    <n v="1483131966"/>
    <x v="1896"/>
    <b v="0"/>
    <n v="4"/>
    <b v="0"/>
    <s v="food/food trucks"/>
    <n v="0"/>
    <x v="1"/>
    <n v="1"/>
    <x v="4"/>
    <s v="food trucks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x v="1897"/>
    <b v="0"/>
    <n v="44"/>
    <b v="1"/>
    <s v="publishing/nonfiction"/>
    <n v="0"/>
    <x v="2"/>
    <n v="100"/>
    <x v="1"/>
    <s v="nonfiction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x v="1898"/>
    <b v="0"/>
    <n v="14"/>
    <b v="1"/>
    <s v="theater/musical"/>
    <n v="0"/>
    <x v="4"/>
    <n v="100"/>
    <x v="6"/>
    <s v="musical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x v="1899"/>
    <b v="0"/>
    <n v="30"/>
    <b v="1"/>
    <s v="theater/plays"/>
    <n v="0"/>
    <x v="4"/>
    <n v="100"/>
    <x v="6"/>
    <s v="plays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x v="1900"/>
    <b v="0"/>
    <n v="25"/>
    <b v="1"/>
    <s v="film &amp; video/television"/>
    <n v="0"/>
    <x v="4"/>
    <n v="100"/>
    <x v="5"/>
    <s v="television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x v="1901"/>
    <b v="0"/>
    <n v="17"/>
    <b v="1"/>
    <s v="theater/plays"/>
    <n v="0"/>
    <x v="1"/>
    <n v="100"/>
    <x v="6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x v="1902"/>
    <b v="1"/>
    <n v="52"/>
    <b v="1"/>
    <s v="theater/plays"/>
    <n v="2002.22"/>
    <x v="6"/>
    <n v="133"/>
    <x v="6"/>
    <s v="plays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x v="1903"/>
    <b v="0"/>
    <n v="24"/>
    <b v="0"/>
    <s v="music/indie rock"/>
    <n v="0"/>
    <x v="1"/>
    <n v="40"/>
    <x v="7"/>
    <s v="indie rock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x v="1904"/>
    <b v="1"/>
    <n v="35"/>
    <b v="1"/>
    <s v="theater/plays"/>
    <n v="2001"/>
    <x v="4"/>
    <n v="100"/>
    <x v="6"/>
    <s v="plays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x v="1905"/>
    <b v="0"/>
    <n v="30"/>
    <b v="1"/>
    <s v="music/rock"/>
    <n v="0"/>
    <x v="6"/>
    <n v="100"/>
    <x v="7"/>
    <s v="rock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x v="1906"/>
    <b v="0"/>
    <n v="19"/>
    <b v="1"/>
    <s v="film &amp; video/television"/>
    <n v="0"/>
    <x v="2"/>
    <n v="100"/>
    <x v="5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x v="1907"/>
    <b v="0"/>
    <n v="15"/>
    <b v="1"/>
    <s v="film &amp; video/television"/>
    <n v="0"/>
    <x v="2"/>
    <n v="100"/>
    <x v="5"/>
    <s v="television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x v="1908"/>
    <b v="0"/>
    <n v="7"/>
    <b v="1"/>
    <s v="music/electronic music"/>
    <n v="0"/>
    <x v="0"/>
    <n v="100"/>
    <x v="7"/>
    <s v="electronic music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x v="1909"/>
    <b v="0"/>
    <n v="47"/>
    <b v="1"/>
    <s v="music/indie rock"/>
    <n v="0"/>
    <x v="3"/>
    <n v="100"/>
    <x v="7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x v="1910"/>
    <b v="0"/>
    <n v="8"/>
    <b v="1"/>
    <s v="music/indie rock"/>
    <n v="0"/>
    <x v="4"/>
    <n v="100"/>
    <x v="7"/>
    <s v="indie 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x v="1911"/>
    <b v="0"/>
    <n v="23"/>
    <b v="1"/>
    <s v="music/rock"/>
    <n v="0"/>
    <x v="2"/>
    <n v="133"/>
    <x v="7"/>
    <s v="rock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x v="1912"/>
    <b v="0"/>
    <n v="55"/>
    <b v="1"/>
    <s v="theater/musical"/>
    <n v="0"/>
    <x v="2"/>
    <n v="133"/>
    <x v="6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x v="1913"/>
    <b v="0"/>
    <n v="20"/>
    <b v="1"/>
    <s v="theater/musical"/>
    <n v="0"/>
    <x v="4"/>
    <n v="100"/>
    <x v="6"/>
    <s v="musical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x v="1914"/>
    <b v="0"/>
    <n v="15"/>
    <b v="1"/>
    <s v="theater/plays"/>
    <n v="0"/>
    <x v="2"/>
    <n v="100"/>
    <x v="6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x v="1915"/>
    <b v="0"/>
    <n v="17"/>
    <b v="1"/>
    <s v="theater/plays"/>
    <n v="0"/>
    <x v="4"/>
    <n v="100"/>
    <x v="6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x v="1916"/>
    <b v="0"/>
    <n v="21"/>
    <b v="1"/>
    <s v="theater/plays"/>
    <n v="0"/>
    <x v="2"/>
    <n v="100"/>
    <x v="6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x v="1917"/>
    <b v="0"/>
    <n v="31"/>
    <b v="1"/>
    <s v="theater/plays"/>
    <n v="0"/>
    <x v="4"/>
    <n v="100"/>
    <x v="6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x v="1918"/>
    <b v="0"/>
    <n v="29"/>
    <b v="1"/>
    <s v="theater/plays"/>
    <n v="0"/>
    <x v="1"/>
    <n v="100"/>
    <x v="6"/>
    <s v="plays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x v="1919"/>
    <b v="0"/>
    <n v="73"/>
    <b v="1"/>
    <s v="music/electronic music"/>
    <n v="0"/>
    <x v="0"/>
    <n v="133"/>
    <x v="7"/>
    <s v="electronic music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x v="1920"/>
    <b v="1"/>
    <n v="33"/>
    <b v="0"/>
    <s v="photography/photobooks"/>
    <n v="1988"/>
    <x v="2"/>
    <n v="40"/>
    <x v="2"/>
    <s v="photobooks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x v="1921"/>
    <b v="0"/>
    <n v="24"/>
    <b v="0"/>
    <s v="music/jazz"/>
    <n v="0"/>
    <x v="3"/>
    <n v="7"/>
    <x v="7"/>
    <s v="jazz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6"/>
    <s v="EUR"/>
    <n v="1483120216"/>
    <n v="1479232216"/>
    <x v="1922"/>
    <b v="0"/>
    <n v="74"/>
    <b v="1"/>
    <s v="technology/space exploration"/>
    <n v="0"/>
    <x v="1"/>
    <n v="131"/>
    <x v="0"/>
    <s v="space exploration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x v="1923"/>
    <b v="0"/>
    <n v="17"/>
    <b v="0"/>
    <s v="music/faith"/>
    <n v="0"/>
    <x v="4"/>
    <n v="8"/>
    <x v="7"/>
    <s v="faith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x v="1924"/>
    <b v="0"/>
    <n v="30"/>
    <b v="1"/>
    <s v="theater/plays"/>
    <n v="0"/>
    <x v="1"/>
    <n v="112"/>
    <x v="6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x v="1925"/>
    <b v="1"/>
    <n v="51"/>
    <b v="1"/>
    <s v="theater/plays"/>
    <n v="1950"/>
    <x v="2"/>
    <n v="130"/>
    <x v="6"/>
    <s v="plays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x v="1926"/>
    <b v="0"/>
    <n v="32"/>
    <b v="1"/>
    <s v="music/rock"/>
    <n v="0"/>
    <x v="0"/>
    <n v="108"/>
    <x v="7"/>
    <s v="rock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x v="1927"/>
    <b v="0"/>
    <n v="19"/>
    <b v="1"/>
    <s v="film &amp; video/television"/>
    <n v="0"/>
    <x v="2"/>
    <n v="155"/>
    <x v="5"/>
    <s v="television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x v="1928"/>
    <b v="0"/>
    <n v="40"/>
    <b v="0"/>
    <s v="music/world music"/>
    <n v="0"/>
    <x v="2"/>
    <n v="4"/>
    <x v="7"/>
    <s v="world music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x v="1929"/>
    <b v="0"/>
    <n v="49"/>
    <b v="1"/>
    <s v="music/pop"/>
    <n v="0"/>
    <x v="3"/>
    <n v="113"/>
    <x v="7"/>
    <s v="pop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x v="1930"/>
    <b v="0"/>
    <n v="37"/>
    <b v="1"/>
    <s v="theater/spaces"/>
    <n v="0"/>
    <x v="4"/>
    <n v="128"/>
    <x v="6"/>
    <s v="space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x v="1931"/>
    <b v="0"/>
    <n v="56"/>
    <b v="1"/>
    <s v="theater/plays"/>
    <n v="0"/>
    <x v="2"/>
    <n v="128"/>
    <x v="6"/>
    <s v="plays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x v="1932"/>
    <b v="0"/>
    <n v="42"/>
    <b v="1"/>
    <s v="music/indie rock"/>
    <n v="0"/>
    <x v="3"/>
    <n v="128"/>
    <x v="7"/>
    <s v="indie rock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x v="1933"/>
    <b v="0"/>
    <n v="26"/>
    <b v="0"/>
    <s v="film &amp; video/animation"/>
    <n v="0"/>
    <x v="8"/>
    <n v="10"/>
    <x v="5"/>
    <s v="animation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x v="1934"/>
    <b v="0"/>
    <n v="5"/>
    <b v="0"/>
    <s v="theater/plays"/>
    <n v="0"/>
    <x v="1"/>
    <n v="19"/>
    <x v="6"/>
    <s v="play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x v="1935"/>
    <b v="1"/>
    <n v="29"/>
    <b v="0"/>
    <s v="technology/makerspaces"/>
    <n v="1897"/>
    <x v="2"/>
    <n v="8"/>
    <x v="0"/>
    <s v="makerspac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4"/>
    <s v="EUR"/>
    <n v="1451602800"/>
    <n v="1449011610"/>
    <x v="1936"/>
    <b v="0"/>
    <n v="23"/>
    <b v="0"/>
    <s v="technology/wearables"/>
    <n v="0"/>
    <x v="4"/>
    <n v="6"/>
    <x v="0"/>
    <s v="wearables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x v="1937"/>
    <b v="1"/>
    <n v="53"/>
    <b v="1"/>
    <s v="technology/space exploration"/>
    <n v="1884"/>
    <x v="4"/>
    <n v="188"/>
    <x v="0"/>
    <s v="space exploration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x v="1938"/>
    <b v="1"/>
    <n v="50"/>
    <b v="1"/>
    <s v="music/indie rock"/>
    <n v="1883.64"/>
    <x v="3"/>
    <n v="157"/>
    <x v="7"/>
    <s v="indie rock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x v="1939"/>
    <b v="1"/>
    <n v="19"/>
    <b v="0"/>
    <s v="photography/photobooks"/>
    <n v="1877"/>
    <x v="2"/>
    <n v="6"/>
    <x v="2"/>
    <s v="photobook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x v="1940"/>
    <b v="1"/>
    <n v="81"/>
    <b v="1"/>
    <s v="publishing/radio &amp; podcasts"/>
    <n v="1877"/>
    <x v="3"/>
    <n v="125"/>
    <x v="1"/>
    <s v="radio &amp; podcasts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x v="1941"/>
    <b v="0"/>
    <n v="11"/>
    <b v="0"/>
    <s v="film &amp; video/animation"/>
    <n v="0"/>
    <x v="4"/>
    <n v="9"/>
    <x v="5"/>
    <s v="animation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x v="1942"/>
    <b v="0"/>
    <n v="52"/>
    <b v="1"/>
    <s v="theater/plays"/>
    <n v="0"/>
    <x v="1"/>
    <n v="125"/>
    <x v="6"/>
    <s v="plays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x v="1943"/>
    <b v="0"/>
    <n v="50"/>
    <b v="1"/>
    <s v="technology/space exploration"/>
    <n v="0"/>
    <x v="1"/>
    <n v="187"/>
    <x v="0"/>
    <s v="space exploration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x v="1944"/>
    <b v="0"/>
    <n v="93"/>
    <b v="1"/>
    <s v="theater/plays"/>
    <n v="0"/>
    <x v="4"/>
    <n v="187"/>
    <x v="6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x v="1945"/>
    <b v="0"/>
    <n v="52"/>
    <b v="1"/>
    <s v="theater/plays"/>
    <n v="0"/>
    <x v="4"/>
    <n v="110"/>
    <x v="6"/>
    <s v="plays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x v="1946"/>
    <b v="0"/>
    <n v="6"/>
    <b v="0"/>
    <s v="film &amp; video/science fiction"/>
    <n v="0"/>
    <x v="1"/>
    <n v="2"/>
    <x v="5"/>
    <s v="science fiction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x v="1947"/>
    <b v="0"/>
    <n v="41"/>
    <b v="1"/>
    <s v="theater/spaces"/>
    <n v="0"/>
    <x v="4"/>
    <n v="107"/>
    <x v="6"/>
    <s v="spac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x v="1948"/>
    <b v="0"/>
    <n v="12"/>
    <b v="0"/>
    <s v="technology/wearables"/>
    <n v="0"/>
    <x v="1"/>
    <n v="19"/>
    <x v="0"/>
    <s v="wearable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x v="1949"/>
    <b v="0"/>
    <n v="31"/>
    <b v="0"/>
    <s v="theater/plays"/>
    <n v="0"/>
    <x v="4"/>
    <n v="9"/>
    <x v="6"/>
    <s v="plays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x v="1950"/>
    <b v="0"/>
    <n v="14"/>
    <b v="1"/>
    <s v="music/rock"/>
    <n v="0"/>
    <x v="0"/>
    <n v="109"/>
    <x v="7"/>
    <s v="rock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x v="1951"/>
    <b v="0"/>
    <n v="23"/>
    <b v="1"/>
    <s v="theater/plays"/>
    <n v="0"/>
    <x v="1"/>
    <n v="186"/>
    <x v="6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x v="1952"/>
    <b v="0"/>
    <n v="45"/>
    <b v="1"/>
    <s v="theater/plays"/>
    <n v="0"/>
    <x v="2"/>
    <n v="186"/>
    <x v="6"/>
    <s v="plays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x v="1953"/>
    <b v="0"/>
    <n v="30"/>
    <b v="1"/>
    <s v="music/rock"/>
    <n v="0"/>
    <x v="3"/>
    <n v="307"/>
    <x v="7"/>
    <s v="rock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x v="1954"/>
    <b v="1"/>
    <n v="41"/>
    <b v="1"/>
    <s v="technology/hardware"/>
    <n v="1839"/>
    <x v="6"/>
    <n v="117"/>
    <x v="0"/>
    <s v="hardware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x v="1955"/>
    <b v="0"/>
    <n v="27"/>
    <b v="1"/>
    <s v="theater/plays"/>
    <n v="0"/>
    <x v="4"/>
    <n v="141"/>
    <x v="6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x v="1956"/>
    <b v="0"/>
    <n v="25"/>
    <b v="1"/>
    <s v="theater/plays"/>
    <n v="0"/>
    <x v="2"/>
    <n v="122"/>
    <x v="6"/>
    <s v="plays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x v="1957"/>
    <b v="0"/>
    <n v="21"/>
    <b v="0"/>
    <s v="film &amp; video/animation"/>
    <n v="0"/>
    <x v="3"/>
    <n v="6"/>
    <x v="5"/>
    <s v="animation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x v="1958"/>
    <b v="1"/>
    <n v="30"/>
    <b v="1"/>
    <s v="theater/plays"/>
    <n v="1830"/>
    <x v="4"/>
    <n v="102"/>
    <x v="6"/>
    <s v="play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x v="1959"/>
    <b v="0"/>
    <n v="13"/>
    <b v="0"/>
    <s v="theater/spaces"/>
    <n v="0"/>
    <x v="2"/>
    <n v="15"/>
    <x v="6"/>
    <s v="space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x v="1960"/>
    <b v="0"/>
    <n v="26"/>
    <b v="1"/>
    <s v="theater/plays"/>
    <n v="0"/>
    <x v="4"/>
    <n v="122"/>
    <x v="6"/>
    <s v="play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x v="1961"/>
    <b v="0"/>
    <n v="19"/>
    <b v="0"/>
    <s v="food/food trucks"/>
    <n v="0"/>
    <x v="5"/>
    <n v="12"/>
    <x v="4"/>
    <s v="food truck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x v="1962"/>
    <b v="0"/>
    <n v="98"/>
    <b v="0"/>
    <s v="games/video games"/>
    <n v="0"/>
    <x v="2"/>
    <n v="9"/>
    <x v="3"/>
    <s v="video game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x v="1963"/>
    <b v="0"/>
    <n v="13"/>
    <b v="1"/>
    <s v="theater/plays"/>
    <n v="0"/>
    <x v="2"/>
    <n v="121"/>
    <x v="6"/>
    <s v="plays"/>
  </r>
  <r>
    <n v="1473"/>
    <s v="ONE LOVES ONLY FORM"/>
    <s v="Public Radio Project"/>
    <n v="1500"/>
    <n v="1807.74"/>
    <x v="0"/>
    <x v="0"/>
    <s v="USD"/>
    <n v="1330644639"/>
    <n v="1328052639"/>
    <x v="1964"/>
    <b v="1"/>
    <n v="47"/>
    <b v="1"/>
    <s v="publishing/radio &amp; podcasts"/>
    <n v="1807.74"/>
    <x v="3"/>
    <n v="121"/>
    <x v="1"/>
    <s v="radio &amp; podcast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x v="1965"/>
    <b v="1"/>
    <n v="12"/>
    <b v="1"/>
    <s v="theater/plays"/>
    <n v="1805"/>
    <x v="4"/>
    <n v="100"/>
    <x v="6"/>
    <s v="play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x v="1966"/>
    <b v="0"/>
    <n v="22"/>
    <b v="0"/>
    <s v="games/video games"/>
    <n v="0"/>
    <x v="2"/>
    <n v="7"/>
    <x v="3"/>
    <s v="video games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x v="1967"/>
    <b v="0"/>
    <n v="19"/>
    <b v="1"/>
    <s v="music/rock"/>
    <n v="0"/>
    <x v="3"/>
    <n v="100"/>
    <x v="7"/>
    <s v="rock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x v="1968"/>
    <b v="0"/>
    <n v="6"/>
    <b v="0"/>
    <s v="theater/musical"/>
    <n v="0"/>
    <x v="4"/>
    <n v="0"/>
    <x v="6"/>
    <s v="musical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x v="1969"/>
    <b v="0"/>
    <n v="31"/>
    <b v="1"/>
    <s v="theater/plays"/>
    <n v="0"/>
    <x v="2"/>
    <n v="120"/>
    <x v="6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x v="1970"/>
    <b v="0"/>
    <n v="37"/>
    <b v="1"/>
    <s v="theater/plays"/>
    <n v="0"/>
    <x v="2"/>
    <n v="119"/>
    <x v="6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x v="1971"/>
    <b v="0"/>
    <n v="20"/>
    <b v="0"/>
    <s v="theater/plays"/>
    <n v="0"/>
    <x v="4"/>
    <n v="16"/>
    <x v="6"/>
    <s v="plays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11"/>
    <s v="CAD"/>
    <n v="1407034796"/>
    <n v="1401850796"/>
    <x v="1972"/>
    <b v="0"/>
    <n v="15"/>
    <b v="0"/>
    <s v="film &amp; video/science fiction"/>
    <n v="0"/>
    <x v="2"/>
    <n v="5"/>
    <x v="5"/>
    <s v="science fiction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x v="1973"/>
    <b v="1"/>
    <n v="41"/>
    <b v="1"/>
    <s v="music/rock"/>
    <n v="1785"/>
    <x v="2"/>
    <n v="119"/>
    <x v="7"/>
    <s v="rock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x v="1974"/>
    <b v="0"/>
    <n v="13"/>
    <b v="0"/>
    <s v="theater/plays"/>
    <n v="0"/>
    <x v="4"/>
    <n v="36"/>
    <x v="6"/>
    <s v="plays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x v="1975"/>
    <b v="0"/>
    <n v="49"/>
    <b v="1"/>
    <s v="music/pop"/>
    <n v="0"/>
    <x v="2"/>
    <n v="118"/>
    <x v="7"/>
    <s v="pop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x v="1976"/>
    <b v="1"/>
    <n v="50"/>
    <b v="1"/>
    <s v="technology/space exploration"/>
    <n v="1776"/>
    <x v="0"/>
    <n v="101"/>
    <x v="0"/>
    <s v="space exploration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x v="1977"/>
    <b v="0"/>
    <n v="30"/>
    <b v="0"/>
    <s v="technology/wearables"/>
    <n v="0"/>
    <x v="1"/>
    <n v="15"/>
    <x v="0"/>
    <s v="wearables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x v="1978"/>
    <b v="0"/>
    <n v="4"/>
    <b v="1"/>
    <s v="music/rock"/>
    <n v="0"/>
    <x v="6"/>
    <n v="118"/>
    <x v="7"/>
    <s v="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x v="1979"/>
    <b v="0"/>
    <n v="35"/>
    <b v="1"/>
    <s v="music/indie rock"/>
    <n v="0"/>
    <x v="4"/>
    <n v="148"/>
    <x v="7"/>
    <s v="indie rock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x v="1980"/>
    <b v="0"/>
    <n v="7"/>
    <b v="0"/>
    <s v="music/faith"/>
    <n v="0"/>
    <x v="5"/>
    <n v="44"/>
    <x v="7"/>
    <s v="faith"/>
  </r>
  <r>
    <n v="2517"/>
    <s v="The Canteen"/>
    <s v="KICK START US! Chef-driven dining experience offering a multi-course tasteful and playful menu that hems in familiar seasonal comfort."/>
    <n v="18000"/>
    <n v="1767"/>
    <x v="2"/>
    <x v="11"/>
    <s v="CAD"/>
    <n v="1426788930"/>
    <n v="1424200530"/>
    <x v="1981"/>
    <b v="0"/>
    <n v="33"/>
    <b v="0"/>
    <s v="food/restaurants"/>
    <n v="0"/>
    <x v="4"/>
    <n v="10"/>
    <x v="4"/>
    <s v="restaurant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x v="1982"/>
    <b v="0"/>
    <n v="26"/>
    <b v="1"/>
    <s v="theater/plays"/>
    <n v="0"/>
    <x v="1"/>
    <n v="118"/>
    <x v="6"/>
    <s v="plays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x v="1983"/>
    <b v="0"/>
    <n v="31"/>
    <b v="0"/>
    <s v="theater/musical"/>
    <n v="0"/>
    <x v="1"/>
    <n v="35"/>
    <x v="6"/>
    <s v="musical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x v="1984"/>
    <b v="0"/>
    <n v="27"/>
    <b v="0"/>
    <s v="theater/spaces"/>
    <n v="0"/>
    <x v="4"/>
    <n v="4"/>
    <x v="6"/>
    <s v="spaces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x v="1985"/>
    <b v="0"/>
    <n v="24"/>
    <b v="1"/>
    <s v="music/electronic music"/>
    <n v="0"/>
    <x v="2"/>
    <n v="293"/>
    <x v="7"/>
    <s v="electronic music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x v="1986"/>
    <b v="0"/>
    <n v="49"/>
    <b v="0"/>
    <s v="publishing/children's books"/>
    <n v="0"/>
    <x v="3"/>
    <n v="22"/>
    <x v="1"/>
    <s v="children's books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x v="1987"/>
    <b v="0"/>
    <n v="26"/>
    <b v="1"/>
    <s v="music/rock"/>
    <n v="0"/>
    <x v="1"/>
    <n v="250"/>
    <x v="7"/>
    <s v="rock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x v="1988"/>
    <b v="0"/>
    <n v="15"/>
    <b v="0"/>
    <s v="technology/wearables"/>
    <n v="0"/>
    <x v="1"/>
    <n v="2"/>
    <x v="0"/>
    <s v="wearable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x v="1989"/>
    <b v="0"/>
    <n v="38"/>
    <b v="0"/>
    <s v="theater/plays"/>
    <n v="0"/>
    <x v="2"/>
    <n v="24"/>
    <x v="6"/>
    <s v="play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x v="1990"/>
    <b v="0"/>
    <n v="8"/>
    <b v="0"/>
    <s v="theater/spaces"/>
    <n v="0"/>
    <x v="5"/>
    <n v="11"/>
    <x v="6"/>
    <s v="spaces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x v="1991"/>
    <b v="0"/>
    <n v="76"/>
    <b v="1"/>
    <s v="music/metal"/>
    <n v="0"/>
    <x v="4"/>
    <n v="144"/>
    <x v="7"/>
    <s v="metal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x v="1992"/>
    <b v="0"/>
    <n v="34"/>
    <b v="1"/>
    <s v="film &amp; video/shorts"/>
    <n v="0"/>
    <x v="7"/>
    <n v="115"/>
    <x v="5"/>
    <s v="short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x v="1993"/>
    <b v="0"/>
    <n v="42"/>
    <b v="0"/>
    <s v="theater/spaces"/>
    <n v="0"/>
    <x v="1"/>
    <n v="17"/>
    <x v="6"/>
    <s v="space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x v="1994"/>
    <b v="0"/>
    <n v="23"/>
    <b v="1"/>
    <s v="theater/plays"/>
    <n v="0"/>
    <x v="4"/>
    <n v="114"/>
    <x v="6"/>
    <s v="play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x v="1995"/>
    <b v="0"/>
    <n v="8"/>
    <b v="0"/>
    <s v="photography/photobooks"/>
    <n v="0"/>
    <x v="4"/>
    <n v="7"/>
    <x v="2"/>
    <s v="photobooks"/>
  </r>
  <r>
    <n v="2668"/>
    <s v="UOttawa Makermobile"/>
    <s v="Creativity on the go! |_x000a_CrÃ©ativitÃ© en mouvement !"/>
    <n v="1000"/>
    <n v="1707"/>
    <x v="0"/>
    <x v="11"/>
    <s v="CAD"/>
    <n v="1447079520"/>
    <n v="1443449265"/>
    <x v="1996"/>
    <b v="0"/>
    <n v="28"/>
    <b v="1"/>
    <s v="technology/makerspaces"/>
    <n v="0"/>
    <x v="4"/>
    <n v="171"/>
    <x v="0"/>
    <s v="makerspac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x v="1997"/>
    <b v="0"/>
    <n v="41"/>
    <b v="0"/>
    <s v="technology/wearables"/>
    <n v="0"/>
    <x v="4"/>
    <n v="4"/>
    <x v="0"/>
    <s v="wearable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x v="1998"/>
    <b v="0"/>
    <n v="45"/>
    <b v="1"/>
    <s v="theater/plays"/>
    <n v="0"/>
    <x v="2"/>
    <n v="100"/>
    <x v="6"/>
    <s v="play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x v="1999"/>
    <b v="0"/>
    <n v="26"/>
    <b v="1"/>
    <s v="film &amp; video/shorts"/>
    <n v="0"/>
    <x v="0"/>
    <n v="131"/>
    <x v="5"/>
    <s v="short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x v="2000"/>
    <b v="0"/>
    <n v="20"/>
    <b v="0"/>
    <s v="food/food trucks"/>
    <n v="0"/>
    <x v="2"/>
    <n v="28"/>
    <x v="4"/>
    <s v="food trucks"/>
  </r>
  <r>
    <n v="1802"/>
    <s v="Out Of The Dark"/>
    <s v="Inner Darkness turned into a photobook. Personal work i shot during my recovery...in Berlin."/>
    <n v="3500"/>
    <n v="1697"/>
    <x v="2"/>
    <x v="4"/>
    <s v="EUR"/>
    <n v="1435442340"/>
    <n v="1433416830"/>
    <x v="2001"/>
    <b v="1"/>
    <n v="18"/>
    <b v="0"/>
    <s v="photography/photobooks"/>
    <n v="1697"/>
    <x v="4"/>
    <n v="48"/>
    <x v="2"/>
    <s v="photobook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x v="2002"/>
    <b v="1"/>
    <n v="9"/>
    <b v="0"/>
    <s v="theater/plays"/>
    <n v="1697"/>
    <x v="4"/>
    <n v="16"/>
    <x v="6"/>
    <s v="plays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x v="2003"/>
    <b v="0"/>
    <n v="38"/>
    <b v="0"/>
    <s v="music/world music"/>
    <n v="0"/>
    <x v="6"/>
    <n v="14"/>
    <x v="7"/>
    <s v="world music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11"/>
    <s v="CAD"/>
    <n v="1464471840"/>
    <n v="1459309704"/>
    <x v="2004"/>
    <b v="0"/>
    <n v="42"/>
    <b v="1"/>
    <s v="theater/plays"/>
    <n v="0"/>
    <x v="1"/>
    <n v="102"/>
    <x v="6"/>
    <s v="play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x v="2005"/>
    <b v="0"/>
    <n v="48"/>
    <b v="1"/>
    <s v="technology/wearables"/>
    <n v="0"/>
    <x v="2"/>
    <n v="112"/>
    <x v="0"/>
    <s v="wearable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x v="2006"/>
    <b v="0"/>
    <n v="58"/>
    <b v="1"/>
    <s v="theater/plays"/>
    <n v="0"/>
    <x v="4"/>
    <n v="211"/>
    <x v="6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x v="2007"/>
    <b v="0"/>
    <n v="49"/>
    <b v="1"/>
    <s v="theater/plays"/>
    <n v="0"/>
    <x v="1"/>
    <n v="109"/>
    <x v="6"/>
    <s v="plays"/>
  </r>
  <r>
    <n v="989"/>
    <s v="Power Rope"/>
    <s v="The most useful phone charger you will ever buy"/>
    <n v="10000"/>
    <n v="1677"/>
    <x v="2"/>
    <x v="0"/>
    <s v="USD"/>
    <n v="1475101495"/>
    <n v="1472509495"/>
    <x v="2008"/>
    <b v="0"/>
    <n v="32"/>
    <b v="0"/>
    <s v="technology/wearables"/>
    <n v="0"/>
    <x v="1"/>
    <n v="17"/>
    <x v="0"/>
    <s v="wearable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x v="2009"/>
    <b v="1"/>
    <n v="43"/>
    <b v="1"/>
    <s v="photography/photobooks"/>
    <n v="1671"/>
    <x v="2"/>
    <n v="111"/>
    <x v="2"/>
    <s v="photobook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x v="2010"/>
    <b v="0"/>
    <n v="37"/>
    <b v="1"/>
    <s v="theater/plays"/>
    <n v="0"/>
    <x v="1"/>
    <n v="101"/>
    <x v="6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11"/>
    <s v="CAD"/>
    <n v="1455231540"/>
    <n v="1452614847"/>
    <x v="2011"/>
    <b v="0"/>
    <n v="35"/>
    <b v="1"/>
    <s v="theater/plays"/>
    <n v="0"/>
    <x v="1"/>
    <n v="111"/>
    <x v="6"/>
    <s v="plays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x v="2012"/>
    <b v="0"/>
    <n v="28"/>
    <b v="1"/>
    <s v="film &amp; video/television"/>
    <n v="0"/>
    <x v="4"/>
    <n v="167"/>
    <x v="5"/>
    <s v="television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x v="2013"/>
    <b v="0"/>
    <n v="38"/>
    <b v="1"/>
    <s v="music/indie rock"/>
    <n v="0"/>
    <x v="6"/>
    <n v="111"/>
    <x v="7"/>
    <s v="indie rock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x v="2014"/>
    <b v="1"/>
    <n v="20"/>
    <b v="1"/>
    <s v="theater/plays"/>
    <n v="1661"/>
    <x v="4"/>
    <n v="111"/>
    <x v="6"/>
    <s v="play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x v="2015"/>
    <b v="0"/>
    <n v="18"/>
    <b v="1"/>
    <s v="technology/makerspaces"/>
    <n v="0"/>
    <x v="1"/>
    <n v="111"/>
    <x v="0"/>
    <s v="makerspace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x v="2016"/>
    <b v="0"/>
    <n v="30"/>
    <b v="1"/>
    <s v="theater/plays"/>
    <n v="0"/>
    <x v="1"/>
    <n v="101"/>
    <x v="6"/>
    <s v="plays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x v="2017"/>
    <b v="0"/>
    <n v="52"/>
    <b v="0"/>
    <s v="publishing/fiction"/>
    <n v="0"/>
    <x v="0"/>
    <n v="41"/>
    <x v="1"/>
    <s v="fiction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x v="2018"/>
    <b v="0"/>
    <n v="52"/>
    <b v="1"/>
    <s v="music/indie rock"/>
    <n v="0"/>
    <x v="0"/>
    <n v="110"/>
    <x v="7"/>
    <s v="indie rock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x v="2019"/>
    <b v="0"/>
    <n v="36"/>
    <b v="0"/>
    <s v="publishing/children's books"/>
    <n v="0"/>
    <x v="4"/>
    <n v="8"/>
    <x v="1"/>
    <s v="children's book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x v="2020"/>
    <b v="0"/>
    <n v="41"/>
    <b v="1"/>
    <s v="film &amp; video/shorts"/>
    <n v="0"/>
    <x v="2"/>
    <n v="127"/>
    <x v="5"/>
    <s v="short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x v="2021"/>
    <b v="0"/>
    <n v="33"/>
    <b v="1"/>
    <s v="theater/plays"/>
    <n v="0"/>
    <x v="2"/>
    <n v="110"/>
    <x v="6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x v="2022"/>
    <b v="0"/>
    <n v="18"/>
    <b v="1"/>
    <s v="theater/plays"/>
    <n v="0"/>
    <x v="4"/>
    <n v="110"/>
    <x v="6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x v="2023"/>
    <b v="0"/>
    <n v="69"/>
    <b v="1"/>
    <s v="theater/plays"/>
    <n v="0"/>
    <x v="1"/>
    <n v="103"/>
    <x v="6"/>
    <s v="play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x v="2024"/>
    <b v="1"/>
    <n v="15"/>
    <b v="0"/>
    <s v="photography/photobooks"/>
    <n v="1636"/>
    <x v="4"/>
    <n v="5"/>
    <x v="2"/>
    <s v="photobook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x v="2025"/>
    <b v="0"/>
    <n v="39"/>
    <b v="1"/>
    <s v="theater/plays"/>
    <n v="0"/>
    <x v="4"/>
    <n v="109"/>
    <x v="6"/>
    <s v="play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x v="2026"/>
    <b v="0"/>
    <n v="56"/>
    <b v="0"/>
    <s v="games/video games"/>
    <n v="0"/>
    <x v="1"/>
    <n v="5"/>
    <x v="3"/>
    <s v="video game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x v="2027"/>
    <b v="0"/>
    <n v="20"/>
    <b v="1"/>
    <s v="theater/plays"/>
    <n v="0"/>
    <x v="4"/>
    <n v="108"/>
    <x v="6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11"/>
    <s v="CAD"/>
    <n v="1430693460"/>
    <n v="1428087153"/>
    <x v="2028"/>
    <b v="0"/>
    <n v="17"/>
    <b v="1"/>
    <s v="theater/plays"/>
    <n v="0"/>
    <x v="4"/>
    <n v="163"/>
    <x v="6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x v="2029"/>
    <b v="0"/>
    <n v="31"/>
    <b v="1"/>
    <s v="theater/plays"/>
    <n v="0"/>
    <x v="4"/>
    <n v="162"/>
    <x v="6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x v="2030"/>
    <b v="0"/>
    <n v="18"/>
    <b v="1"/>
    <s v="theater/plays"/>
    <n v="0"/>
    <x v="1"/>
    <n v="135"/>
    <x v="6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x v="2031"/>
    <b v="0"/>
    <n v="64"/>
    <b v="1"/>
    <s v="theater/plays"/>
    <n v="0"/>
    <x v="4"/>
    <n v="108"/>
    <x v="6"/>
    <s v="plays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x v="2032"/>
    <b v="0"/>
    <n v="37"/>
    <b v="1"/>
    <s v="music/classical music"/>
    <n v="0"/>
    <x v="0"/>
    <n v="103"/>
    <x v="7"/>
    <s v="classical music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x v="2033"/>
    <b v="0"/>
    <n v="21"/>
    <b v="1"/>
    <s v="music/rock"/>
    <n v="0"/>
    <x v="4"/>
    <n v="161"/>
    <x v="7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x v="2034"/>
    <b v="0"/>
    <n v="25"/>
    <b v="1"/>
    <s v="music/rock"/>
    <n v="0"/>
    <x v="0"/>
    <n v="107"/>
    <x v="7"/>
    <s v="rock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x v="2035"/>
    <b v="0"/>
    <n v="28"/>
    <b v="1"/>
    <s v="theater/plays"/>
    <n v="0"/>
    <x v="1"/>
    <n v="161"/>
    <x v="6"/>
    <s v="play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x v="2036"/>
    <b v="0"/>
    <n v="8"/>
    <b v="0"/>
    <s v="theater/spaces"/>
    <n v="0"/>
    <x v="1"/>
    <n v="8"/>
    <x v="6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x v="2037"/>
    <b v="0"/>
    <n v="20"/>
    <b v="1"/>
    <s v="theater/spaces"/>
    <n v="0"/>
    <x v="5"/>
    <n v="119"/>
    <x v="6"/>
    <s v="spaces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x v="2038"/>
    <b v="0"/>
    <n v="41"/>
    <b v="1"/>
    <s v="publishing/nonfiction"/>
    <n v="0"/>
    <x v="2"/>
    <n v="107"/>
    <x v="1"/>
    <s v="nonfiction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x v="2039"/>
    <b v="0"/>
    <n v="69"/>
    <b v="1"/>
    <s v="theater/plays"/>
    <n v="0"/>
    <x v="4"/>
    <n v="106"/>
    <x v="6"/>
    <s v="play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x v="2040"/>
    <b v="0"/>
    <n v="39"/>
    <b v="1"/>
    <s v="film &amp; video/shorts"/>
    <n v="0"/>
    <x v="0"/>
    <n v="106"/>
    <x v="5"/>
    <s v="short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x v="2041"/>
    <b v="0"/>
    <n v="44"/>
    <b v="1"/>
    <s v="theater/plays"/>
    <n v="0"/>
    <x v="2"/>
    <n v="106"/>
    <x v="6"/>
    <s v="play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11"/>
    <s v="CAD"/>
    <n v="1482663600"/>
    <n v="1480800568"/>
    <x v="2042"/>
    <b v="0"/>
    <n v="12"/>
    <b v="0"/>
    <s v="photography/places"/>
    <n v="0"/>
    <x v="1"/>
    <n v="79"/>
    <x v="2"/>
    <s v="place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8"/>
    <s v="AUD"/>
    <n v="1423623221"/>
    <n v="1421031221"/>
    <x v="2043"/>
    <b v="0"/>
    <n v="32"/>
    <b v="0"/>
    <s v="theater/plays"/>
    <n v="0"/>
    <x v="4"/>
    <n v="16"/>
    <x v="6"/>
    <s v="plays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x v="2044"/>
    <b v="0"/>
    <n v="27"/>
    <b v="1"/>
    <s v="music/rock"/>
    <n v="0"/>
    <x v="0"/>
    <n v="105"/>
    <x v="7"/>
    <s v="rock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x v="2045"/>
    <b v="0"/>
    <n v="28"/>
    <b v="0"/>
    <s v="music/jazz"/>
    <n v="0"/>
    <x v="3"/>
    <n v="11"/>
    <x v="7"/>
    <s v="jazz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x v="2046"/>
    <b v="0"/>
    <n v="27"/>
    <b v="1"/>
    <s v="music/rock"/>
    <n v="0"/>
    <x v="3"/>
    <n v="105"/>
    <x v="7"/>
    <s v="rock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x v="2047"/>
    <b v="0"/>
    <n v="7"/>
    <b v="0"/>
    <s v="publishing/translations"/>
    <n v="0"/>
    <x v="2"/>
    <n v="11"/>
    <x v="1"/>
    <s v="translation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x v="2048"/>
    <b v="0"/>
    <n v="44"/>
    <b v="1"/>
    <s v="theater/plays"/>
    <n v="0"/>
    <x v="1"/>
    <n v="315"/>
    <x v="6"/>
    <s v="plays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x v="2049"/>
    <b v="0"/>
    <n v="18"/>
    <b v="0"/>
    <s v="film &amp; video/drama"/>
    <n v="0"/>
    <x v="2"/>
    <n v="26"/>
    <x v="5"/>
    <s v="drama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x v="2050"/>
    <b v="0"/>
    <n v="7"/>
    <b v="0"/>
    <s v="technology/web"/>
    <n v="0"/>
    <x v="4"/>
    <n v="2"/>
    <x v="0"/>
    <s v="web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x v="2051"/>
    <b v="0"/>
    <n v="26"/>
    <b v="1"/>
    <s v="film &amp; video/shorts"/>
    <n v="0"/>
    <x v="3"/>
    <n v="393"/>
    <x v="5"/>
    <s v="short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4"/>
    <s v="EUR"/>
    <n v="1435255659"/>
    <n v="1432663659"/>
    <x v="2052"/>
    <b v="0"/>
    <n v="29"/>
    <b v="1"/>
    <s v="theater/plays"/>
    <n v="0"/>
    <x v="4"/>
    <n v="105"/>
    <x v="6"/>
    <s v="play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2"/>
    <s v="EUR"/>
    <n v="1491586534"/>
    <n v="1488911734"/>
    <x v="2053"/>
    <b v="0"/>
    <n v="46"/>
    <b v="0"/>
    <s v="theater/spaces"/>
    <n v="0"/>
    <x v="5"/>
    <n v="46"/>
    <x v="6"/>
    <s v="space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11"/>
    <s v="CAD"/>
    <n v="1484110800"/>
    <n v="1482281094"/>
    <x v="2054"/>
    <b v="0"/>
    <n v="18"/>
    <b v="1"/>
    <s v="theater/plays"/>
    <n v="0"/>
    <x v="1"/>
    <n v="130"/>
    <x v="6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x v="2055"/>
    <b v="0"/>
    <n v="28"/>
    <b v="1"/>
    <s v="theater/plays"/>
    <n v="0"/>
    <x v="2"/>
    <n v="104"/>
    <x v="6"/>
    <s v="plays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x v="2056"/>
    <b v="0"/>
    <n v="64"/>
    <b v="1"/>
    <s v="publishing/nonfiction"/>
    <n v="0"/>
    <x v="1"/>
    <n v="130"/>
    <x v="1"/>
    <s v="nonfiction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x v="2057"/>
    <b v="0"/>
    <n v="29"/>
    <b v="1"/>
    <s v="music/rock"/>
    <n v="0"/>
    <x v="8"/>
    <n v="104"/>
    <x v="7"/>
    <s v="rock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x v="2058"/>
    <b v="1"/>
    <n v="17"/>
    <b v="1"/>
    <s v="technology/hardware"/>
    <n v="1560"/>
    <x v="7"/>
    <n v="312"/>
    <x v="0"/>
    <s v="hardware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x v="2059"/>
    <b v="0"/>
    <n v="45"/>
    <b v="1"/>
    <s v="theater/plays"/>
    <n v="0"/>
    <x v="4"/>
    <n v="104"/>
    <x v="6"/>
    <s v="plays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x v="2060"/>
    <b v="0"/>
    <n v="61"/>
    <b v="0"/>
    <s v="food/small batch"/>
    <n v="0"/>
    <x v="5"/>
    <n v="21"/>
    <x v="4"/>
    <s v="small batch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x v="2061"/>
    <b v="0"/>
    <n v="20"/>
    <b v="1"/>
    <s v="music/rock"/>
    <n v="0"/>
    <x v="0"/>
    <n v="104"/>
    <x v="7"/>
    <s v="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x v="2062"/>
    <b v="0"/>
    <n v="25"/>
    <b v="1"/>
    <s v="music/indie rock"/>
    <n v="0"/>
    <x v="6"/>
    <n v="104"/>
    <x v="7"/>
    <s v="indie rock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x v="2063"/>
    <b v="0"/>
    <n v="23"/>
    <b v="1"/>
    <s v="publishing/nonfiction"/>
    <n v="0"/>
    <x v="2"/>
    <n v="111"/>
    <x v="1"/>
    <s v="nonfiction"/>
  </r>
  <r>
    <n v="3118"/>
    <s v="Garden Eden, theatre, meeting, culture, music, art"/>
    <s v="a magical place for all kind of people, like a fairytaile in all colours"/>
    <n v="500000"/>
    <n v="1550"/>
    <x v="2"/>
    <x v="10"/>
    <s v="SEK"/>
    <n v="1467473723"/>
    <n v="1465832123"/>
    <x v="2064"/>
    <b v="0"/>
    <n v="2"/>
    <b v="0"/>
    <s v="theater/spaces"/>
    <n v="0"/>
    <x v="1"/>
    <n v="0"/>
    <x v="6"/>
    <s v="spaces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x v="2065"/>
    <b v="0"/>
    <n v="24"/>
    <b v="1"/>
    <s v="theater/musical"/>
    <n v="0"/>
    <x v="1"/>
    <n v="129"/>
    <x v="6"/>
    <s v="musical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x v="2066"/>
    <b v="0"/>
    <n v="14"/>
    <b v="0"/>
    <s v="technology/wearables"/>
    <n v="0"/>
    <x v="4"/>
    <n v="17"/>
    <x v="0"/>
    <s v="wearabl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x v="2067"/>
    <b v="0"/>
    <n v="32"/>
    <b v="1"/>
    <s v="games/tabletop games"/>
    <n v="0"/>
    <x v="4"/>
    <n v="154"/>
    <x v="3"/>
    <s v="tabletop games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x v="2068"/>
    <b v="0"/>
    <n v="23"/>
    <b v="1"/>
    <s v="music/indie rock"/>
    <n v="0"/>
    <x v="3"/>
    <n v="102"/>
    <x v="7"/>
    <s v="indie rock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x v="2069"/>
    <b v="0"/>
    <n v="22"/>
    <b v="1"/>
    <s v="theater/plays"/>
    <n v="0"/>
    <x v="2"/>
    <n v="102"/>
    <x v="6"/>
    <s v="plays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x v="2070"/>
    <b v="0"/>
    <n v="22"/>
    <b v="1"/>
    <s v="film &amp; video/documentary"/>
    <n v="0"/>
    <x v="3"/>
    <n v="256"/>
    <x v="5"/>
    <s v="documentary"/>
  </r>
  <r>
    <n v="3758"/>
    <s v="Luigi's Ladies"/>
    <s v="LUIGI'S LADIES: an original one-woman musical comedy"/>
    <n v="1500"/>
    <n v="1535"/>
    <x v="0"/>
    <x v="0"/>
    <s v="USD"/>
    <n v="1400475600"/>
    <n v="1397819938"/>
    <x v="2071"/>
    <b v="0"/>
    <n v="26"/>
    <b v="1"/>
    <s v="theater/musical"/>
    <n v="0"/>
    <x v="2"/>
    <n v="102"/>
    <x v="6"/>
    <s v="musical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x v="2072"/>
    <b v="0"/>
    <n v="14"/>
    <b v="1"/>
    <s v="theater/plays"/>
    <n v="0"/>
    <x v="1"/>
    <n v="153"/>
    <x v="6"/>
    <s v="play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x v="2073"/>
    <b v="1"/>
    <n v="24"/>
    <b v="0"/>
    <s v="photography/photobooks"/>
    <n v="1533"/>
    <x v="4"/>
    <n v="15"/>
    <x v="2"/>
    <s v="photobook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x v="2074"/>
    <b v="0"/>
    <n v="37"/>
    <b v="1"/>
    <s v="theater/plays"/>
    <n v="0"/>
    <x v="2"/>
    <n v="153"/>
    <x v="6"/>
    <s v="play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x v="2075"/>
    <b v="0"/>
    <n v="18"/>
    <b v="0"/>
    <s v="technology/wearables"/>
    <n v="0"/>
    <x v="2"/>
    <n v="3"/>
    <x v="0"/>
    <s v="wearable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x v="2076"/>
    <b v="0"/>
    <n v="25"/>
    <b v="1"/>
    <s v="theater/plays"/>
    <n v="0"/>
    <x v="2"/>
    <n v="102"/>
    <x v="6"/>
    <s v="play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x v="2077"/>
    <b v="0"/>
    <n v="14"/>
    <b v="0"/>
    <s v="publishing/translations"/>
    <n v="0"/>
    <x v="1"/>
    <n v="20"/>
    <x v="1"/>
    <s v="translations"/>
  </r>
  <r>
    <n v="3324"/>
    <s v="At Swim, Two Boys"/>
    <s v="The play tells the story of Jim and Doyler and their friendship on the brink of Irish independence."/>
    <n v="1500"/>
    <n v="1525"/>
    <x v="0"/>
    <x v="12"/>
    <s v="EUR"/>
    <n v="1465135190"/>
    <n v="1463925590"/>
    <x v="2078"/>
    <b v="0"/>
    <n v="10"/>
    <b v="1"/>
    <s v="theater/plays"/>
    <n v="0"/>
    <x v="1"/>
    <n v="102"/>
    <x v="6"/>
    <s v="plays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x v="2079"/>
    <b v="0"/>
    <n v="20"/>
    <b v="1"/>
    <s v="music/rock"/>
    <n v="0"/>
    <x v="6"/>
    <n v="101"/>
    <x v="7"/>
    <s v="rock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x v="2080"/>
    <b v="0"/>
    <n v="27"/>
    <b v="1"/>
    <s v="theater/plays"/>
    <n v="0"/>
    <x v="1"/>
    <n v="101"/>
    <x v="6"/>
    <s v="plays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11"/>
    <s v="CAD"/>
    <n v="1399183200"/>
    <n v="1396633284"/>
    <x v="2081"/>
    <b v="0"/>
    <n v="30"/>
    <b v="0"/>
    <s v="music/jazz"/>
    <n v="0"/>
    <x v="2"/>
    <n v="30"/>
    <x v="7"/>
    <s v="jazz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x v="2082"/>
    <b v="0"/>
    <n v="19"/>
    <b v="1"/>
    <s v="theater/plays"/>
    <n v="0"/>
    <x v="2"/>
    <n v="101"/>
    <x v="6"/>
    <s v="plays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x v="2083"/>
    <b v="0"/>
    <n v="39"/>
    <b v="1"/>
    <s v="music/indie rock"/>
    <n v="0"/>
    <x v="3"/>
    <n v="101"/>
    <x v="7"/>
    <s v="indie rock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x v="2084"/>
    <b v="1"/>
    <n v="7"/>
    <b v="1"/>
    <s v="film &amp; video/documentary"/>
    <n v="1511"/>
    <x v="3"/>
    <n v="101"/>
    <x v="5"/>
    <s v="documentary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x v="2085"/>
    <b v="0"/>
    <n v="36"/>
    <b v="1"/>
    <s v="film &amp; video/television"/>
    <n v="0"/>
    <x v="2"/>
    <n v="101"/>
    <x v="5"/>
    <s v="television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x v="2086"/>
    <b v="0"/>
    <n v="31"/>
    <b v="1"/>
    <s v="music/rock"/>
    <n v="0"/>
    <x v="5"/>
    <n v="116"/>
    <x v="7"/>
    <s v="rock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x v="2087"/>
    <b v="0"/>
    <n v="42"/>
    <b v="1"/>
    <s v="theater/plays"/>
    <n v="0"/>
    <x v="4"/>
    <n v="101"/>
    <x v="6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x v="2088"/>
    <b v="0"/>
    <n v="20"/>
    <b v="1"/>
    <s v="theater/plays"/>
    <n v="0"/>
    <x v="2"/>
    <n v="101"/>
    <x v="6"/>
    <s v="play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x v="2089"/>
    <b v="0"/>
    <n v="21"/>
    <b v="1"/>
    <s v="film &amp; video/shorts"/>
    <n v="0"/>
    <x v="6"/>
    <n v="126"/>
    <x v="5"/>
    <s v="shorts"/>
  </r>
  <r>
    <n v="3076"/>
    <s v="10,000 Hours"/>
    <s v="Helping female comedians get in their 10,000 Hours of practice!"/>
    <n v="10000"/>
    <n v="1506"/>
    <x v="2"/>
    <x v="0"/>
    <s v="USD"/>
    <n v="1444405123"/>
    <n v="1439221123"/>
    <x v="2090"/>
    <b v="0"/>
    <n v="50"/>
    <b v="0"/>
    <s v="theater/spaces"/>
    <n v="0"/>
    <x v="4"/>
    <n v="15"/>
    <x v="6"/>
    <s v="space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x v="2091"/>
    <b v="0"/>
    <n v="39"/>
    <b v="1"/>
    <s v="theater/plays"/>
    <n v="0"/>
    <x v="4"/>
    <n v="100"/>
    <x v="6"/>
    <s v="plays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x v="2092"/>
    <b v="0"/>
    <n v="34"/>
    <b v="1"/>
    <s v="music/rock"/>
    <n v="0"/>
    <x v="3"/>
    <n v="125"/>
    <x v="7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x v="2093"/>
    <b v="0"/>
    <n v="32"/>
    <b v="1"/>
    <s v="music/rock"/>
    <n v="0"/>
    <x v="6"/>
    <n v="100"/>
    <x v="7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x v="2094"/>
    <b v="0"/>
    <n v="14"/>
    <b v="1"/>
    <s v="music/rock"/>
    <n v="0"/>
    <x v="0"/>
    <n v="100"/>
    <x v="7"/>
    <s v="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x v="2095"/>
    <b v="0"/>
    <n v="38"/>
    <b v="1"/>
    <s v="music/indie rock"/>
    <n v="0"/>
    <x v="3"/>
    <n v="100"/>
    <x v="7"/>
    <s v="indie rock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x v="2096"/>
    <b v="0"/>
    <n v="37"/>
    <b v="1"/>
    <s v="theater/plays"/>
    <n v="0"/>
    <x v="1"/>
    <n v="100"/>
    <x v="6"/>
    <s v="plays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x v="2097"/>
    <b v="0"/>
    <n v="47"/>
    <b v="1"/>
    <s v="music/metal"/>
    <n v="0"/>
    <x v="1"/>
    <n v="103"/>
    <x v="7"/>
    <s v="met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x v="2098"/>
    <b v="0"/>
    <n v="27"/>
    <b v="1"/>
    <s v="theater/musical"/>
    <n v="0"/>
    <x v="1"/>
    <n v="100"/>
    <x v="6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x v="2099"/>
    <b v="0"/>
    <n v="10"/>
    <b v="0"/>
    <s v="theater/musical"/>
    <n v="0"/>
    <x v="2"/>
    <n v="15"/>
    <x v="6"/>
    <s v="musical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x v="2100"/>
    <b v="0"/>
    <n v="30"/>
    <b v="1"/>
    <s v="theater/plays"/>
    <n v="0"/>
    <x v="1"/>
    <n v="125"/>
    <x v="6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x v="2101"/>
    <b v="0"/>
    <n v="29"/>
    <b v="1"/>
    <s v="theater/plays"/>
    <n v="0"/>
    <x v="2"/>
    <n v="100"/>
    <x v="6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x v="2102"/>
    <b v="0"/>
    <n v="29"/>
    <b v="1"/>
    <s v="theater/plays"/>
    <n v="0"/>
    <x v="2"/>
    <n v="100"/>
    <x v="6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x v="2103"/>
    <b v="0"/>
    <n v="45"/>
    <b v="1"/>
    <s v="theater/plays"/>
    <n v="0"/>
    <x v="2"/>
    <n v="100"/>
    <x v="6"/>
    <s v="play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x v="2104"/>
    <b v="0"/>
    <n v="29"/>
    <b v="1"/>
    <s v="theater/spaces"/>
    <n v="0"/>
    <x v="1"/>
    <n v="100"/>
    <x v="6"/>
    <s v="spac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x v="2105"/>
    <b v="0"/>
    <n v="83"/>
    <b v="0"/>
    <s v="games/video games"/>
    <n v="0"/>
    <x v="0"/>
    <n v="3"/>
    <x v="3"/>
    <s v="video gam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x v="2106"/>
    <b v="0"/>
    <n v="31"/>
    <b v="0"/>
    <s v="technology/wearables"/>
    <n v="0"/>
    <x v="2"/>
    <n v="15"/>
    <x v="0"/>
    <s v="wearable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x v="2107"/>
    <b v="0"/>
    <n v="28"/>
    <b v="1"/>
    <s v="film &amp; video/shorts"/>
    <n v="0"/>
    <x v="3"/>
    <n v="198"/>
    <x v="5"/>
    <s v="short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11"/>
    <s v="CAD"/>
    <n v="1423333581"/>
    <n v="1420741581"/>
    <x v="2108"/>
    <b v="0"/>
    <n v="24"/>
    <b v="0"/>
    <s v="technology/wearables"/>
    <n v="0"/>
    <x v="4"/>
    <n v="1"/>
    <x v="0"/>
    <s v="wearables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x v="2109"/>
    <b v="0"/>
    <n v="42"/>
    <b v="1"/>
    <s v="technology/space exploration"/>
    <n v="0"/>
    <x v="1"/>
    <n v="137"/>
    <x v="0"/>
    <s v="space exploration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x v="2110"/>
    <b v="0"/>
    <n v="19"/>
    <b v="0"/>
    <s v="film &amp; video/drama"/>
    <n v="0"/>
    <x v="4"/>
    <n v="42"/>
    <x v="5"/>
    <s v="drama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x v="2111"/>
    <b v="0"/>
    <n v="24"/>
    <b v="0"/>
    <s v="music/world music"/>
    <n v="0"/>
    <x v="6"/>
    <n v="29"/>
    <x v="7"/>
    <s v="world music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x v="2112"/>
    <b v="0"/>
    <n v="31"/>
    <b v="0"/>
    <s v="theater/plays"/>
    <n v="0"/>
    <x v="1"/>
    <n v="49"/>
    <x v="6"/>
    <s v="plays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x v="2113"/>
    <b v="0"/>
    <n v="5"/>
    <b v="0"/>
    <s v="technology/web"/>
    <n v="0"/>
    <x v="4"/>
    <n v="1"/>
    <x v="0"/>
    <s v="web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x v="2114"/>
    <b v="0"/>
    <n v="38"/>
    <b v="1"/>
    <s v="theater/musical"/>
    <n v="0"/>
    <x v="1"/>
    <n v="146"/>
    <x v="6"/>
    <s v="musical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x v="2115"/>
    <b v="1"/>
    <n v="36"/>
    <b v="1"/>
    <s v="film &amp; video/documentary"/>
    <n v="1455"/>
    <x v="7"/>
    <n v="146"/>
    <x v="5"/>
    <s v="documentary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x v="2116"/>
    <b v="0"/>
    <n v="16"/>
    <b v="0"/>
    <s v="games/mobile games"/>
    <n v="0"/>
    <x v="5"/>
    <n v="8"/>
    <x v="3"/>
    <s v="mobile games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x v="2117"/>
    <b v="0"/>
    <n v="21"/>
    <b v="1"/>
    <s v="music/indie rock"/>
    <n v="0"/>
    <x v="4"/>
    <n v="145"/>
    <x v="7"/>
    <s v="indie rock"/>
  </r>
  <r>
    <n v="1132"/>
    <s v="One"/>
    <s v="One is a simple mobile game about exploring the connections between all living things. Featuring hand-painted art."/>
    <n v="10000"/>
    <n v="1438"/>
    <x v="2"/>
    <x v="11"/>
    <s v="CAD"/>
    <n v="1483238771"/>
    <n v="1480646771"/>
    <x v="2118"/>
    <b v="0"/>
    <n v="13"/>
    <b v="0"/>
    <s v="games/mobile games"/>
    <n v="0"/>
    <x v="1"/>
    <n v="14"/>
    <x v="3"/>
    <s v="mobile game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x v="2119"/>
    <b v="1"/>
    <n v="45"/>
    <b v="1"/>
    <s v="theater/plays"/>
    <n v="1437"/>
    <x v="2"/>
    <n v="120"/>
    <x v="6"/>
    <s v="plays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x v="2120"/>
    <b v="0"/>
    <n v="33"/>
    <b v="1"/>
    <s v="music/rock"/>
    <n v="0"/>
    <x v="4"/>
    <n v="180"/>
    <x v="7"/>
    <s v="rock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4"/>
    <s v="EUR"/>
    <n v="1478723208"/>
    <n v="1476559608"/>
    <x v="2121"/>
    <b v="0"/>
    <n v="52"/>
    <b v="1"/>
    <s v="technology/space exploration"/>
    <n v="0"/>
    <x v="1"/>
    <n v="956"/>
    <x v="0"/>
    <s v="space exploration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x v="2122"/>
    <b v="0"/>
    <n v="20"/>
    <b v="0"/>
    <s v="games/video games"/>
    <n v="0"/>
    <x v="2"/>
    <n v="0"/>
    <x v="3"/>
    <s v="video games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11"/>
    <s v="CAD"/>
    <n v="1413547200"/>
    <n v="1411417602"/>
    <x v="2123"/>
    <b v="0"/>
    <n v="21"/>
    <b v="1"/>
    <s v="film &amp; video/documentary"/>
    <n v="0"/>
    <x v="2"/>
    <n v="102"/>
    <x v="5"/>
    <s v="documentary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x v="2124"/>
    <b v="0"/>
    <n v="16"/>
    <b v="0"/>
    <s v="photography/people"/>
    <n v="0"/>
    <x v="1"/>
    <n v="4"/>
    <x v="2"/>
    <s v="people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x v="2125"/>
    <b v="1"/>
    <n v="24"/>
    <b v="0"/>
    <s v="photography/photobooks"/>
    <n v="1417"/>
    <x v="1"/>
    <n v="26"/>
    <x v="2"/>
    <s v="photobooks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x v="2126"/>
    <b v="0"/>
    <n v="22"/>
    <b v="0"/>
    <s v="technology/web"/>
    <n v="0"/>
    <x v="2"/>
    <n v="37"/>
    <x v="0"/>
    <s v="web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x v="2127"/>
    <b v="0"/>
    <n v="26"/>
    <b v="1"/>
    <s v="music/classical music"/>
    <n v="0"/>
    <x v="2"/>
    <n v="156"/>
    <x v="7"/>
    <s v="classical music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x v="2128"/>
    <b v="0"/>
    <n v="23"/>
    <b v="0"/>
    <s v="music/faith"/>
    <n v="0"/>
    <x v="5"/>
    <n v="12"/>
    <x v="7"/>
    <s v="faith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x v="2129"/>
    <b v="0"/>
    <n v="15"/>
    <b v="0"/>
    <s v="publishing/children's books"/>
    <n v="0"/>
    <x v="2"/>
    <n v="26"/>
    <x v="1"/>
    <s v="children's books"/>
  </r>
  <r>
    <n v="950"/>
    <s v="EZC Smartlight"/>
    <s v="Rider worn tail light brake light. Adheres to virtually any coat, jacket or vest. Stays on even when you get off."/>
    <n v="5000"/>
    <n v="1402"/>
    <x v="2"/>
    <x v="11"/>
    <s v="CAD"/>
    <n v="1453053661"/>
    <n v="1450461661"/>
    <x v="2130"/>
    <b v="0"/>
    <n v="24"/>
    <b v="0"/>
    <s v="technology/wearables"/>
    <n v="0"/>
    <x v="4"/>
    <n v="28"/>
    <x v="0"/>
    <s v="wearable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11"/>
    <s v="CAD"/>
    <n v="1417460940"/>
    <n v="1416516972"/>
    <x v="2131"/>
    <b v="0"/>
    <n v="20"/>
    <b v="1"/>
    <s v="theater/plays"/>
    <n v="0"/>
    <x v="2"/>
    <n v="117"/>
    <x v="6"/>
    <s v="play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x v="2132"/>
    <b v="0"/>
    <n v="41"/>
    <b v="0"/>
    <s v="technology/gadgets"/>
    <n v="0"/>
    <x v="1"/>
    <n v="47"/>
    <x v="0"/>
    <s v="gadgets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x v="2133"/>
    <b v="0"/>
    <n v="41"/>
    <b v="0"/>
    <s v="music/faith"/>
    <n v="0"/>
    <x v="1"/>
    <n v="43"/>
    <x v="7"/>
    <s v="faith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x v="2134"/>
    <b v="0"/>
    <n v="34"/>
    <b v="1"/>
    <s v="theater/plays"/>
    <n v="0"/>
    <x v="4"/>
    <n v="100"/>
    <x v="6"/>
    <s v="plays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x v="2135"/>
    <b v="0"/>
    <n v="38"/>
    <b v="1"/>
    <s v="music/rock"/>
    <n v="0"/>
    <x v="3"/>
    <n v="107"/>
    <x v="7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x v="2136"/>
    <b v="0"/>
    <n v="12"/>
    <b v="1"/>
    <s v="music/rock"/>
    <n v="0"/>
    <x v="4"/>
    <n v="185"/>
    <x v="7"/>
    <s v="rock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x v="2137"/>
    <b v="0"/>
    <n v="12"/>
    <b v="0"/>
    <s v="technology/wearables"/>
    <n v="0"/>
    <x v="4"/>
    <n v="5"/>
    <x v="0"/>
    <s v="wearables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x v="2138"/>
    <b v="0"/>
    <n v="13"/>
    <b v="0"/>
    <s v="film &amp; video/science fiction"/>
    <n v="0"/>
    <x v="4"/>
    <n v="6"/>
    <x v="5"/>
    <s v="science fiction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x v="2139"/>
    <b v="0"/>
    <n v="17"/>
    <b v="0"/>
    <s v="theater/plays"/>
    <n v="0"/>
    <x v="4"/>
    <n v="12"/>
    <x v="6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x v="2140"/>
    <b v="0"/>
    <n v="17"/>
    <b v="1"/>
    <s v="theater/plays"/>
    <n v="0"/>
    <x v="4"/>
    <n v="138"/>
    <x v="6"/>
    <s v="plays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x v="2141"/>
    <b v="0"/>
    <n v="30"/>
    <b v="0"/>
    <s v="music/jazz"/>
    <n v="0"/>
    <x v="0"/>
    <n v="15"/>
    <x v="7"/>
    <s v="jazz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x v="2142"/>
    <b v="0"/>
    <n v="34"/>
    <b v="1"/>
    <s v="music/pop"/>
    <n v="0"/>
    <x v="6"/>
    <n v="137"/>
    <x v="7"/>
    <s v="pop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x v="2143"/>
    <b v="0"/>
    <n v="59"/>
    <b v="1"/>
    <s v="theater/spaces"/>
    <n v="0"/>
    <x v="2"/>
    <n v="458"/>
    <x v="6"/>
    <s v="spaces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x v="2144"/>
    <b v="0"/>
    <n v="17"/>
    <b v="1"/>
    <s v="music/rock"/>
    <n v="0"/>
    <x v="0"/>
    <n v="114"/>
    <x v="7"/>
    <s v="rock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x v="2145"/>
    <b v="0"/>
    <n v="49"/>
    <b v="1"/>
    <s v="film &amp; video/shorts"/>
    <n v="0"/>
    <x v="2"/>
    <n v="105"/>
    <x v="5"/>
    <s v="shorts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x v="2146"/>
    <b v="0"/>
    <n v="27"/>
    <b v="1"/>
    <s v="music/electronic music"/>
    <n v="0"/>
    <x v="1"/>
    <n v="103"/>
    <x v="7"/>
    <s v="electronic music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4"/>
    <s v="EUR"/>
    <n v="1480721803"/>
    <n v="1478126203"/>
    <x v="2147"/>
    <b v="0"/>
    <n v="20"/>
    <b v="0"/>
    <s v="technology/web"/>
    <n v="0"/>
    <x v="1"/>
    <n v="1"/>
    <x v="0"/>
    <s v="web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x v="2148"/>
    <b v="0"/>
    <n v="20"/>
    <b v="1"/>
    <s v="theater/plays"/>
    <n v="0"/>
    <x v="1"/>
    <n v="171"/>
    <x v="6"/>
    <s v="plays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x v="2149"/>
    <b v="0"/>
    <n v="47"/>
    <b v="1"/>
    <s v="music/indie rock"/>
    <n v="0"/>
    <x v="6"/>
    <n v="114"/>
    <x v="7"/>
    <s v="indie rock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x v="2150"/>
    <b v="0"/>
    <n v="20"/>
    <b v="0"/>
    <s v="theater/plays"/>
    <n v="0"/>
    <x v="4"/>
    <n v="27"/>
    <x v="6"/>
    <s v="plays"/>
  </r>
  <r>
    <n v="2558"/>
    <s v="Hopkins Sinfonia 2015 Season"/>
    <s v="The Hopkins Sinfonia is looking for your support to run our 2015 Season made up of five concerts."/>
    <n v="1250"/>
    <n v="1361"/>
    <x v="0"/>
    <x v="8"/>
    <s v="AUD"/>
    <n v="1430488740"/>
    <n v="1427747906"/>
    <x v="2151"/>
    <b v="0"/>
    <n v="18"/>
    <b v="1"/>
    <s v="music/classical music"/>
    <n v="0"/>
    <x v="4"/>
    <n v="109"/>
    <x v="7"/>
    <s v="classical music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x v="2152"/>
    <b v="0"/>
    <n v="38"/>
    <b v="1"/>
    <s v="music/indie rock"/>
    <n v="0"/>
    <x v="6"/>
    <n v="136"/>
    <x v="7"/>
    <s v="indie rock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x v="2153"/>
    <b v="0"/>
    <n v="21"/>
    <b v="1"/>
    <s v="theater/plays"/>
    <n v="0"/>
    <x v="4"/>
    <n v="170"/>
    <x v="6"/>
    <s v="play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16"/>
    <s v="EUR"/>
    <n v="1472751121"/>
    <n v="1471887121"/>
    <x v="2154"/>
    <b v="0"/>
    <n v="35"/>
    <b v="1"/>
    <s v="film &amp; video/shorts"/>
    <n v="0"/>
    <x v="1"/>
    <n v="2702"/>
    <x v="5"/>
    <s v="shorts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x v="2155"/>
    <b v="0"/>
    <n v="26"/>
    <b v="1"/>
    <s v="music/indie rock"/>
    <n v="0"/>
    <x v="3"/>
    <n v="135"/>
    <x v="7"/>
    <s v="indie rock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x v="2156"/>
    <b v="0"/>
    <n v="29"/>
    <b v="0"/>
    <s v="music/jazz"/>
    <n v="0"/>
    <x v="0"/>
    <n v="68"/>
    <x v="7"/>
    <s v="jazz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x v="2157"/>
    <b v="0"/>
    <n v="17"/>
    <b v="1"/>
    <s v="music/indie rock"/>
    <n v="0"/>
    <x v="6"/>
    <n v="135"/>
    <x v="7"/>
    <s v="indie rock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x v="2158"/>
    <b v="0"/>
    <n v="16"/>
    <b v="0"/>
    <s v="food/food trucks"/>
    <n v="0"/>
    <x v="2"/>
    <n v="41"/>
    <x v="4"/>
    <s v="food trucks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x v="2159"/>
    <b v="0"/>
    <n v="47"/>
    <b v="1"/>
    <s v="music/metal"/>
    <n v="0"/>
    <x v="2"/>
    <n v="122"/>
    <x v="7"/>
    <s v="metal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x v="2160"/>
    <b v="0"/>
    <n v="42"/>
    <b v="1"/>
    <s v="publishing/nonfiction"/>
    <n v="0"/>
    <x v="0"/>
    <n v="134"/>
    <x v="1"/>
    <s v="nonfiction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x v="2161"/>
    <b v="0"/>
    <n v="6"/>
    <b v="0"/>
    <s v="theater/plays"/>
    <n v="0"/>
    <x v="1"/>
    <n v="9"/>
    <x v="6"/>
    <s v="plays"/>
  </r>
  <r>
    <n v="2659"/>
    <s v="test (Canceled)"/>
    <s v="test"/>
    <n v="49000"/>
    <n v="1333"/>
    <x v="1"/>
    <x v="0"/>
    <s v="USD"/>
    <n v="1429321210"/>
    <n v="1426729210"/>
    <x v="2162"/>
    <b v="0"/>
    <n v="10"/>
    <b v="0"/>
    <s v="technology/space exploration"/>
    <n v="0"/>
    <x v="4"/>
    <n v="3"/>
    <x v="0"/>
    <s v="space exploration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x v="2163"/>
    <b v="0"/>
    <n v="44"/>
    <b v="0"/>
    <s v="technology/wearables"/>
    <n v="0"/>
    <x v="1"/>
    <n v="9"/>
    <x v="0"/>
    <s v="wearables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x v="2164"/>
    <b v="0"/>
    <n v="52"/>
    <b v="1"/>
    <s v="photography/photobooks"/>
    <n v="0"/>
    <x v="4"/>
    <n v="111"/>
    <x v="2"/>
    <s v="photobooks"/>
  </r>
  <r>
    <n v="528"/>
    <s v="Devastated No Matter What"/>
    <s v="A Festival Backed Production of a Full-Length Play."/>
    <n v="1150"/>
    <n v="1330"/>
    <x v="0"/>
    <x v="0"/>
    <s v="USD"/>
    <n v="1434921600"/>
    <n v="1433109907"/>
    <x v="2165"/>
    <b v="0"/>
    <n v="30"/>
    <b v="1"/>
    <s v="theater/plays"/>
    <n v="0"/>
    <x v="4"/>
    <n v="116"/>
    <x v="6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x v="2166"/>
    <b v="0"/>
    <n v="31"/>
    <b v="1"/>
    <s v="theater/plays"/>
    <n v="0"/>
    <x v="2"/>
    <n v="133"/>
    <x v="6"/>
    <s v="plays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x v="2167"/>
    <b v="0"/>
    <n v="28"/>
    <b v="1"/>
    <s v="theater/musical"/>
    <n v="0"/>
    <x v="4"/>
    <n v="106"/>
    <x v="6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x v="2168"/>
    <b v="0"/>
    <n v="11"/>
    <b v="1"/>
    <s v="theater/musical"/>
    <n v="0"/>
    <x v="1"/>
    <n v="133"/>
    <x v="6"/>
    <s v="musical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x v="2169"/>
    <b v="0"/>
    <n v="20"/>
    <b v="0"/>
    <s v="theater/spaces"/>
    <n v="0"/>
    <x v="1"/>
    <n v="17"/>
    <x v="6"/>
    <s v="spaces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x v="2170"/>
    <b v="0"/>
    <n v="34"/>
    <b v="1"/>
    <s v="music/pop"/>
    <n v="0"/>
    <x v="3"/>
    <n v="120"/>
    <x v="7"/>
    <s v="pop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x v="2171"/>
    <b v="0"/>
    <n v="28"/>
    <b v="1"/>
    <s v="theater/plays"/>
    <n v="0"/>
    <x v="4"/>
    <n v="105"/>
    <x v="6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x v="2172"/>
    <b v="0"/>
    <n v="23"/>
    <b v="0"/>
    <s v="theater/plays"/>
    <n v="0"/>
    <x v="4"/>
    <n v="44"/>
    <x v="6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x v="2173"/>
    <b v="1"/>
    <n v="26"/>
    <b v="1"/>
    <s v="theater/plays"/>
    <n v="1312"/>
    <x v="1"/>
    <n v="131"/>
    <x v="6"/>
    <s v="play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x v="2174"/>
    <b v="0"/>
    <n v="201"/>
    <b v="0"/>
    <s v="technology/wearables"/>
    <n v="0"/>
    <x v="1"/>
    <n v="7"/>
    <x v="0"/>
    <s v="wearable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x v="2175"/>
    <b v="0"/>
    <n v="6"/>
    <b v="0"/>
    <s v="theater/plays"/>
    <n v="0"/>
    <x v="1"/>
    <n v="1"/>
    <x v="6"/>
    <s v="plays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x v="2176"/>
    <b v="0"/>
    <n v="11"/>
    <b v="0"/>
    <s v="music/faith"/>
    <n v="0"/>
    <x v="4"/>
    <n v="65"/>
    <x v="7"/>
    <s v="faith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x v="2177"/>
    <b v="0"/>
    <n v="26"/>
    <b v="1"/>
    <s v="music/rock"/>
    <n v="0"/>
    <x v="2"/>
    <n v="100"/>
    <x v="7"/>
    <s v="rock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x v="2178"/>
    <b v="0"/>
    <n v="17"/>
    <b v="0"/>
    <s v="film &amp; video/drama"/>
    <n v="0"/>
    <x v="4"/>
    <n v="16"/>
    <x v="5"/>
    <s v="drama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x v="2179"/>
    <b v="1"/>
    <n v="25"/>
    <b v="1"/>
    <s v="theater/plays"/>
    <n v="1300"/>
    <x v="3"/>
    <n v="104"/>
    <x v="6"/>
    <s v="plays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x v="2180"/>
    <b v="0"/>
    <n v="26"/>
    <b v="0"/>
    <s v="film &amp; video/drama"/>
    <n v="0"/>
    <x v="2"/>
    <n v="6"/>
    <x v="5"/>
    <s v="drama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x v="2181"/>
    <b v="0"/>
    <n v="30"/>
    <b v="1"/>
    <s v="theater/plays"/>
    <n v="0"/>
    <x v="1"/>
    <n v="123"/>
    <x v="6"/>
    <s v="play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x v="2182"/>
    <b v="0"/>
    <n v="20"/>
    <b v="0"/>
    <s v="theater/spaces"/>
    <n v="0"/>
    <x v="1"/>
    <n v="9"/>
    <x v="6"/>
    <s v="spaces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x v="2183"/>
    <b v="0"/>
    <n v="28"/>
    <b v="0"/>
    <s v="film &amp; video/science fiction"/>
    <n v="0"/>
    <x v="4"/>
    <n v="11"/>
    <x v="5"/>
    <s v="science fiction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x v="2184"/>
    <b v="0"/>
    <n v="25"/>
    <b v="1"/>
    <s v="theater/spaces"/>
    <n v="0"/>
    <x v="5"/>
    <n v="143"/>
    <x v="6"/>
    <s v="spaces"/>
  </r>
  <r>
    <n v="876"/>
    <s v="Sound Of Dobells"/>
    <s v="What was the greatest record shop ever?  DOBELLS!"/>
    <n v="3152"/>
    <n v="1286"/>
    <x v="2"/>
    <x v="1"/>
    <s v="GBP"/>
    <n v="1359978927"/>
    <n v="1357127727"/>
    <x v="2185"/>
    <b v="0"/>
    <n v="45"/>
    <b v="0"/>
    <s v="music/jazz"/>
    <n v="0"/>
    <x v="0"/>
    <n v="41"/>
    <x v="7"/>
    <s v="jazz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x v="2186"/>
    <b v="0"/>
    <n v="41"/>
    <b v="1"/>
    <s v="music/indie rock"/>
    <n v="0"/>
    <x v="3"/>
    <n v="171"/>
    <x v="7"/>
    <s v="indie rock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11"/>
    <s v="CAD"/>
    <n v="1434670397"/>
    <n v="1429486397"/>
    <x v="2187"/>
    <b v="0"/>
    <n v="7"/>
    <b v="1"/>
    <s v="film &amp; video/documentary"/>
    <n v="0"/>
    <x v="4"/>
    <n v="128"/>
    <x v="5"/>
    <s v="documentary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x v="2188"/>
    <b v="0"/>
    <n v="34"/>
    <b v="1"/>
    <s v="theater/musical"/>
    <n v="0"/>
    <x v="2"/>
    <n v="128"/>
    <x v="6"/>
    <s v="musical"/>
  </r>
  <r>
    <n v="3531"/>
    <s v="The Reinvention of Lily Johnson"/>
    <s v="A political comedy for a crazy election year"/>
    <n v="1000"/>
    <n v="1280"/>
    <x v="0"/>
    <x v="0"/>
    <s v="USD"/>
    <n v="1467301334"/>
    <n v="1464709334"/>
    <x v="2189"/>
    <b v="0"/>
    <n v="26"/>
    <b v="1"/>
    <s v="theater/plays"/>
    <n v="0"/>
    <x v="1"/>
    <n v="128"/>
    <x v="6"/>
    <s v="plays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x v="2190"/>
    <b v="0"/>
    <n v="10"/>
    <b v="0"/>
    <s v="theater/musical"/>
    <n v="0"/>
    <x v="1"/>
    <n v="36"/>
    <x v="6"/>
    <s v="musical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x v="2191"/>
    <b v="0"/>
    <n v="27"/>
    <b v="1"/>
    <s v="theater/plays"/>
    <n v="0"/>
    <x v="1"/>
    <n v="128"/>
    <x v="6"/>
    <s v="plays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x v="2192"/>
    <b v="1"/>
    <n v="94"/>
    <b v="1"/>
    <s v="food/small batch"/>
    <n v="1273"/>
    <x v="2"/>
    <n v="212"/>
    <x v="4"/>
    <s v="small batch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x v="2193"/>
    <b v="0"/>
    <n v="28"/>
    <b v="1"/>
    <s v="music/rock"/>
    <n v="0"/>
    <x v="6"/>
    <n v="127"/>
    <x v="7"/>
    <s v="rock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x v="2194"/>
    <b v="0"/>
    <n v="25"/>
    <b v="1"/>
    <s v="theater/spaces"/>
    <n v="0"/>
    <x v="4"/>
    <n v="127"/>
    <x v="6"/>
    <s v="spaces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x v="2195"/>
    <b v="0"/>
    <n v="26"/>
    <b v="1"/>
    <s v="music/indie rock"/>
    <n v="0"/>
    <x v="0"/>
    <n v="127"/>
    <x v="7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x v="2196"/>
    <b v="0"/>
    <n v="48"/>
    <b v="1"/>
    <s v="music/indie rock"/>
    <n v="0"/>
    <x v="3"/>
    <n v="180"/>
    <x v="7"/>
    <s v="indie rock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x v="2197"/>
    <b v="0"/>
    <n v="32"/>
    <b v="1"/>
    <s v="theater/plays"/>
    <n v="0"/>
    <x v="4"/>
    <n v="105"/>
    <x v="6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x v="2198"/>
    <b v="0"/>
    <n v="17"/>
    <b v="1"/>
    <s v="theater/plays"/>
    <n v="0"/>
    <x v="2"/>
    <n v="126"/>
    <x v="6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x v="2199"/>
    <b v="0"/>
    <n v="49"/>
    <b v="1"/>
    <s v="theater/plays"/>
    <n v="0"/>
    <x v="1"/>
    <n v="126"/>
    <x v="6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x v="2200"/>
    <b v="0"/>
    <n v="9"/>
    <b v="1"/>
    <s v="theater/plays"/>
    <n v="0"/>
    <x v="1"/>
    <n v="105"/>
    <x v="6"/>
    <s v="plays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x v="2201"/>
    <b v="0"/>
    <n v="19"/>
    <b v="1"/>
    <s v="music/indie rock"/>
    <n v="0"/>
    <x v="3"/>
    <n v="114"/>
    <x v="7"/>
    <s v="indie rock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x v="2202"/>
    <b v="0"/>
    <n v="11"/>
    <b v="0"/>
    <s v="film &amp; video/animation"/>
    <n v="0"/>
    <x v="6"/>
    <n v="2"/>
    <x v="5"/>
    <s v="animation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x v="2203"/>
    <b v="1"/>
    <n v="21"/>
    <b v="1"/>
    <s v="theater/plays"/>
    <n v="1250"/>
    <x v="4"/>
    <n v="104"/>
    <x v="6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x v="2204"/>
    <b v="0"/>
    <n v="20"/>
    <b v="1"/>
    <s v="theater/plays"/>
    <n v="0"/>
    <x v="2"/>
    <n v="100"/>
    <x v="6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x v="2205"/>
    <b v="0"/>
    <n v="24"/>
    <b v="1"/>
    <s v="theater/plays"/>
    <n v="0"/>
    <x v="4"/>
    <n v="156"/>
    <x v="6"/>
    <s v="plays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x v="2206"/>
    <b v="0"/>
    <n v="25"/>
    <b v="0"/>
    <s v="technology/web"/>
    <n v="0"/>
    <x v="1"/>
    <n v="12"/>
    <x v="0"/>
    <s v="web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x v="2207"/>
    <b v="0"/>
    <n v="46"/>
    <b v="1"/>
    <s v="theater/plays"/>
    <n v="0"/>
    <x v="4"/>
    <n v="104"/>
    <x v="6"/>
    <s v="plays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x v="2208"/>
    <b v="0"/>
    <n v="14"/>
    <b v="0"/>
    <s v="theater/musical"/>
    <n v="0"/>
    <x v="1"/>
    <n v="5"/>
    <x v="6"/>
    <s v="musical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x v="2209"/>
    <b v="0"/>
    <n v="22"/>
    <b v="1"/>
    <s v="film &amp; video/television"/>
    <n v="0"/>
    <x v="4"/>
    <n v="145"/>
    <x v="5"/>
    <s v="television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x v="2210"/>
    <b v="0"/>
    <n v="29"/>
    <b v="1"/>
    <s v="music/indie rock"/>
    <n v="0"/>
    <x v="2"/>
    <n v="102"/>
    <x v="7"/>
    <s v="indie rock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x v="2211"/>
    <b v="0"/>
    <n v="18"/>
    <b v="1"/>
    <s v="theater/plays"/>
    <n v="0"/>
    <x v="2"/>
    <n v="175"/>
    <x v="6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x v="2212"/>
    <b v="0"/>
    <n v="7"/>
    <b v="0"/>
    <s v="theater/plays"/>
    <n v="0"/>
    <x v="1"/>
    <n v="4"/>
    <x v="6"/>
    <s v="play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0"/>
    <s v="SEK"/>
    <n v="1444027186"/>
    <n v="1441435186"/>
    <x v="2213"/>
    <b v="0"/>
    <n v="4"/>
    <b v="0"/>
    <s v="food/food trucks"/>
    <n v="0"/>
    <x v="4"/>
    <n v="0"/>
    <x v="4"/>
    <s v="food truck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x v="2214"/>
    <b v="1"/>
    <n v="21"/>
    <b v="1"/>
    <s v="theater/plays"/>
    <n v="1220"/>
    <x v="6"/>
    <n v="163"/>
    <x v="6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x v="2215"/>
    <b v="0"/>
    <n v="20"/>
    <b v="1"/>
    <s v="theater/plays"/>
    <n v="0"/>
    <x v="4"/>
    <n v="122"/>
    <x v="6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11"/>
    <s v="CAD"/>
    <n v="1416211140"/>
    <n v="1413016216"/>
    <x v="2216"/>
    <b v="0"/>
    <n v="28"/>
    <b v="1"/>
    <s v="theater/plays"/>
    <n v="0"/>
    <x v="2"/>
    <n v="180"/>
    <x v="6"/>
    <s v="play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x v="2217"/>
    <b v="0"/>
    <n v="6"/>
    <b v="0"/>
    <s v="food/food trucks"/>
    <n v="0"/>
    <x v="4"/>
    <n v="2"/>
    <x v="4"/>
    <s v="food truck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x v="2218"/>
    <b v="0"/>
    <n v="17"/>
    <b v="0"/>
    <s v="games/mobile games"/>
    <n v="0"/>
    <x v="4"/>
    <n v="5"/>
    <x v="3"/>
    <s v="mobile game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x v="2219"/>
    <b v="0"/>
    <n v="27"/>
    <b v="1"/>
    <s v="theater/plays"/>
    <n v="0"/>
    <x v="4"/>
    <n v="124"/>
    <x v="6"/>
    <s v="plays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x v="2220"/>
    <b v="0"/>
    <n v="23"/>
    <b v="1"/>
    <s v="music/rock"/>
    <n v="0"/>
    <x v="0"/>
    <n v="101"/>
    <x v="7"/>
    <s v="rock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x v="2221"/>
    <b v="0"/>
    <n v="25"/>
    <b v="1"/>
    <s v="film &amp; video/documentary"/>
    <n v="0"/>
    <x v="2"/>
    <n v="120"/>
    <x v="5"/>
    <s v="documentary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x v="2222"/>
    <b v="0"/>
    <n v="11"/>
    <b v="0"/>
    <s v="music/jazz"/>
    <n v="0"/>
    <x v="8"/>
    <n v="24"/>
    <x v="7"/>
    <s v="jazz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x v="2223"/>
    <b v="0"/>
    <n v="42"/>
    <b v="1"/>
    <s v="music/indie rock"/>
    <n v="0"/>
    <x v="4"/>
    <n v="133"/>
    <x v="7"/>
    <s v="indie rock"/>
  </r>
  <r>
    <n v="857"/>
    <s v="A Reason To Breathe - DEBUT ALBUM"/>
    <s v="Modern Post-Hardcore/Electro music (Hardstyle, EDM, Trap, Dubstep, Dembow, House)."/>
    <n v="1200"/>
    <n v="1200"/>
    <x v="0"/>
    <x v="5"/>
    <s v="EUR"/>
    <n v="1448463431"/>
    <n v="1444831031"/>
    <x v="2224"/>
    <b v="0"/>
    <n v="24"/>
    <b v="1"/>
    <s v="music/metal"/>
    <n v="0"/>
    <x v="4"/>
    <n v="100"/>
    <x v="7"/>
    <s v="metal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x v="2225"/>
    <b v="0"/>
    <n v="28"/>
    <b v="1"/>
    <s v="music/pop"/>
    <n v="0"/>
    <x v="6"/>
    <n v="100"/>
    <x v="7"/>
    <s v="pop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x v="2226"/>
    <b v="0"/>
    <n v="23"/>
    <b v="1"/>
    <s v="theater/plays"/>
    <n v="0"/>
    <x v="1"/>
    <n v="141"/>
    <x v="6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x v="2227"/>
    <b v="0"/>
    <n v="18"/>
    <b v="1"/>
    <s v="theater/plays"/>
    <n v="0"/>
    <x v="4"/>
    <n v="120"/>
    <x v="6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x v="2228"/>
    <b v="0"/>
    <n v="23"/>
    <b v="1"/>
    <s v="theater/plays"/>
    <n v="0"/>
    <x v="1"/>
    <n v="171"/>
    <x v="6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x v="2229"/>
    <b v="0"/>
    <n v="38"/>
    <b v="1"/>
    <s v="theater/plays"/>
    <n v="0"/>
    <x v="2"/>
    <n v="100"/>
    <x v="6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x v="2230"/>
    <b v="0"/>
    <n v="38"/>
    <b v="1"/>
    <s v="theater/plays"/>
    <n v="0"/>
    <x v="2"/>
    <n v="120"/>
    <x v="6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x v="2231"/>
    <b v="0"/>
    <n v="46"/>
    <b v="1"/>
    <s v="theater/plays"/>
    <n v="0"/>
    <x v="4"/>
    <n v="239"/>
    <x v="6"/>
    <s v="plays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x v="2232"/>
    <b v="0"/>
    <n v="43"/>
    <b v="1"/>
    <s v="music/indie rock"/>
    <n v="0"/>
    <x v="3"/>
    <n v="119"/>
    <x v="7"/>
    <s v="indie rock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11"/>
    <s v="CAD"/>
    <n v="1409072982"/>
    <n v="1407258582"/>
    <x v="2233"/>
    <b v="0"/>
    <n v="15"/>
    <b v="1"/>
    <s v="theater/plays"/>
    <n v="0"/>
    <x v="2"/>
    <n v="108"/>
    <x v="6"/>
    <s v="play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8"/>
    <s v="AUD"/>
    <n v="1422928800"/>
    <n v="1420235311"/>
    <x v="2234"/>
    <b v="0"/>
    <n v="5"/>
    <b v="0"/>
    <s v="theater/spaces"/>
    <n v="0"/>
    <x v="4"/>
    <n v="30"/>
    <x v="6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x v="2235"/>
    <b v="0"/>
    <n v="21"/>
    <b v="0"/>
    <s v="theater/spaces"/>
    <n v="0"/>
    <x v="4"/>
    <n v="1"/>
    <x v="6"/>
    <s v="spaces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x v="2236"/>
    <b v="0"/>
    <n v="25"/>
    <b v="1"/>
    <s v="music/rock"/>
    <n v="0"/>
    <x v="3"/>
    <n v="118"/>
    <x v="7"/>
    <s v="rock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x v="2237"/>
    <b v="0"/>
    <n v="25"/>
    <b v="1"/>
    <s v="music/pop"/>
    <n v="0"/>
    <x v="2"/>
    <n v="118"/>
    <x v="7"/>
    <s v="pop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x v="2238"/>
    <b v="0"/>
    <n v="12"/>
    <b v="1"/>
    <s v="theater/plays"/>
    <n v="0"/>
    <x v="2"/>
    <n v="131"/>
    <x v="6"/>
    <s v="plays"/>
  </r>
  <r>
    <n v="1089"/>
    <s v="Farabel"/>
    <s v="Farabel is a single player turn-based fantasy strategy game for Mac/PC/Linux"/>
    <n v="15000"/>
    <n v="1174"/>
    <x v="2"/>
    <x v="16"/>
    <s v="EUR"/>
    <n v="1435293175"/>
    <n v="1432701175"/>
    <x v="2239"/>
    <b v="0"/>
    <n v="49"/>
    <b v="0"/>
    <s v="games/video games"/>
    <n v="0"/>
    <x v="4"/>
    <n v="8"/>
    <x v="3"/>
    <s v="video game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x v="2240"/>
    <b v="0"/>
    <n v="14"/>
    <b v="0"/>
    <s v="food/food trucks"/>
    <n v="0"/>
    <x v="4"/>
    <n v="39"/>
    <x v="4"/>
    <s v="food truck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x v="2241"/>
    <b v="0"/>
    <n v="26"/>
    <b v="1"/>
    <s v="theater/plays"/>
    <n v="0"/>
    <x v="2"/>
    <n v="117"/>
    <x v="6"/>
    <s v="play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x v="2242"/>
    <b v="0"/>
    <n v="28"/>
    <b v="1"/>
    <s v="games/tabletop games"/>
    <n v="0"/>
    <x v="1"/>
    <n v="1165"/>
    <x v="3"/>
    <s v="tabletop gam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x v="2243"/>
    <b v="0"/>
    <n v="31"/>
    <b v="0"/>
    <s v="technology/wearables"/>
    <n v="0"/>
    <x v="5"/>
    <n v="2"/>
    <x v="0"/>
    <s v="wearable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x v="2244"/>
    <b v="0"/>
    <n v="14"/>
    <b v="0"/>
    <s v="theater/plays"/>
    <n v="0"/>
    <x v="2"/>
    <n v="17"/>
    <x v="6"/>
    <s v="play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x v="2245"/>
    <b v="0"/>
    <n v="19"/>
    <b v="0"/>
    <s v="food/food trucks"/>
    <n v="0"/>
    <x v="4"/>
    <n v="4"/>
    <x v="4"/>
    <s v="food trucks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11"/>
    <s v="CAD"/>
    <n v="1468193532"/>
    <n v="1465601532"/>
    <x v="2246"/>
    <b v="0"/>
    <n v="10"/>
    <b v="1"/>
    <s v="theater/musical"/>
    <n v="0"/>
    <x v="1"/>
    <n v="115"/>
    <x v="6"/>
    <s v="musical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x v="2247"/>
    <b v="0"/>
    <n v="23"/>
    <b v="1"/>
    <s v="theater/plays"/>
    <n v="0"/>
    <x v="2"/>
    <n v="115"/>
    <x v="6"/>
    <s v="play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x v="2248"/>
    <b v="1"/>
    <n v="13"/>
    <b v="0"/>
    <s v="photography/photobooks"/>
    <n v="1148"/>
    <x v="2"/>
    <n v="46"/>
    <x v="2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x v="2249"/>
    <b v="0"/>
    <n v="27"/>
    <b v="1"/>
    <s v="photography/photobooks"/>
    <n v="0"/>
    <x v="1"/>
    <n v="115"/>
    <x v="2"/>
    <s v="photobooks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x v="2250"/>
    <b v="0"/>
    <n v="20"/>
    <b v="1"/>
    <s v="music/indie rock"/>
    <n v="0"/>
    <x v="3"/>
    <n v="115"/>
    <x v="7"/>
    <s v="indie rock"/>
  </r>
  <r>
    <n v="3197"/>
    <s v="Mirror, mirror on the wall"/>
    <s v="This years most important stage project for young artists in our region. www.ungespor.no"/>
    <n v="10000"/>
    <n v="1145"/>
    <x v="2"/>
    <x v="2"/>
    <s v="NOK"/>
    <n v="1423050618"/>
    <n v="1420458618"/>
    <x v="2251"/>
    <b v="0"/>
    <n v="4"/>
    <b v="0"/>
    <s v="theater/musical"/>
    <n v="0"/>
    <x v="4"/>
    <n v="11"/>
    <x v="6"/>
    <s v="musical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x v="2252"/>
    <b v="0"/>
    <n v="61"/>
    <b v="1"/>
    <s v="theater/plays"/>
    <n v="0"/>
    <x v="4"/>
    <n v="115"/>
    <x v="6"/>
    <s v="play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x v="2253"/>
    <b v="0"/>
    <n v="7"/>
    <b v="0"/>
    <s v="theater/spaces"/>
    <n v="0"/>
    <x v="5"/>
    <n v="6"/>
    <x v="6"/>
    <s v="space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x v="2254"/>
    <b v="0"/>
    <n v="14"/>
    <b v="0"/>
    <s v="theater/plays"/>
    <n v="0"/>
    <x v="2"/>
    <n v="38"/>
    <x v="6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x v="2255"/>
    <b v="0"/>
    <n v="27"/>
    <b v="1"/>
    <s v="theater/plays"/>
    <n v="0"/>
    <x v="2"/>
    <n v="119"/>
    <x v="6"/>
    <s v="plays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x v="2256"/>
    <b v="0"/>
    <n v="27"/>
    <b v="1"/>
    <s v="music/electronic music"/>
    <n v="0"/>
    <x v="3"/>
    <n v="152"/>
    <x v="7"/>
    <s v="electronic music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x v="2257"/>
    <b v="0"/>
    <n v="38"/>
    <b v="0"/>
    <s v="technology/wearables"/>
    <n v="0"/>
    <x v="1"/>
    <n v="11"/>
    <x v="0"/>
    <s v="wearables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x v="2258"/>
    <b v="0"/>
    <n v="34"/>
    <b v="1"/>
    <s v="music/electronic music"/>
    <n v="0"/>
    <x v="3"/>
    <n v="103"/>
    <x v="7"/>
    <s v="electronic music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x v="2259"/>
    <b v="0"/>
    <n v="17"/>
    <b v="1"/>
    <s v="music/rock"/>
    <n v="0"/>
    <x v="0"/>
    <n v="113"/>
    <x v="7"/>
    <s v="rock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x v="2260"/>
    <b v="0"/>
    <n v="11"/>
    <b v="0"/>
    <s v="technology/wearables"/>
    <n v="0"/>
    <x v="2"/>
    <n v="1"/>
    <x v="0"/>
    <s v="wearable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x v="2261"/>
    <b v="0"/>
    <n v="17"/>
    <b v="1"/>
    <s v="theater/plays"/>
    <n v="0"/>
    <x v="1"/>
    <n v="113"/>
    <x v="6"/>
    <s v="play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x v="2262"/>
    <b v="0"/>
    <n v="20"/>
    <b v="0"/>
    <s v="food/food trucks"/>
    <n v="0"/>
    <x v="1"/>
    <n v="23"/>
    <x v="4"/>
    <s v="food truck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x v="2263"/>
    <b v="0"/>
    <n v="13"/>
    <b v="0"/>
    <s v="theater/plays"/>
    <n v="0"/>
    <x v="2"/>
    <n v="38"/>
    <x v="6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x v="2264"/>
    <b v="0"/>
    <n v="19"/>
    <b v="1"/>
    <s v="theater/plays"/>
    <n v="0"/>
    <x v="4"/>
    <n v="102"/>
    <x v="6"/>
    <s v="plays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x v="2265"/>
    <b v="0"/>
    <n v="29"/>
    <b v="1"/>
    <s v="music/indie rock"/>
    <n v="0"/>
    <x v="3"/>
    <n v="187"/>
    <x v="7"/>
    <s v="indie rock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x v="2266"/>
    <b v="0"/>
    <n v="19"/>
    <b v="1"/>
    <s v="theater/plays"/>
    <n v="0"/>
    <x v="1"/>
    <n v="112"/>
    <x v="6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x v="2267"/>
    <b v="0"/>
    <n v="18"/>
    <b v="1"/>
    <s v="theater/plays"/>
    <n v="0"/>
    <x v="1"/>
    <n v="112"/>
    <x v="6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x v="2268"/>
    <b v="0"/>
    <n v="18"/>
    <b v="1"/>
    <s v="theater/plays"/>
    <n v="0"/>
    <x v="1"/>
    <n v="106"/>
    <x v="6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x v="2269"/>
    <b v="0"/>
    <n v="18"/>
    <b v="1"/>
    <s v="theater/plays"/>
    <n v="0"/>
    <x v="2"/>
    <n v="223"/>
    <x v="6"/>
    <s v="plays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x v="2270"/>
    <b v="0"/>
    <n v="31"/>
    <b v="1"/>
    <s v="music/indie rock"/>
    <n v="0"/>
    <x v="6"/>
    <n v="171"/>
    <x v="7"/>
    <s v="indie rock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x v="2271"/>
    <b v="0"/>
    <n v="19"/>
    <b v="1"/>
    <s v="theater/plays"/>
    <n v="0"/>
    <x v="2"/>
    <n v="111"/>
    <x v="6"/>
    <s v="play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x v="2272"/>
    <b v="0"/>
    <n v="17"/>
    <b v="0"/>
    <s v="technology/wearables"/>
    <n v="0"/>
    <x v="1"/>
    <n v="4"/>
    <x v="0"/>
    <s v="wearable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x v="2273"/>
    <b v="0"/>
    <n v="15"/>
    <b v="1"/>
    <s v="film &amp; video/shorts"/>
    <n v="0"/>
    <x v="3"/>
    <n v="111"/>
    <x v="5"/>
    <s v="short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x v="2274"/>
    <b v="0"/>
    <n v="18"/>
    <b v="1"/>
    <s v="theater/plays"/>
    <n v="0"/>
    <x v="4"/>
    <n v="221"/>
    <x v="6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x v="2275"/>
    <b v="0"/>
    <n v="12"/>
    <b v="0"/>
    <s v="theater/plays"/>
    <n v="0"/>
    <x v="1"/>
    <n v="16"/>
    <x v="6"/>
    <s v="plays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x v="2276"/>
    <b v="0"/>
    <n v="3"/>
    <b v="0"/>
    <s v="technology/web"/>
    <n v="0"/>
    <x v="4"/>
    <n v="15"/>
    <x v="0"/>
    <s v="web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x v="2277"/>
    <b v="0"/>
    <n v="27"/>
    <b v="1"/>
    <s v="theater/plays"/>
    <n v="0"/>
    <x v="2"/>
    <n v="110"/>
    <x v="6"/>
    <s v="plays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x v="2278"/>
    <b v="0"/>
    <n v="11"/>
    <b v="1"/>
    <s v="music/classical music"/>
    <n v="0"/>
    <x v="6"/>
    <n v="110"/>
    <x v="7"/>
    <s v="classical music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5"/>
    <s v="EUR"/>
    <n v="1443121765"/>
    <n v="1440529765"/>
    <x v="2279"/>
    <b v="0"/>
    <n v="2"/>
    <b v="0"/>
    <s v="technology/makerspaces"/>
    <n v="0"/>
    <x v="4"/>
    <n v="0"/>
    <x v="0"/>
    <s v="makerspaces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x v="2280"/>
    <b v="0"/>
    <n v="15"/>
    <b v="1"/>
    <s v="theater/musical"/>
    <n v="0"/>
    <x v="1"/>
    <n v="100"/>
    <x v="6"/>
    <s v="musical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x v="2281"/>
    <b v="1"/>
    <n v="23"/>
    <b v="0"/>
    <s v="theater/plays"/>
    <n v="1097"/>
    <x v="2"/>
    <n v="22"/>
    <x v="6"/>
    <s v="play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x v="2282"/>
    <b v="0"/>
    <n v="58"/>
    <b v="0"/>
    <s v="theater/spaces"/>
    <n v="0"/>
    <x v="2"/>
    <n v="2"/>
    <x v="6"/>
    <s v="spaces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x v="2283"/>
    <b v="0"/>
    <n v="25"/>
    <b v="1"/>
    <s v="publishing/nonfiction"/>
    <n v="0"/>
    <x v="0"/>
    <n v="109"/>
    <x v="1"/>
    <s v="nonfiction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x v="2284"/>
    <b v="0"/>
    <n v="20"/>
    <b v="1"/>
    <s v="theater/plays"/>
    <n v="0"/>
    <x v="4"/>
    <n v="218"/>
    <x v="6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x v="2285"/>
    <b v="0"/>
    <n v="41"/>
    <b v="1"/>
    <s v="theater/plays"/>
    <n v="0"/>
    <x v="4"/>
    <n v="109"/>
    <x v="6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x v="2286"/>
    <b v="0"/>
    <n v="35"/>
    <b v="1"/>
    <s v="theater/plays"/>
    <n v="0"/>
    <x v="2"/>
    <n v="108"/>
    <x v="6"/>
    <s v="plays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x v="2287"/>
    <b v="1"/>
    <n v="34"/>
    <b v="1"/>
    <s v="music/rock"/>
    <n v="1082"/>
    <x v="0"/>
    <n v="166"/>
    <x v="7"/>
    <s v="rock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x v="2288"/>
    <b v="0"/>
    <n v="25"/>
    <b v="1"/>
    <s v="theater/plays"/>
    <n v="0"/>
    <x v="4"/>
    <n v="108"/>
    <x v="6"/>
    <s v="play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x v="2289"/>
    <b v="1"/>
    <n v="22"/>
    <b v="0"/>
    <s v="photography/photobooks"/>
    <n v="1081"/>
    <x v="2"/>
    <n v="3"/>
    <x v="2"/>
    <s v="photobooks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x v="2290"/>
    <b v="0"/>
    <n v="32"/>
    <b v="1"/>
    <s v="music/pop"/>
    <n v="0"/>
    <x v="4"/>
    <n v="108"/>
    <x v="7"/>
    <s v="pop"/>
  </r>
  <r>
    <n v="3007"/>
    <s v="Bethlem"/>
    <s v="Consuite for 2015 CoreCon.  An adventure into insanity."/>
    <n v="600"/>
    <n v="1080"/>
    <x v="0"/>
    <x v="0"/>
    <s v="USD"/>
    <n v="1429938683"/>
    <n v="1428124283"/>
    <x v="2291"/>
    <b v="0"/>
    <n v="20"/>
    <b v="1"/>
    <s v="theater/spaces"/>
    <n v="0"/>
    <x v="4"/>
    <n v="180"/>
    <x v="6"/>
    <s v="space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x v="2292"/>
    <b v="0"/>
    <n v="14"/>
    <b v="1"/>
    <s v="theater/plays"/>
    <n v="0"/>
    <x v="1"/>
    <n v="108"/>
    <x v="6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x v="2293"/>
    <b v="0"/>
    <n v="30"/>
    <b v="1"/>
    <s v="theater/plays"/>
    <n v="0"/>
    <x v="2"/>
    <n v="215"/>
    <x v="6"/>
    <s v="play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x v="2294"/>
    <b v="0"/>
    <n v="13"/>
    <b v="0"/>
    <s v="theater/spaces"/>
    <n v="0"/>
    <x v="1"/>
    <n v="4"/>
    <x v="6"/>
    <s v="spac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x v="2295"/>
    <b v="0"/>
    <n v="50"/>
    <b v="1"/>
    <s v="games/tabletop games"/>
    <n v="0"/>
    <x v="1"/>
    <n v="223"/>
    <x v="3"/>
    <s v="tabletop game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x v="2296"/>
    <b v="0"/>
    <n v="20"/>
    <b v="1"/>
    <s v="theater/plays"/>
    <n v="0"/>
    <x v="1"/>
    <n v="107"/>
    <x v="6"/>
    <s v="plays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x v="2297"/>
    <b v="0"/>
    <n v="36"/>
    <b v="1"/>
    <s v="music/classical music"/>
    <n v="0"/>
    <x v="2"/>
    <n v="118"/>
    <x v="7"/>
    <s v="classical music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x v="2298"/>
    <b v="0"/>
    <n v="32"/>
    <b v="1"/>
    <s v="theater/spaces"/>
    <n v="0"/>
    <x v="7"/>
    <n v="213"/>
    <x v="6"/>
    <s v="spaces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x v="2299"/>
    <b v="0"/>
    <n v="25"/>
    <b v="1"/>
    <s v="music/rock"/>
    <n v="0"/>
    <x v="0"/>
    <n v="133"/>
    <x v="7"/>
    <s v="rock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x v="2300"/>
    <b v="1"/>
    <n v="19"/>
    <b v="0"/>
    <s v="theater/plays"/>
    <n v="1065"/>
    <x v="2"/>
    <n v="21"/>
    <x v="6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x v="2301"/>
    <b v="0"/>
    <n v="26"/>
    <b v="1"/>
    <s v="theater/plays"/>
    <n v="0"/>
    <x v="4"/>
    <n v="106"/>
    <x v="6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x v="2302"/>
    <b v="0"/>
    <n v="42"/>
    <b v="1"/>
    <s v="theater/plays"/>
    <n v="0"/>
    <x v="1"/>
    <n v="106"/>
    <x v="6"/>
    <s v="play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x v="2303"/>
    <b v="0"/>
    <n v="18"/>
    <b v="0"/>
    <s v="music/world music"/>
    <n v="0"/>
    <x v="2"/>
    <n v="7"/>
    <x v="7"/>
    <s v="world music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x v="2304"/>
    <b v="0"/>
    <n v="13"/>
    <b v="0"/>
    <s v="theater/plays"/>
    <n v="0"/>
    <x v="2"/>
    <n v="18"/>
    <x v="6"/>
    <s v="plays"/>
  </r>
  <r>
    <n v="2676"/>
    <s v="Toronto VR Co-Op"/>
    <s v="Our aim is to provide high-end equipment and space for Toronto coders, filmmakers, and artists to develop cutting-edge VR content."/>
    <n v="2100"/>
    <n v="1058"/>
    <x v="2"/>
    <x v="11"/>
    <s v="CAD"/>
    <n v="1463929174"/>
    <n v="1461337174"/>
    <x v="2305"/>
    <b v="0"/>
    <n v="9"/>
    <b v="0"/>
    <s v="technology/makerspaces"/>
    <n v="0"/>
    <x v="1"/>
    <n v="50"/>
    <x v="0"/>
    <s v="makerspaces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x v="2306"/>
    <b v="0"/>
    <n v="20"/>
    <b v="1"/>
    <s v="music/indie rock"/>
    <n v="0"/>
    <x v="4"/>
    <n v="106"/>
    <x v="7"/>
    <s v="indie rock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x v="2307"/>
    <b v="0"/>
    <n v="27"/>
    <b v="1"/>
    <s v="technology/wearables"/>
    <n v="0"/>
    <x v="2"/>
    <n v="132"/>
    <x v="0"/>
    <s v="wearable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x v="2308"/>
    <b v="0"/>
    <n v="18"/>
    <b v="1"/>
    <s v="theater/plays"/>
    <n v="0"/>
    <x v="2"/>
    <n v="211"/>
    <x v="6"/>
    <s v="plays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x v="2309"/>
    <b v="0"/>
    <n v="14"/>
    <b v="1"/>
    <s v="music/rock"/>
    <n v="0"/>
    <x v="6"/>
    <n v="350"/>
    <x v="7"/>
    <s v="rock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x v="2310"/>
    <b v="0"/>
    <n v="2"/>
    <b v="0"/>
    <s v="music/faith"/>
    <n v="0"/>
    <x v="2"/>
    <n v="11"/>
    <x v="7"/>
    <s v="faith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x v="2311"/>
    <b v="0"/>
    <n v="27"/>
    <b v="1"/>
    <s v="music/rock"/>
    <n v="0"/>
    <x v="0"/>
    <n v="105"/>
    <x v="7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x v="2312"/>
    <b v="0"/>
    <n v="25"/>
    <b v="1"/>
    <s v="music/rock"/>
    <n v="0"/>
    <x v="0"/>
    <n v="263"/>
    <x v="7"/>
    <s v="rock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x v="2313"/>
    <b v="0"/>
    <n v="33"/>
    <b v="0"/>
    <s v="publishing/children's books"/>
    <n v="0"/>
    <x v="0"/>
    <n v="10"/>
    <x v="1"/>
    <s v="children's books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x v="2314"/>
    <b v="0"/>
    <n v="32"/>
    <b v="1"/>
    <s v="music/indie rock"/>
    <n v="0"/>
    <x v="3"/>
    <n v="105"/>
    <x v="7"/>
    <s v="indie rock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x v="2315"/>
    <b v="0"/>
    <n v="23"/>
    <b v="1"/>
    <s v="theater/plays"/>
    <n v="0"/>
    <x v="2"/>
    <n v="105"/>
    <x v="6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x v="2316"/>
    <b v="0"/>
    <n v="23"/>
    <b v="1"/>
    <s v="theater/plays"/>
    <n v="0"/>
    <x v="4"/>
    <n v="139"/>
    <x v="6"/>
    <s v="plays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x v="2317"/>
    <b v="1"/>
    <n v="36"/>
    <b v="1"/>
    <s v="film &amp; video/documentary"/>
    <n v="1041.29"/>
    <x v="6"/>
    <n v="104"/>
    <x v="5"/>
    <s v="documentary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x v="2318"/>
    <b v="0"/>
    <n v="3"/>
    <b v="0"/>
    <s v="music/jazz"/>
    <n v="0"/>
    <x v="0"/>
    <n v="12"/>
    <x v="7"/>
    <s v="jazz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x v="2319"/>
    <b v="0"/>
    <n v="27"/>
    <b v="1"/>
    <s v="music/rock"/>
    <n v="0"/>
    <x v="6"/>
    <n v="104"/>
    <x v="7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x v="2320"/>
    <b v="0"/>
    <n v="12"/>
    <b v="1"/>
    <s v="music/rock"/>
    <n v="0"/>
    <x v="0"/>
    <n v="104"/>
    <x v="7"/>
    <s v="rock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x v="2321"/>
    <b v="0"/>
    <n v="17"/>
    <b v="0"/>
    <s v="theater/spaces"/>
    <n v="0"/>
    <x v="1"/>
    <n v="4"/>
    <x v="6"/>
    <s v="spaces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x v="2322"/>
    <b v="0"/>
    <n v="37"/>
    <b v="1"/>
    <s v="music/indie rock"/>
    <n v="0"/>
    <x v="0"/>
    <n v="130"/>
    <x v="7"/>
    <s v="indie rock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3"/>
    <s v="EUR"/>
    <n v="1489238940"/>
    <n v="1486406253"/>
    <x v="2323"/>
    <b v="0"/>
    <n v="32"/>
    <b v="1"/>
    <s v="photography/photobooks"/>
    <n v="0"/>
    <x v="5"/>
    <n v="115"/>
    <x v="2"/>
    <s v="photobook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x v="2324"/>
    <b v="0"/>
    <n v="27"/>
    <b v="1"/>
    <s v="theater/plays"/>
    <n v="0"/>
    <x v="2"/>
    <n v="104"/>
    <x v="6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8"/>
    <s v="AUD"/>
    <n v="1438333080"/>
    <n v="1436408308"/>
    <x v="2325"/>
    <b v="0"/>
    <n v="24"/>
    <b v="1"/>
    <s v="theater/plays"/>
    <n v="0"/>
    <x v="4"/>
    <n v="104"/>
    <x v="6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x v="2326"/>
    <b v="0"/>
    <n v="28"/>
    <b v="1"/>
    <s v="theater/plays"/>
    <n v="0"/>
    <x v="4"/>
    <n v="104"/>
    <x v="6"/>
    <s v="plays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x v="2327"/>
    <b v="0"/>
    <n v="36"/>
    <b v="1"/>
    <s v="music/indie rock"/>
    <n v="0"/>
    <x v="3"/>
    <n v="103"/>
    <x v="7"/>
    <s v="indie 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x v="2328"/>
    <b v="0"/>
    <n v="14"/>
    <b v="1"/>
    <s v="music/rock"/>
    <n v="0"/>
    <x v="3"/>
    <n v="103"/>
    <x v="7"/>
    <s v="rock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x v="2329"/>
    <b v="0"/>
    <n v="16"/>
    <b v="1"/>
    <s v="theater/plays"/>
    <n v="0"/>
    <x v="2"/>
    <n v="129"/>
    <x v="6"/>
    <s v="plays"/>
  </r>
  <r>
    <n v="1085"/>
    <s v="Sun Dryd Studios"/>
    <s v="The new kid on the block. Re-imagining old games and creating new ones. Ship, Lazer, Rock is first."/>
    <n v="30000"/>
    <n v="1026"/>
    <x v="2"/>
    <x v="11"/>
    <s v="CAD"/>
    <n v="1457967975"/>
    <n v="1455379575"/>
    <x v="2330"/>
    <b v="0"/>
    <n v="9"/>
    <b v="0"/>
    <s v="games/video games"/>
    <n v="0"/>
    <x v="1"/>
    <n v="3"/>
    <x v="3"/>
    <s v="video games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x v="2331"/>
    <b v="0"/>
    <n v="23"/>
    <b v="1"/>
    <s v="music/pop"/>
    <n v="0"/>
    <x v="7"/>
    <n v="103"/>
    <x v="7"/>
    <s v="pop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x v="2332"/>
    <b v="0"/>
    <n v="3"/>
    <b v="0"/>
    <s v="technology/web"/>
    <n v="0"/>
    <x v="1"/>
    <n v="1"/>
    <x v="0"/>
    <s v="web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x v="2333"/>
    <b v="0"/>
    <n v="10"/>
    <b v="1"/>
    <s v="music/rock"/>
    <n v="0"/>
    <x v="2"/>
    <n v="103"/>
    <x v="7"/>
    <s v="rock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x v="2334"/>
    <b v="0"/>
    <n v="5"/>
    <b v="0"/>
    <s v="theater/musical"/>
    <n v="0"/>
    <x v="2"/>
    <n v="1"/>
    <x v="6"/>
    <s v="musical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x v="2335"/>
    <b v="0"/>
    <n v="27"/>
    <b v="1"/>
    <s v="theater/plays"/>
    <n v="0"/>
    <x v="4"/>
    <n v="114"/>
    <x v="6"/>
    <s v="plays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x v="2336"/>
    <b v="0"/>
    <n v="21"/>
    <b v="1"/>
    <s v="music/electronic music"/>
    <n v="0"/>
    <x v="4"/>
    <n v="102"/>
    <x v="7"/>
    <s v="electronic music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x v="2337"/>
    <b v="0"/>
    <n v="3"/>
    <b v="0"/>
    <s v="food/food trucks"/>
    <n v="0"/>
    <x v="1"/>
    <n v="6"/>
    <x v="4"/>
    <s v="food trucks"/>
  </r>
  <r>
    <n v="1590"/>
    <s v="An Italian Adventure"/>
    <s v="Discover Italy through photography."/>
    <n v="60000"/>
    <n v="1020"/>
    <x v="2"/>
    <x v="6"/>
    <s v="EUR"/>
    <n v="1443040464"/>
    <n v="1440448464"/>
    <x v="2338"/>
    <b v="0"/>
    <n v="2"/>
    <b v="0"/>
    <s v="photography/places"/>
    <n v="0"/>
    <x v="4"/>
    <n v="2"/>
    <x v="2"/>
    <s v="place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x v="2339"/>
    <b v="0"/>
    <n v="42"/>
    <b v="1"/>
    <s v="theater/plays"/>
    <n v="0"/>
    <x v="4"/>
    <n v="102"/>
    <x v="6"/>
    <s v="plays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x v="2340"/>
    <b v="0"/>
    <n v="24"/>
    <b v="1"/>
    <s v="music/electronic music"/>
    <n v="0"/>
    <x v="3"/>
    <n v="102"/>
    <x v="7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x v="2341"/>
    <b v="0"/>
    <n v="19"/>
    <b v="1"/>
    <s v="music/electronic music"/>
    <n v="0"/>
    <x v="4"/>
    <n v="102"/>
    <x v="7"/>
    <s v="electronic music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x v="2342"/>
    <b v="0"/>
    <n v="26"/>
    <b v="1"/>
    <s v="music/rock"/>
    <n v="0"/>
    <x v="3"/>
    <n v="102"/>
    <x v="7"/>
    <s v="rock"/>
  </r>
  <r>
    <n v="1211"/>
    <s v="500 Views of Japan"/>
    <s v="From 2010 to 2015, I took over 15 000 photos in Japan. Here's 500 of them. Landscape, city view, people and so much more!"/>
    <n v="1000"/>
    <n v="1011"/>
    <x v="0"/>
    <x v="11"/>
    <s v="CAD"/>
    <n v="1465505261"/>
    <n v="1464209261"/>
    <x v="2343"/>
    <b v="0"/>
    <n v="6"/>
    <b v="1"/>
    <s v="photography/photobooks"/>
    <n v="0"/>
    <x v="1"/>
    <n v="101"/>
    <x v="2"/>
    <s v="photobook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x v="2344"/>
    <b v="0"/>
    <n v="17"/>
    <b v="1"/>
    <s v="theater/plays"/>
    <n v="0"/>
    <x v="4"/>
    <n v="202"/>
    <x v="6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x v="2345"/>
    <b v="0"/>
    <n v="16"/>
    <b v="0"/>
    <s v="theater/plays"/>
    <n v="0"/>
    <x v="4"/>
    <n v="67"/>
    <x v="6"/>
    <s v="plays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x v="2346"/>
    <b v="0"/>
    <n v="19"/>
    <b v="1"/>
    <s v="music/rock"/>
    <n v="0"/>
    <x v="3"/>
    <n v="101"/>
    <x v="7"/>
    <s v="rock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x v="2347"/>
    <b v="0"/>
    <n v="17"/>
    <b v="1"/>
    <s v="theater/plays"/>
    <n v="0"/>
    <x v="4"/>
    <n v="101"/>
    <x v="6"/>
    <s v="play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x v="2348"/>
    <b v="0"/>
    <n v="27"/>
    <b v="1"/>
    <s v="theater/spaces"/>
    <n v="0"/>
    <x v="1"/>
    <n v="101"/>
    <x v="6"/>
    <s v="spac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x v="2349"/>
    <b v="0"/>
    <n v="24"/>
    <b v="0"/>
    <s v="games/mobile games"/>
    <n v="0"/>
    <x v="1"/>
    <n v="20"/>
    <x v="3"/>
    <s v="mobile games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6"/>
    <s v="EUR"/>
    <n v="1462053540"/>
    <n v="1459355950"/>
    <x v="2350"/>
    <b v="0"/>
    <n v="36"/>
    <b v="1"/>
    <s v="music/pop"/>
    <n v="0"/>
    <x v="1"/>
    <n v="1254"/>
    <x v="7"/>
    <s v="pop"/>
  </r>
  <r>
    <n v="2993"/>
    <s v="TRUE WEST: Think, Dog! Productions"/>
    <s v="Help us build the Kitchen from Hell!"/>
    <n v="1000"/>
    <n v="1003"/>
    <x v="0"/>
    <x v="0"/>
    <s v="USD"/>
    <n v="1455998867"/>
    <n v="1453406867"/>
    <x v="2351"/>
    <b v="0"/>
    <n v="22"/>
    <b v="1"/>
    <s v="theater/spaces"/>
    <n v="0"/>
    <x v="1"/>
    <n v="100"/>
    <x v="6"/>
    <s v="space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x v="2352"/>
    <b v="0"/>
    <n v="34"/>
    <b v="0"/>
    <s v="publishing/children's books"/>
    <n v="0"/>
    <x v="3"/>
    <n v="14"/>
    <x v="1"/>
    <s v="children's books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x v="2353"/>
    <b v="0"/>
    <n v="28"/>
    <b v="1"/>
    <s v="music/rock"/>
    <n v="0"/>
    <x v="6"/>
    <n v="100"/>
    <x v="7"/>
    <s v="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x v="2354"/>
    <b v="0"/>
    <n v="25"/>
    <b v="1"/>
    <s v="music/indie rock"/>
    <n v="0"/>
    <x v="6"/>
    <n v="100"/>
    <x v="7"/>
    <s v="indie 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x v="2355"/>
    <b v="0"/>
    <n v="27"/>
    <b v="1"/>
    <s v="music/rock"/>
    <n v="0"/>
    <x v="0"/>
    <n v="125"/>
    <x v="7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x v="2356"/>
    <b v="0"/>
    <n v="19"/>
    <b v="1"/>
    <s v="music/rock"/>
    <n v="0"/>
    <x v="2"/>
    <n v="133"/>
    <x v="7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x v="2357"/>
    <b v="0"/>
    <n v="25"/>
    <b v="1"/>
    <s v="music/rock"/>
    <n v="0"/>
    <x v="3"/>
    <n v="100"/>
    <x v="7"/>
    <s v="rock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x v="2358"/>
    <b v="0"/>
    <n v="11"/>
    <b v="1"/>
    <s v="technology/makerspaces"/>
    <n v="0"/>
    <x v="4"/>
    <n v="125"/>
    <x v="0"/>
    <s v="makerspace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x v="2359"/>
    <b v="0"/>
    <n v="21"/>
    <b v="1"/>
    <s v="theater/plays"/>
    <n v="0"/>
    <x v="2"/>
    <n v="100"/>
    <x v="6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x v="2360"/>
    <b v="0"/>
    <n v="20"/>
    <b v="1"/>
    <s v="theater/plays"/>
    <n v="0"/>
    <x v="4"/>
    <n v="100"/>
    <x v="6"/>
    <s v="plays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x v="2361"/>
    <b v="0"/>
    <n v="14"/>
    <b v="1"/>
    <s v="film &amp; video/documentary"/>
    <n v="0"/>
    <x v="4"/>
    <n v="100"/>
    <x v="5"/>
    <s v="documentary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x v="2362"/>
    <b v="0"/>
    <n v="28"/>
    <b v="0"/>
    <s v="food/restaurants"/>
    <n v="0"/>
    <x v="4"/>
    <n v="1"/>
    <x v="4"/>
    <s v="restaurants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x v="2363"/>
    <b v="0"/>
    <n v="19"/>
    <b v="1"/>
    <s v="music/rock"/>
    <n v="0"/>
    <x v="1"/>
    <n v="100"/>
    <x v="7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x v="2364"/>
    <b v="0"/>
    <n v="13"/>
    <b v="1"/>
    <s v="music/rock"/>
    <n v="0"/>
    <x v="4"/>
    <n v="100"/>
    <x v="7"/>
    <s v="rock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x v="2365"/>
    <b v="0"/>
    <n v="24"/>
    <b v="1"/>
    <s v="theater/musical"/>
    <n v="0"/>
    <x v="1"/>
    <n v="100"/>
    <x v="6"/>
    <s v="musical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x v="2366"/>
    <b v="0"/>
    <n v="35"/>
    <b v="1"/>
    <s v="theater/plays"/>
    <n v="0"/>
    <x v="2"/>
    <n v="100"/>
    <x v="6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x v="2367"/>
    <b v="1"/>
    <n v="24"/>
    <b v="1"/>
    <s v="theater/plays"/>
    <n v="1000"/>
    <x v="2"/>
    <n v="100"/>
    <x v="6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x v="2368"/>
    <b v="0"/>
    <n v="8"/>
    <b v="1"/>
    <s v="theater/plays"/>
    <n v="0"/>
    <x v="4"/>
    <n v="100"/>
    <x v="6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x v="2369"/>
    <b v="0"/>
    <n v="17"/>
    <b v="1"/>
    <s v="theater/plays"/>
    <n v="0"/>
    <x v="4"/>
    <n v="100"/>
    <x v="6"/>
    <s v="plays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x v="2370"/>
    <b v="0"/>
    <n v="24"/>
    <b v="1"/>
    <s v="theater/plays"/>
    <n v="0"/>
    <x v="4"/>
    <n v="100"/>
    <x v="6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x v="2371"/>
    <b v="0"/>
    <n v="7"/>
    <b v="0"/>
    <s v="theater/plays"/>
    <n v="0"/>
    <x v="4"/>
    <n v="10"/>
    <x v="6"/>
    <s v="play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x v="2372"/>
    <b v="0"/>
    <n v="28"/>
    <b v="1"/>
    <s v="theater/spaces"/>
    <n v="0"/>
    <x v="1"/>
    <n v="100"/>
    <x v="6"/>
    <s v="space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x v="2373"/>
    <b v="1"/>
    <n v="18"/>
    <b v="0"/>
    <s v="photography/photobooks"/>
    <n v="997"/>
    <x v="4"/>
    <n v="11"/>
    <x v="2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x v="2374"/>
    <b v="1"/>
    <n v="15"/>
    <b v="0"/>
    <s v="photography/photobooks"/>
    <n v="995"/>
    <x v="4"/>
    <n v="2"/>
    <x v="2"/>
    <s v="photobook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x v="2375"/>
    <b v="0"/>
    <n v="15"/>
    <b v="0"/>
    <s v="technology/wearables"/>
    <n v="0"/>
    <x v="4"/>
    <n v="3"/>
    <x v="0"/>
    <s v="wearables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x v="2376"/>
    <b v="0"/>
    <n v="25"/>
    <b v="1"/>
    <s v="technology/space exploration"/>
    <n v="0"/>
    <x v="1"/>
    <n v="106"/>
    <x v="0"/>
    <s v="space exploration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x v="2377"/>
    <b v="0"/>
    <n v="13"/>
    <b v="1"/>
    <s v="music/rock"/>
    <n v="0"/>
    <x v="0"/>
    <n v="109"/>
    <x v="7"/>
    <s v="rock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x v="2378"/>
    <b v="0"/>
    <n v="17"/>
    <b v="0"/>
    <s v="theater/musical"/>
    <n v="0"/>
    <x v="2"/>
    <n v="13"/>
    <x v="6"/>
    <s v="musical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x v="2379"/>
    <b v="0"/>
    <n v="16"/>
    <b v="0"/>
    <s v="food/food trucks"/>
    <n v="0"/>
    <x v="2"/>
    <n v="2"/>
    <x v="4"/>
    <s v="food trucks"/>
  </r>
  <r>
    <n v="705"/>
    <s v="SomnoScope"/>
    <s v="The closest thing ever to the Holy Grail of wearables technology"/>
    <n v="100000"/>
    <n v="977"/>
    <x v="2"/>
    <x v="13"/>
    <s v="EUR"/>
    <n v="1484999278"/>
    <n v="1482407278"/>
    <x v="2380"/>
    <b v="0"/>
    <n v="5"/>
    <b v="0"/>
    <s v="technology/wearables"/>
    <n v="0"/>
    <x v="1"/>
    <n v="1"/>
    <x v="0"/>
    <s v="wearable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x v="2381"/>
    <b v="0"/>
    <n v="16"/>
    <b v="1"/>
    <s v="theater/plays"/>
    <n v="0"/>
    <x v="2"/>
    <n v="129"/>
    <x v="6"/>
    <s v="plays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x v="2382"/>
    <b v="0"/>
    <n v="45"/>
    <b v="1"/>
    <s v="technology/space exploration"/>
    <n v="0"/>
    <x v="4"/>
    <n v="647"/>
    <x v="0"/>
    <s v="space exploration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x v="2383"/>
    <b v="0"/>
    <n v="34"/>
    <b v="1"/>
    <s v="theater/plays"/>
    <n v="0"/>
    <x v="1"/>
    <n v="138"/>
    <x v="6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x v="2384"/>
    <b v="0"/>
    <n v="8"/>
    <b v="0"/>
    <s v="theater/plays"/>
    <n v="0"/>
    <x v="2"/>
    <n v="38"/>
    <x v="6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x v="2385"/>
    <b v="0"/>
    <n v="19"/>
    <b v="1"/>
    <s v="theater/plays"/>
    <n v="0"/>
    <x v="2"/>
    <n v="190"/>
    <x v="6"/>
    <s v="play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x v="2386"/>
    <b v="0"/>
    <n v="12"/>
    <b v="0"/>
    <s v="food/restaurants"/>
    <n v="0"/>
    <x v="4"/>
    <n v="19"/>
    <x v="4"/>
    <s v="restaurants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x v="2387"/>
    <b v="0"/>
    <n v="21"/>
    <b v="1"/>
    <s v="technology/space exploration"/>
    <n v="0"/>
    <x v="2"/>
    <n v="110"/>
    <x v="0"/>
    <s v="space exploration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x v="2388"/>
    <b v="0"/>
    <n v="14"/>
    <b v="0"/>
    <s v="theater/musical"/>
    <n v="0"/>
    <x v="2"/>
    <n v="31"/>
    <x v="6"/>
    <s v="musical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x v="2389"/>
    <b v="0"/>
    <n v="21"/>
    <b v="1"/>
    <s v="theater/plays"/>
    <n v="0"/>
    <x v="2"/>
    <n v="116"/>
    <x v="6"/>
    <s v="plays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x v="2390"/>
    <b v="0"/>
    <n v="27"/>
    <b v="1"/>
    <s v="music/rock"/>
    <n v="0"/>
    <x v="3"/>
    <n v="108"/>
    <x v="7"/>
    <s v="rock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x v="2391"/>
    <b v="0"/>
    <n v="38"/>
    <b v="1"/>
    <s v="theater/plays"/>
    <n v="0"/>
    <x v="4"/>
    <n v="184"/>
    <x v="6"/>
    <s v="plays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x v="2392"/>
    <b v="0"/>
    <n v="17"/>
    <b v="1"/>
    <s v="music/rock"/>
    <n v="0"/>
    <x v="5"/>
    <n v="122"/>
    <x v="7"/>
    <s v="rock"/>
  </r>
  <r>
    <n v="1152"/>
    <s v="Peruvian King Food Truck"/>
    <s v="Peruvian food truck with an LA twist."/>
    <n v="16000"/>
    <n v="911"/>
    <x v="2"/>
    <x v="0"/>
    <s v="USD"/>
    <n v="1431709312"/>
    <n v="1429117312"/>
    <x v="2393"/>
    <b v="0"/>
    <n v="15"/>
    <b v="0"/>
    <s v="food/food trucks"/>
    <n v="0"/>
    <x v="4"/>
    <n v="6"/>
    <x v="4"/>
    <s v="food trucks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x v="2394"/>
    <b v="0"/>
    <n v="33"/>
    <b v="1"/>
    <s v="music/rock"/>
    <n v="0"/>
    <x v="0"/>
    <n v="152"/>
    <x v="7"/>
    <s v="rock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11"/>
    <s v="CAD"/>
    <n v="1401595140"/>
    <n v="1398980941"/>
    <x v="2395"/>
    <b v="0"/>
    <n v="17"/>
    <b v="0"/>
    <s v="theater/spaces"/>
    <n v="0"/>
    <x v="2"/>
    <n v="23"/>
    <x v="6"/>
    <s v="spac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3"/>
    <s v="EUR"/>
    <n v="1456094197"/>
    <n v="1453502197"/>
    <x v="2396"/>
    <b v="0"/>
    <n v="12"/>
    <b v="0"/>
    <s v="technology/wearables"/>
    <n v="0"/>
    <x v="1"/>
    <n v="34"/>
    <x v="0"/>
    <s v="wearable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x v="2397"/>
    <b v="0"/>
    <n v="27"/>
    <b v="0"/>
    <s v="theater/plays"/>
    <n v="0"/>
    <x v="4"/>
    <n v="36"/>
    <x v="6"/>
    <s v="plays"/>
  </r>
  <r>
    <n v="1786"/>
    <s v="Observations in 6x6"/>
    <s v="A photo book that shows a timeless trip from Portugal to Sri Lanka in a subjective point of view through an old Hasselblad objective."/>
    <n v="1900"/>
    <n v="905"/>
    <x v="2"/>
    <x v="13"/>
    <s v="EUR"/>
    <n v="1418649177"/>
    <n v="1416057177"/>
    <x v="2398"/>
    <b v="1"/>
    <n v="29"/>
    <b v="0"/>
    <s v="photography/photobooks"/>
    <n v="905"/>
    <x v="2"/>
    <n v="48"/>
    <x v="2"/>
    <s v="photobook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x v="2399"/>
    <b v="0"/>
    <n v="15"/>
    <b v="1"/>
    <s v="theater/plays"/>
    <n v="0"/>
    <x v="2"/>
    <n v="101"/>
    <x v="6"/>
    <s v="play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x v="2400"/>
    <b v="0"/>
    <n v="29"/>
    <b v="0"/>
    <s v="technology/wearables"/>
    <n v="0"/>
    <x v="4"/>
    <n v="8"/>
    <x v="0"/>
    <s v="wearables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x v="2401"/>
    <b v="0"/>
    <n v="29"/>
    <b v="1"/>
    <s v="music/rock"/>
    <n v="0"/>
    <x v="0"/>
    <n v="181"/>
    <x v="7"/>
    <s v="rock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x v="2402"/>
    <b v="0"/>
    <n v="18"/>
    <b v="1"/>
    <s v="film &amp; video/shorts"/>
    <n v="0"/>
    <x v="6"/>
    <n v="100"/>
    <x v="5"/>
    <s v="short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x v="2403"/>
    <b v="0"/>
    <n v="14"/>
    <b v="1"/>
    <s v="theater/plays"/>
    <n v="0"/>
    <x v="1"/>
    <n v="113"/>
    <x v="6"/>
    <s v="play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x v="2404"/>
    <b v="0"/>
    <n v="25"/>
    <b v="1"/>
    <s v="games/tabletop games"/>
    <n v="0"/>
    <x v="5"/>
    <n v="120"/>
    <x v="3"/>
    <s v="tabletop game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x v="2405"/>
    <b v="1"/>
    <n v="25"/>
    <b v="0"/>
    <s v="photography/photobooks"/>
    <n v="895"/>
    <x v="2"/>
    <n v="21"/>
    <x v="2"/>
    <s v="photobooks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x v="2406"/>
    <b v="0"/>
    <n v="19"/>
    <b v="0"/>
    <s v="publishing/fiction"/>
    <n v="0"/>
    <x v="0"/>
    <n v="31"/>
    <x v="1"/>
    <s v="fiction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x v="2407"/>
    <b v="0"/>
    <n v="26"/>
    <b v="0"/>
    <s v="technology/wearables"/>
    <n v="0"/>
    <x v="2"/>
    <n v="15"/>
    <x v="0"/>
    <s v="wearables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x v="2408"/>
    <b v="0"/>
    <n v="25"/>
    <b v="1"/>
    <s v="music/classical music"/>
    <n v="0"/>
    <x v="6"/>
    <n v="111"/>
    <x v="7"/>
    <s v="classical music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x v="2409"/>
    <b v="0"/>
    <n v="30"/>
    <b v="1"/>
    <s v="theater/plays"/>
    <n v="0"/>
    <x v="4"/>
    <n v="119"/>
    <x v="6"/>
    <s v="play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x v="2410"/>
    <b v="0"/>
    <n v="19"/>
    <b v="0"/>
    <s v="food/food trucks"/>
    <n v="0"/>
    <x v="1"/>
    <n v="6"/>
    <x v="4"/>
    <s v="food truck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x v="2411"/>
    <b v="1"/>
    <n v="25"/>
    <b v="1"/>
    <s v="publishing/radio &amp; podcasts"/>
    <n v="886"/>
    <x v="0"/>
    <n v="148"/>
    <x v="1"/>
    <s v="radio &amp; podcast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x v="2412"/>
    <b v="0"/>
    <n v="25"/>
    <b v="1"/>
    <s v="photography/photobooks"/>
    <n v="0"/>
    <x v="1"/>
    <n v="885"/>
    <x v="2"/>
    <s v="photobooks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8"/>
    <s v="AUD"/>
    <n v="1418183325"/>
    <n v="1415591325"/>
    <x v="2413"/>
    <b v="0"/>
    <n v="11"/>
    <b v="0"/>
    <s v="technology/space exploration"/>
    <n v="0"/>
    <x v="2"/>
    <n v="1"/>
    <x v="0"/>
    <s v="space exploration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x v="2414"/>
    <b v="0"/>
    <n v="17"/>
    <b v="0"/>
    <s v="technology/wearables"/>
    <n v="0"/>
    <x v="4"/>
    <n v="11"/>
    <x v="0"/>
    <s v="wearables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x v="2415"/>
    <b v="0"/>
    <n v="16"/>
    <b v="0"/>
    <s v="theater/musical"/>
    <n v="0"/>
    <x v="2"/>
    <n v="4"/>
    <x v="6"/>
    <s v="musical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x v="2416"/>
    <b v="0"/>
    <n v="21"/>
    <b v="0"/>
    <s v="theater/plays"/>
    <n v="0"/>
    <x v="2"/>
    <n v="18"/>
    <x v="6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x v="2417"/>
    <b v="0"/>
    <n v="51"/>
    <b v="1"/>
    <s v="theater/plays"/>
    <n v="0"/>
    <x v="5"/>
    <n v="119"/>
    <x v="6"/>
    <s v="play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11"/>
    <s v="CAD"/>
    <n v="1441119919"/>
    <n v="1437663919"/>
    <x v="2418"/>
    <b v="0"/>
    <n v="29"/>
    <b v="0"/>
    <s v="technology/wearables"/>
    <n v="0"/>
    <x v="4"/>
    <n v="1"/>
    <x v="0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x v="2419"/>
    <b v="0"/>
    <n v="9"/>
    <b v="0"/>
    <s v="technology/wearables"/>
    <n v="0"/>
    <x v="2"/>
    <n v="15"/>
    <x v="0"/>
    <s v="wearables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x v="2420"/>
    <b v="0"/>
    <n v="14"/>
    <b v="1"/>
    <s v="music/rock"/>
    <n v="0"/>
    <x v="4"/>
    <n v="219"/>
    <x v="7"/>
    <s v="rock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x v="2421"/>
    <b v="0"/>
    <n v="19"/>
    <b v="1"/>
    <s v="theater/plays"/>
    <n v="0"/>
    <x v="1"/>
    <n v="109"/>
    <x v="6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x v="2422"/>
    <b v="1"/>
    <n v="34"/>
    <b v="0"/>
    <s v="theater/plays"/>
    <n v="872"/>
    <x v="2"/>
    <n v="9"/>
    <x v="6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8"/>
    <s v="AUD"/>
    <n v="1465394340"/>
    <n v="1464677986"/>
    <x v="2423"/>
    <b v="0"/>
    <n v="20"/>
    <b v="1"/>
    <s v="theater/plays"/>
    <n v="0"/>
    <x v="1"/>
    <n v="289"/>
    <x v="6"/>
    <s v="play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x v="2424"/>
    <b v="0"/>
    <n v="23"/>
    <b v="0"/>
    <s v="photography/photobooks"/>
    <n v="0"/>
    <x v="1"/>
    <n v="13"/>
    <x v="2"/>
    <s v="photobooks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x v="2425"/>
    <b v="0"/>
    <n v="14"/>
    <b v="0"/>
    <s v="film &amp; video/animation"/>
    <n v="0"/>
    <x v="2"/>
    <n v="3"/>
    <x v="5"/>
    <s v="animation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x v="2426"/>
    <b v="0"/>
    <n v="17"/>
    <b v="0"/>
    <s v="technology/wearables"/>
    <n v="0"/>
    <x v="4"/>
    <n v="2"/>
    <x v="0"/>
    <s v="wearables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x v="2427"/>
    <b v="0"/>
    <n v="33"/>
    <b v="1"/>
    <s v="music/electronic music"/>
    <n v="0"/>
    <x v="3"/>
    <n v="156"/>
    <x v="7"/>
    <s v="electronic music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x v="2428"/>
    <b v="1"/>
    <n v="19"/>
    <b v="0"/>
    <s v="photography/photobooks"/>
    <n v="858"/>
    <x v="2"/>
    <n v="16"/>
    <x v="2"/>
    <s v="photobooks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x v="2429"/>
    <b v="0"/>
    <n v="7"/>
    <b v="0"/>
    <s v="music/faith"/>
    <n v="0"/>
    <x v="4"/>
    <n v="68"/>
    <x v="7"/>
    <s v="faith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x v="2430"/>
    <b v="0"/>
    <n v="27"/>
    <b v="0"/>
    <s v="games/video games"/>
    <n v="0"/>
    <x v="4"/>
    <n v="1"/>
    <x v="3"/>
    <s v="video game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x v="2431"/>
    <b v="1"/>
    <n v="24"/>
    <b v="0"/>
    <s v="theater/plays"/>
    <n v="852"/>
    <x v="4"/>
    <n v="34"/>
    <x v="6"/>
    <s v="play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x v="2432"/>
    <b v="0"/>
    <n v="21"/>
    <b v="0"/>
    <s v="games/video games"/>
    <n v="0"/>
    <x v="0"/>
    <n v="39"/>
    <x v="3"/>
    <s v="video games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x v="2433"/>
    <b v="0"/>
    <n v="15"/>
    <b v="0"/>
    <s v="music/faith"/>
    <n v="0"/>
    <x v="4"/>
    <n v="21"/>
    <x v="7"/>
    <s v="faith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x v="2434"/>
    <b v="0"/>
    <n v="25"/>
    <b v="1"/>
    <s v="music/indie rock"/>
    <n v="0"/>
    <x v="3"/>
    <n v="113"/>
    <x v="7"/>
    <s v="indie rock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x v="2435"/>
    <b v="0"/>
    <n v="7"/>
    <b v="0"/>
    <s v="technology/web"/>
    <n v="0"/>
    <x v="2"/>
    <n v="34"/>
    <x v="0"/>
    <s v="web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11"/>
    <s v="CAD"/>
    <n v="1449701284"/>
    <n v="1446241684"/>
    <x v="2436"/>
    <b v="0"/>
    <n v="21"/>
    <b v="1"/>
    <s v="theater/plays"/>
    <n v="0"/>
    <x v="4"/>
    <n v="100"/>
    <x v="6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x v="2437"/>
    <b v="1"/>
    <n v="12"/>
    <b v="0"/>
    <s v="theater/plays"/>
    <n v="842"/>
    <x v="4"/>
    <n v="2"/>
    <x v="6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x v="2438"/>
    <b v="0"/>
    <n v="47"/>
    <b v="1"/>
    <s v="theater/plays"/>
    <n v="0"/>
    <x v="1"/>
    <n v="105"/>
    <x v="6"/>
    <s v="play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x v="2439"/>
    <b v="0"/>
    <n v="7"/>
    <b v="0"/>
    <s v="technology/wearables"/>
    <n v="0"/>
    <x v="1"/>
    <n v="6"/>
    <x v="0"/>
    <s v="wearable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x v="2440"/>
    <b v="0"/>
    <n v="22"/>
    <b v="0"/>
    <s v="publishing/children's books"/>
    <n v="0"/>
    <x v="3"/>
    <n v="5"/>
    <x v="1"/>
    <s v="children's books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x v="2441"/>
    <b v="0"/>
    <n v="26"/>
    <b v="1"/>
    <s v="technology/space exploration"/>
    <n v="0"/>
    <x v="1"/>
    <n v="166"/>
    <x v="0"/>
    <s v="space exploration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x v="2442"/>
    <b v="1"/>
    <n v="35"/>
    <b v="0"/>
    <s v="theater/spaces"/>
    <n v="827"/>
    <x v="5"/>
    <n v="24"/>
    <x v="6"/>
    <s v="space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x v="2443"/>
    <b v="0"/>
    <n v="19"/>
    <b v="1"/>
    <s v="theater/plays"/>
    <n v="0"/>
    <x v="1"/>
    <n v="330"/>
    <x v="6"/>
    <s v="plays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x v="2444"/>
    <b v="0"/>
    <n v="22"/>
    <b v="1"/>
    <s v="publishing/nonfiction"/>
    <n v="0"/>
    <x v="6"/>
    <n v="118"/>
    <x v="1"/>
    <s v="nonfic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x v="2445"/>
    <b v="0"/>
    <n v="49"/>
    <b v="0"/>
    <s v="film &amp; video/animation"/>
    <n v="0"/>
    <x v="0"/>
    <n v="8"/>
    <x v="5"/>
    <s v="animation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x v="2446"/>
    <b v="0"/>
    <n v="12"/>
    <b v="0"/>
    <s v="theater/musical"/>
    <n v="0"/>
    <x v="1"/>
    <n v="16"/>
    <x v="6"/>
    <s v="musical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x v="2447"/>
    <b v="0"/>
    <n v="27"/>
    <b v="1"/>
    <s v="music/indie rock"/>
    <n v="0"/>
    <x v="3"/>
    <n v="137"/>
    <x v="7"/>
    <s v="indie 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x v="2448"/>
    <b v="0"/>
    <n v="14"/>
    <b v="1"/>
    <s v="music/rock"/>
    <n v="0"/>
    <x v="3"/>
    <n v="102"/>
    <x v="7"/>
    <s v="rock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x v="2449"/>
    <b v="0"/>
    <n v="15"/>
    <b v="1"/>
    <s v="publishing/nonfiction"/>
    <n v="0"/>
    <x v="3"/>
    <n v="148"/>
    <x v="1"/>
    <s v="nonfiction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x v="2450"/>
    <b v="0"/>
    <n v="16"/>
    <b v="0"/>
    <s v="theater/plays"/>
    <n v="0"/>
    <x v="4"/>
    <n v="33"/>
    <x v="6"/>
    <s v="play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x v="2451"/>
    <b v="0"/>
    <n v="30"/>
    <b v="1"/>
    <s v="games/tabletop games"/>
    <n v="0"/>
    <x v="6"/>
    <n v="163"/>
    <x v="3"/>
    <s v="tabletop games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x v="2452"/>
    <b v="0"/>
    <n v="33"/>
    <b v="1"/>
    <s v="music/rock"/>
    <n v="0"/>
    <x v="3"/>
    <n v="116"/>
    <x v="7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x v="2453"/>
    <b v="0"/>
    <n v="7"/>
    <b v="1"/>
    <s v="music/rock"/>
    <n v="0"/>
    <x v="3"/>
    <n v="101"/>
    <x v="7"/>
    <s v="rock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x v="2454"/>
    <b v="0"/>
    <n v="33"/>
    <b v="1"/>
    <s v="theater/plays"/>
    <n v="0"/>
    <x v="1"/>
    <n v="101"/>
    <x v="6"/>
    <s v="play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x v="2455"/>
    <b v="0"/>
    <n v="22"/>
    <b v="0"/>
    <s v="publishing/translations"/>
    <n v="0"/>
    <x v="2"/>
    <n v="27"/>
    <x v="1"/>
    <s v="translations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x v="2456"/>
    <b v="1"/>
    <n v="23"/>
    <b v="1"/>
    <s v="technology/hardware"/>
    <n v="805.07"/>
    <x v="8"/>
    <n v="101"/>
    <x v="0"/>
    <s v="hardware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6"/>
    <s v="EUR"/>
    <n v="1481367600"/>
    <n v="1477839675"/>
    <x v="2457"/>
    <b v="0"/>
    <n v="10"/>
    <b v="0"/>
    <s v="publishing/translations"/>
    <n v="0"/>
    <x v="1"/>
    <n v="7"/>
    <x v="1"/>
    <s v="translation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x v="2458"/>
    <b v="0"/>
    <n v="8"/>
    <b v="0"/>
    <s v="theater/plays"/>
    <n v="0"/>
    <x v="1"/>
    <n v="20"/>
    <x v="6"/>
    <s v="plays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x v="2459"/>
    <b v="0"/>
    <n v="15"/>
    <b v="1"/>
    <s v="food/small batch"/>
    <n v="0"/>
    <x v="4"/>
    <n v="134"/>
    <x v="4"/>
    <s v="small batch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x v="2460"/>
    <b v="0"/>
    <n v="19"/>
    <b v="0"/>
    <s v="publishing/children's books"/>
    <n v="0"/>
    <x v="2"/>
    <n v="27"/>
    <x v="1"/>
    <s v="children's books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x v="2461"/>
    <b v="0"/>
    <n v="5"/>
    <b v="0"/>
    <s v="film &amp; video/drama"/>
    <n v="0"/>
    <x v="4"/>
    <n v="16"/>
    <x v="5"/>
    <s v="drama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x v="2462"/>
    <b v="0"/>
    <n v="14"/>
    <b v="1"/>
    <s v="film &amp; video/television"/>
    <n v="0"/>
    <x v="4"/>
    <n v="133"/>
    <x v="5"/>
    <s v="television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x v="2463"/>
    <b v="0"/>
    <n v="4"/>
    <b v="0"/>
    <s v="food/food trucks"/>
    <n v="0"/>
    <x v="2"/>
    <n v="1"/>
    <x v="4"/>
    <s v="food truck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x v="2464"/>
    <b v="0"/>
    <n v="9"/>
    <b v="0"/>
    <s v="publishing/translations"/>
    <n v="0"/>
    <x v="4"/>
    <n v="18"/>
    <x v="1"/>
    <s v="translation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x v="2465"/>
    <b v="0"/>
    <n v="27"/>
    <b v="1"/>
    <s v="theater/plays"/>
    <n v="0"/>
    <x v="1"/>
    <n v="100"/>
    <x v="6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x v="2466"/>
    <b v="0"/>
    <n v="1"/>
    <b v="0"/>
    <s v="theater/plays"/>
    <n v="0"/>
    <x v="1"/>
    <n v="3"/>
    <x v="6"/>
    <s v="plays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x v="2467"/>
    <b v="0"/>
    <n v="30"/>
    <b v="1"/>
    <s v="music/indie rock"/>
    <n v="0"/>
    <x v="3"/>
    <n v="266"/>
    <x v="7"/>
    <s v="indie rock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x v="2468"/>
    <b v="0"/>
    <n v="9"/>
    <b v="0"/>
    <s v="theater/spaces"/>
    <n v="0"/>
    <x v="1"/>
    <n v="16"/>
    <x v="6"/>
    <s v="spaces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11"/>
    <s v="CAD"/>
    <n v="1410761280"/>
    <n v="1408604363"/>
    <x v="2469"/>
    <b v="0"/>
    <n v="9"/>
    <b v="1"/>
    <s v="theater/musical"/>
    <n v="0"/>
    <x v="2"/>
    <n v="106"/>
    <x v="6"/>
    <s v="musical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x v="2470"/>
    <b v="0"/>
    <n v="9"/>
    <b v="0"/>
    <s v="theater/plays"/>
    <n v="0"/>
    <x v="1"/>
    <n v="53"/>
    <x v="6"/>
    <s v="play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x v="2471"/>
    <b v="0"/>
    <n v="14"/>
    <b v="0"/>
    <s v="theater/spaces"/>
    <n v="0"/>
    <x v="4"/>
    <n v="4"/>
    <x v="6"/>
    <s v="space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x v="2472"/>
    <b v="0"/>
    <n v="10"/>
    <b v="1"/>
    <s v="theater/plays"/>
    <n v="0"/>
    <x v="4"/>
    <n v="158"/>
    <x v="6"/>
    <s v="plays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x v="2473"/>
    <b v="0"/>
    <n v="7"/>
    <b v="0"/>
    <s v="technology/web"/>
    <n v="0"/>
    <x v="4"/>
    <n v="1"/>
    <x v="0"/>
    <s v="web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x v="2474"/>
    <b v="0"/>
    <n v="34"/>
    <b v="1"/>
    <s v="music/classical music"/>
    <n v="0"/>
    <x v="3"/>
    <n v="106"/>
    <x v="7"/>
    <s v="classical music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x v="2475"/>
    <b v="0"/>
    <n v="27"/>
    <b v="1"/>
    <s v="theater/plays"/>
    <n v="0"/>
    <x v="2"/>
    <n v="142"/>
    <x v="6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x v="2476"/>
    <b v="0"/>
    <n v="33"/>
    <b v="1"/>
    <s v="theater/plays"/>
    <n v="0"/>
    <x v="4"/>
    <n v="130"/>
    <x v="6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x v="2477"/>
    <b v="0"/>
    <n v="27"/>
    <b v="1"/>
    <s v="theater/plays"/>
    <n v="0"/>
    <x v="4"/>
    <n v="130"/>
    <x v="6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11"/>
    <s v="CAD"/>
    <n v="1402938394"/>
    <n v="1400691994"/>
    <x v="2478"/>
    <b v="0"/>
    <n v="8"/>
    <b v="1"/>
    <s v="theater/plays"/>
    <n v="0"/>
    <x v="2"/>
    <n v="104"/>
    <x v="6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x v="2479"/>
    <b v="0"/>
    <n v="6"/>
    <b v="0"/>
    <s v="theater/plays"/>
    <n v="0"/>
    <x v="4"/>
    <n v="22"/>
    <x v="6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x v="2480"/>
    <b v="0"/>
    <n v="20"/>
    <b v="1"/>
    <s v="theater/plays"/>
    <n v="0"/>
    <x v="2"/>
    <n v="100"/>
    <x v="6"/>
    <s v="plays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x v="2481"/>
    <b v="0"/>
    <n v="16"/>
    <b v="0"/>
    <s v="film &amp; video/animation"/>
    <n v="0"/>
    <x v="4"/>
    <n v="7"/>
    <x v="5"/>
    <s v="anima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x v="2482"/>
    <b v="0"/>
    <n v="19"/>
    <b v="1"/>
    <s v="publishing/nonfiction"/>
    <n v="0"/>
    <x v="6"/>
    <n v="116"/>
    <x v="1"/>
    <s v="nonfiction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x v="2483"/>
    <b v="0"/>
    <n v="36"/>
    <b v="1"/>
    <s v="film &amp; video/shorts"/>
    <n v="0"/>
    <x v="2"/>
    <n v="127"/>
    <x v="5"/>
    <s v="shorts"/>
  </r>
  <r>
    <n v="1683"/>
    <s v="Manman doudou tÃ©moignage d'une mÃ¨re Album"/>
    <s v="Rendre tÃ©moignage de ce que Dieu fait chaque jour pour moi et venir en  aide  aux autres, c'est  mon but."/>
    <n v="3500"/>
    <n v="760"/>
    <x v="3"/>
    <x v="16"/>
    <s v="EUR"/>
    <n v="1491590738"/>
    <n v="1489517138"/>
    <x v="2484"/>
    <b v="0"/>
    <n v="10"/>
    <b v="0"/>
    <s v="music/faith"/>
    <n v="0"/>
    <x v="5"/>
    <n v="22"/>
    <x v="7"/>
    <s v="faith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x v="2485"/>
    <b v="0"/>
    <n v="15"/>
    <b v="1"/>
    <s v="theater/plays"/>
    <n v="0"/>
    <x v="4"/>
    <n v="117"/>
    <x v="6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x v="2486"/>
    <b v="0"/>
    <n v="39"/>
    <b v="1"/>
    <s v="theater/plays"/>
    <n v="0"/>
    <x v="4"/>
    <n v="152"/>
    <x v="6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x v="2487"/>
    <b v="0"/>
    <n v="6"/>
    <b v="0"/>
    <s v="theater/plays"/>
    <n v="0"/>
    <x v="4"/>
    <n v="22"/>
    <x v="6"/>
    <s v="plays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x v="2488"/>
    <b v="0"/>
    <n v="18"/>
    <b v="1"/>
    <s v="music/rock"/>
    <n v="0"/>
    <x v="0"/>
    <n v="101"/>
    <x v="7"/>
    <s v="rock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x v="2489"/>
    <b v="0"/>
    <n v="15"/>
    <b v="1"/>
    <s v="music/electronic music"/>
    <n v="0"/>
    <x v="2"/>
    <n v="151"/>
    <x v="7"/>
    <s v="electronic music"/>
  </r>
  <r>
    <n v="3652"/>
    <s v="A Midsummer Night's Dream"/>
    <s v="A new take on a classic. Under the direction of Rosanna Saracino, We are exploring the darker elements of A Midsummer Night's Dream."/>
    <n v="300"/>
    <n v="752"/>
    <x v="0"/>
    <x v="11"/>
    <s v="CAD"/>
    <n v="1472097540"/>
    <n v="1471188502"/>
    <x v="2490"/>
    <b v="0"/>
    <n v="17"/>
    <b v="1"/>
    <s v="theater/plays"/>
    <n v="0"/>
    <x v="1"/>
    <n v="251"/>
    <x v="6"/>
    <s v="plays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x v="2491"/>
    <b v="0"/>
    <n v="21"/>
    <b v="0"/>
    <s v="music/indie rock"/>
    <n v="0"/>
    <x v="1"/>
    <n v="75"/>
    <x v="7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x v="2492"/>
    <b v="0"/>
    <n v="27"/>
    <b v="1"/>
    <s v="music/indie rock"/>
    <n v="0"/>
    <x v="3"/>
    <n v="125"/>
    <x v="7"/>
    <s v="indie rock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x v="2493"/>
    <b v="0"/>
    <n v="9"/>
    <b v="0"/>
    <s v="theater/plays"/>
    <n v="0"/>
    <x v="2"/>
    <n v="15"/>
    <x v="6"/>
    <s v="plays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x v="2494"/>
    <b v="0"/>
    <n v="8"/>
    <b v="0"/>
    <s v="film &amp; video/drama"/>
    <n v="0"/>
    <x v="2"/>
    <n v="30"/>
    <x v="5"/>
    <s v="drama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x v="2495"/>
    <b v="0"/>
    <n v="20"/>
    <b v="1"/>
    <s v="theater/spaces"/>
    <n v="0"/>
    <x v="1"/>
    <n v="149"/>
    <x v="6"/>
    <s v="space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x v="2496"/>
    <b v="0"/>
    <n v="21"/>
    <b v="0"/>
    <s v="theater/plays"/>
    <n v="0"/>
    <x v="4"/>
    <n v="27"/>
    <x v="6"/>
    <s v="play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x v="2497"/>
    <b v="0"/>
    <n v="21"/>
    <b v="0"/>
    <s v="games/video games"/>
    <n v="0"/>
    <x v="3"/>
    <n v="3"/>
    <x v="3"/>
    <s v="video game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x v="2498"/>
    <b v="0"/>
    <n v="18"/>
    <b v="0"/>
    <s v="publishing/children's books"/>
    <n v="0"/>
    <x v="3"/>
    <n v="29"/>
    <x v="1"/>
    <s v="children's books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x v="2499"/>
    <b v="0"/>
    <n v="21"/>
    <b v="0"/>
    <s v="music/jazz"/>
    <n v="0"/>
    <x v="0"/>
    <n v="24"/>
    <x v="7"/>
    <s v="jazz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x v="2500"/>
    <b v="0"/>
    <n v="20"/>
    <b v="1"/>
    <s v="theater/plays"/>
    <n v="0"/>
    <x v="2"/>
    <n v="104"/>
    <x v="6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x v="2501"/>
    <b v="0"/>
    <n v="8"/>
    <b v="0"/>
    <s v="theater/plays"/>
    <n v="0"/>
    <x v="2"/>
    <n v="37"/>
    <x v="6"/>
    <s v="plays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x v="2502"/>
    <b v="0"/>
    <n v="34"/>
    <b v="1"/>
    <s v="music/rock"/>
    <n v="0"/>
    <x v="1"/>
    <n v="145"/>
    <x v="7"/>
    <s v="rock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x v="2503"/>
    <b v="0"/>
    <n v="9"/>
    <b v="0"/>
    <s v="technology/wearables"/>
    <n v="0"/>
    <x v="2"/>
    <n v="7"/>
    <x v="0"/>
    <s v="wearables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x v="2504"/>
    <b v="0"/>
    <n v="13"/>
    <b v="1"/>
    <s v="music/classical music"/>
    <n v="0"/>
    <x v="0"/>
    <n v="104"/>
    <x v="7"/>
    <s v="classical music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x v="2505"/>
    <b v="0"/>
    <n v="4"/>
    <b v="0"/>
    <s v="film &amp; video/drama"/>
    <n v="0"/>
    <x v="4"/>
    <n v="21"/>
    <x v="5"/>
    <s v="drama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x v="2506"/>
    <b v="0"/>
    <n v="6"/>
    <b v="1"/>
    <s v="theater/spaces"/>
    <n v="0"/>
    <x v="4"/>
    <n v="103"/>
    <x v="6"/>
    <s v="space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x v="2507"/>
    <b v="0"/>
    <n v="27"/>
    <b v="1"/>
    <s v="theater/plays"/>
    <n v="0"/>
    <x v="1"/>
    <n v="103"/>
    <x v="6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x v="2508"/>
    <b v="0"/>
    <n v="13"/>
    <b v="1"/>
    <s v="theater/plays"/>
    <n v="0"/>
    <x v="1"/>
    <n v="120"/>
    <x v="6"/>
    <s v="play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x v="2509"/>
    <b v="0"/>
    <n v="16"/>
    <b v="0"/>
    <s v="technology/wearables"/>
    <n v="0"/>
    <x v="2"/>
    <n v="10"/>
    <x v="0"/>
    <s v="wearable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x v="2510"/>
    <b v="0"/>
    <n v="26"/>
    <b v="1"/>
    <s v="theater/plays"/>
    <n v="0"/>
    <x v="4"/>
    <n v="119"/>
    <x v="6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x v="2511"/>
    <b v="0"/>
    <n v="12"/>
    <b v="0"/>
    <s v="theater/plays"/>
    <n v="0"/>
    <x v="4"/>
    <n v="57"/>
    <x v="6"/>
    <s v="play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x v="2512"/>
    <b v="0"/>
    <n v="11"/>
    <b v="0"/>
    <s v="theater/spaces"/>
    <n v="0"/>
    <x v="4"/>
    <n v="60"/>
    <x v="6"/>
    <s v="space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16"/>
    <s v="EUR"/>
    <n v="1446062040"/>
    <n v="1445109822"/>
    <x v="2513"/>
    <b v="0"/>
    <n v="14"/>
    <b v="1"/>
    <s v="theater/plays"/>
    <n v="0"/>
    <x v="4"/>
    <n v="115"/>
    <x v="6"/>
    <s v="plays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x v="2514"/>
    <b v="0"/>
    <n v="28"/>
    <b v="1"/>
    <s v="theater/musical"/>
    <n v="0"/>
    <x v="1"/>
    <n v="130"/>
    <x v="6"/>
    <s v="musical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x v="2515"/>
    <b v="0"/>
    <n v="37"/>
    <b v="0"/>
    <s v="technology/wearables"/>
    <n v="0"/>
    <x v="1"/>
    <n v="28"/>
    <x v="0"/>
    <s v="wearable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x v="2516"/>
    <b v="0"/>
    <n v="24"/>
    <b v="1"/>
    <s v="theater/plays"/>
    <n v="0"/>
    <x v="4"/>
    <n v="118"/>
    <x v="6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x v="2517"/>
    <b v="0"/>
    <n v="21"/>
    <b v="1"/>
    <s v="theater/plays"/>
    <n v="0"/>
    <x v="2"/>
    <n v="101"/>
    <x v="6"/>
    <s v="plays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x v="2518"/>
    <b v="0"/>
    <n v="15"/>
    <b v="0"/>
    <s v="publishing/fiction"/>
    <n v="0"/>
    <x v="0"/>
    <n v="25"/>
    <x v="1"/>
    <s v="fiction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x v="2519"/>
    <b v="0"/>
    <n v="14"/>
    <b v="1"/>
    <s v="music/rock"/>
    <n v="0"/>
    <x v="3"/>
    <n v="100"/>
    <x v="7"/>
    <s v="rock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9"/>
    <s v="DKK"/>
    <n v="1437250456"/>
    <n v="1434658456"/>
    <x v="2520"/>
    <b v="0"/>
    <n v="7"/>
    <b v="0"/>
    <s v="technology/wearables"/>
    <n v="0"/>
    <x v="4"/>
    <n v="0"/>
    <x v="0"/>
    <s v="wearable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x v="2521"/>
    <b v="0"/>
    <n v="12"/>
    <b v="1"/>
    <s v="theater/plays"/>
    <n v="0"/>
    <x v="1"/>
    <n v="139"/>
    <x v="6"/>
    <s v="plays"/>
  </r>
  <r>
    <n v="631"/>
    <s v="Brevity: A Powerful Online Publishing Software! (Canceled)"/>
    <s v="A Powerful Multimedia-Rich Software that aims at making online publishing very simple."/>
    <n v="50000"/>
    <n v="690"/>
    <x v="1"/>
    <x v="11"/>
    <s v="CAD"/>
    <n v="1464460329"/>
    <n v="1461954729"/>
    <x v="2522"/>
    <b v="0"/>
    <n v="9"/>
    <b v="0"/>
    <s v="technology/web"/>
    <n v="0"/>
    <x v="1"/>
    <n v="1"/>
    <x v="0"/>
    <s v="web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x v="2523"/>
    <b v="0"/>
    <n v="15"/>
    <b v="1"/>
    <s v="film &amp; video/documentary"/>
    <n v="0"/>
    <x v="1"/>
    <n v="137"/>
    <x v="5"/>
    <s v="documentary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x v="2524"/>
    <b v="0"/>
    <n v="25"/>
    <b v="0"/>
    <s v="technology/wearables"/>
    <n v="0"/>
    <x v="4"/>
    <n v="5"/>
    <x v="0"/>
    <s v="wearables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x v="2525"/>
    <b v="0"/>
    <n v="26"/>
    <b v="1"/>
    <s v="music/indie rock"/>
    <n v="0"/>
    <x v="6"/>
    <n v="137"/>
    <x v="7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x v="2526"/>
    <b v="0"/>
    <n v="29"/>
    <b v="1"/>
    <s v="music/indie rock"/>
    <n v="0"/>
    <x v="3"/>
    <n v="113"/>
    <x v="7"/>
    <s v="indie 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x v="2527"/>
    <b v="0"/>
    <n v="17"/>
    <b v="1"/>
    <s v="music/rock"/>
    <n v="0"/>
    <x v="7"/>
    <n v="170"/>
    <x v="7"/>
    <s v="rock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4"/>
    <s v="EUR"/>
    <n v="1463232936"/>
    <n v="1461072936"/>
    <x v="2528"/>
    <b v="0"/>
    <n v="18"/>
    <b v="0"/>
    <s v="games/video games"/>
    <n v="0"/>
    <x v="1"/>
    <n v="3"/>
    <x v="3"/>
    <s v="video games"/>
  </r>
  <r>
    <n v="1556"/>
    <s v="West Canada - A Coffee Table Book"/>
    <s v="To gather a collection of photographs for a coffee table book that displays the beauty of Canada's west."/>
    <n v="1500"/>
    <n v="677"/>
    <x v="2"/>
    <x v="11"/>
    <s v="CAD"/>
    <n v="1467603624"/>
    <n v="1465011624"/>
    <x v="2529"/>
    <b v="0"/>
    <n v="12"/>
    <b v="0"/>
    <s v="photography/nature"/>
    <n v="0"/>
    <x v="1"/>
    <n v="45"/>
    <x v="2"/>
    <s v="nature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x v="2530"/>
    <b v="0"/>
    <n v="13"/>
    <b v="0"/>
    <s v="film &amp; video/animation"/>
    <n v="0"/>
    <x v="2"/>
    <n v="6"/>
    <x v="5"/>
    <s v="animation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x v="2531"/>
    <b v="0"/>
    <n v="13"/>
    <b v="1"/>
    <s v="photography/photobooks"/>
    <n v="0"/>
    <x v="2"/>
    <n v="135"/>
    <x v="2"/>
    <s v="photobook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11"/>
    <s v="CAD"/>
    <n v="1427306470"/>
    <n v="1424718070"/>
    <x v="2532"/>
    <b v="0"/>
    <n v="13"/>
    <b v="0"/>
    <s v="theater/plays"/>
    <n v="0"/>
    <x v="4"/>
    <n v="27"/>
    <x v="6"/>
    <s v="plays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x v="2533"/>
    <b v="0"/>
    <n v="14"/>
    <b v="0"/>
    <s v="technology/web"/>
    <n v="0"/>
    <x v="1"/>
    <n v="1"/>
    <x v="0"/>
    <s v="web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x v="2534"/>
    <b v="0"/>
    <n v="16"/>
    <b v="0"/>
    <s v="technology/wearables"/>
    <n v="0"/>
    <x v="1"/>
    <n v="9"/>
    <x v="0"/>
    <s v="wearables"/>
  </r>
  <r>
    <n v="2801"/>
    <s v="A Dream Play"/>
    <s v="Arise Theatre Company's production of August Strindberg's expressionist masterpiece 'A Dream Play'."/>
    <n v="500"/>
    <n v="666"/>
    <x v="0"/>
    <x v="8"/>
    <s v="AUD"/>
    <n v="1412938800"/>
    <n v="1411019409"/>
    <x v="2535"/>
    <b v="0"/>
    <n v="13"/>
    <b v="1"/>
    <s v="theater/plays"/>
    <n v="0"/>
    <x v="2"/>
    <n v="133"/>
    <x v="6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x v="2536"/>
    <b v="0"/>
    <n v="25"/>
    <b v="1"/>
    <s v="theater/plays"/>
    <n v="0"/>
    <x v="5"/>
    <n v="133"/>
    <x v="6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x v="2537"/>
    <b v="0"/>
    <n v="18"/>
    <b v="1"/>
    <s v="theater/plays"/>
    <n v="0"/>
    <x v="4"/>
    <n v="132"/>
    <x v="6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x v="2538"/>
    <b v="0"/>
    <n v="16"/>
    <b v="1"/>
    <s v="theater/plays"/>
    <n v="0"/>
    <x v="4"/>
    <n v="101"/>
    <x v="6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x v="2539"/>
    <b v="0"/>
    <n v="14"/>
    <b v="0"/>
    <s v="theater/plays"/>
    <n v="0"/>
    <x v="4"/>
    <n v="37"/>
    <x v="6"/>
    <s v="plays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x v="2540"/>
    <b v="0"/>
    <n v="3"/>
    <b v="0"/>
    <s v="photography/people"/>
    <n v="0"/>
    <x v="2"/>
    <n v="26"/>
    <x v="2"/>
    <s v="people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13"/>
    <s v="EUR"/>
    <n v="1424421253"/>
    <n v="1421829253"/>
    <x v="2541"/>
    <b v="1"/>
    <n v="10"/>
    <b v="0"/>
    <s v="photography/photobooks"/>
    <n v="651"/>
    <x v="4"/>
    <n v="14"/>
    <x v="2"/>
    <s v="photobook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x v="2542"/>
    <b v="0"/>
    <n v="7"/>
    <b v="0"/>
    <s v="theater/plays"/>
    <n v="0"/>
    <x v="4"/>
    <n v="13"/>
    <x v="6"/>
    <s v="plays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x v="2543"/>
    <b v="0"/>
    <n v="3"/>
    <b v="0"/>
    <s v="music/faith"/>
    <n v="0"/>
    <x v="4"/>
    <n v="7"/>
    <x v="7"/>
    <s v="faith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x v="2544"/>
    <b v="0"/>
    <n v="10"/>
    <b v="0"/>
    <s v="publishing/art books"/>
    <n v="0"/>
    <x v="4"/>
    <n v="13"/>
    <x v="1"/>
    <s v="art book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x v="2545"/>
    <b v="0"/>
    <n v="6"/>
    <b v="0"/>
    <s v="theater/plays"/>
    <n v="0"/>
    <x v="1"/>
    <n v="11"/>
    <x v="6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x v="2546"/>
    <b v="0"/>
    <n v="13"/>
    <b v="1"/>
    <s v="theater/plays"/>
    <n v="0"/>
    <x v="4"/>
    <n v="130"/>
    <x v="6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x v="2547"/>
    <b v="0"/>
    <n v="14"/>
    <b v="1"/>
    <s v="theater/plays"/>
    <n v="0"/>
    <x v="4"/>
    <n v="130"/>
    <x v="6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11"/>
    <s v="CAD"/>
    <n v="1409376600"/>
    <n v="1405957098"/>
    <x v="2548"/>
    <b v="0"/>
    <n v="14"/>
    <b v="0"/>
    <s v="theater/plays"/>
    <n v="0"/>
    <x v="2"/>
    <n v="27"/>
    <x v="6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x v="2549"/>
    <b v="0"/>
    <n v="12"/>
    <b v="0"/>
    <s v="theater/plays"/>
    <n v="0"/>
    <x v="5"/>
    <n v="16"/>
    <x v="6"/>
    <s v="play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x v="2550"/>
    <b v="0"/>
    <n v="7"/>
    <b v="0"/>
    <s v="theater/spaces"/>
    <n v="0"/>
    <x v="4"/>
    <n v="0"/>
    <x v="6"/>
    <s v="spaces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x v="2551"/>
    <b v="0"/>
    <n v="30"/>
    <b v="0"/>
    <s v="music/jazz"/>
    <n v="0"/>
    <x v="3"/>
    <n v="31"/>
    <x v="7"/>
    <s v="jazz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x v="2552"/>
    <b v="0"/>
    <n v="30"/>
    <b v="1"/>
    <s v="music/electronic music"/>
    <n v="0"/>
    <x v="1"/>
    <n v="128"/>
    <x v="7"/>
    <s v="electronic music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x v="2553"/>
    <b v="0"/>
    <n v="16"/>
    <b v="0"/>
    <s v="theater/plays"/>
    <n v="0"/>
    <x v="2"/>
    <n v="32"/>
    <x v="6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x v="2554"/>
    <b v="0"/>
    <n v="19"/>
    <b v="0"/>
    <s v="theater/plays"/>
    <n v="0"/>
    <x v="1"/>
    <n v="32"/>
    <x v="6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8"/>
    <s v="AUD"/>
    <n v="1477550434"/>
    <n v="1474958434"/>
    <x v="2555"/>
    <b v="0"/>
    <n v="14"/>
    <b v="0"/>
    <s v="theater/plays"/>
    <n v="0"/>
    <x v="1"/>
    <n v="21"/>
    <x v="6"/>
    <s v="plays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x v="2556"/>
    <b v="0"/>
    <n v="10"/>
    <b v="0"/>
    <s v="film &amp; video/animation"/>
    <n v="0"/>
    <x v="3"/>
    <n v="3"/>
    <x v="5"/>
    <s v="animation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x v="2557"/>
    <b v="0"/>
    <n v="7"/>
    <b v="0"/>
    <s v="film &amp; video/drama"/>
    <n v="0"/>
    <x v="2"/>
    <n v="1"/>
    <x v="5"/>
    <s v="drama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x v="2558"/>
    <b v="0"/>
    <n v="17"/>
    <b v="1"/>
    <s v="music/indie rock"/>
    <n v="0"/>
    <x v="6"/>
    <n v="128"/>
    <x v="7"/>
    <s v="indie rock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x v="2559"/>
    <b v="0"/>
    <n v="11"/>
    <b v="0"/>
    <s v="music/jazz"/>
    <n v="0"/>
    <x v="4"/>
    <n v="18"/>
    <x v="7"/>
    <s v="jazz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x v="2560"/>
    <b v="0"/>
    <n v="22"/>
    <b v="0"/>
    <s v="theater/plays"/>
    <n v="0"/>
    <x v="5"/>
    <n v="128"/>
    <x v="6"/>
    <s v="play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x v="2561"/>
    <b v="0"/>
    <n v="26"/>
    <b v="0"/>
    <s v="technology/gadgets"/>
    <n v="0"/>
    <x v="2"/>
    <n v="1"/>
    <x v="0"/>
    <s v="gadge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x v="2562"/>
    <b v="0"/>
    <n v="17"/>
    <b v="1"/>
    <s v="film &amp; video/shorts"/>
    <n v="0"/>
    <x v="6"/>
    <n v="127"/>
    <x v="5"/>
    <s v="short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x v="2563"/>
    <b v="0"/>
    <n v="7"/>
    <b v="0"/>
    <s v="technology/wearables"/>
    <n v="0"/>
    <x v="2"/>
    <n v="1"/>
    <x v="0"/>
    <s v="wearabl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x v="2564"/>
    <b v="0"/>
    <n v="9"/>
    <b v="1"/>
    <s v="theater/spaces"/>
    <n v="0"/>
    <x v="1"/>
    <n v="106"/>
    <x v="6"/>
    <s v="spaces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x v="2565"/>
    <b v="0"/>
    <n v="11"/>
    <b v="0"/>
    <s v="music/faith"/>
    <n v="0"/>
    <x v="5"/>
    <n v="25"/>
    <x v="7"/>
    <s v="faith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x v="2566"/>
    <b v="0"/>
    <n v="19"/>
    <b v="1"/>
    <s v="music/rock"/>
    <n v="0"/>
    <x v="4"/>
    <n v="181"/>
    <x v="7"/>
    <s v="rock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x v="2567"/>
    <b v="0"/>
    <n v="28"/>
    <b v="1"/>
    <s v="theater/plays"/>
    <n v="0"/>
    <x v="1"/>
    <n v="127"/>
    <x v="6"/>
    <s v="plays"/>
  </r>
  <r>
    <n v="115"/>
    <s v="The World's Greatest Lover"/>
    <s v="Never judge a book (or a lover) by their cover."/>
    <n v="450"/>
    <n v="632"/>
    <x v="0"/>
    <x v="0"/>
    <s v="USD"/>
    <n v="1328377444"/>
    <n v="1326217444"/>
    <x v="2568"/>
    <b v="0"/>
    <n v="22"/>
    <b v="1"/>
    <s v="film &amp; video/shorts"/>
    <n v="0"/>
    <x v="3"/>
    <n v="140"/>
    <x v="5"/>
    <s v="short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x v="2569"/>
    <b v="0"/>
    <n v="36"/>
    <b v="1"/>
    <s v="theater/plays"/>
    <n v="0"/>
    <x v="1"/>
    <n v="126"/>
    <x v="6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x v="2570"/>
    <b v="0"/>
    <n v="8"/>
    <b v="1"/>
    <s v="theater/plays"/>
    <n v="0"/>
    <x v="4"/>
    <n v="126"/>
    <x v="6"/>
    <s v="plays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x v="2571"/>
    <b v="0"/>
    <n v="20"/>
    <b v="1"/>
    <s v="film &amp; video/television"/>
    <n v="0"/>
    <x v="1"/>
    <n v="126"/>
    <x v="5"/>
    <s v="television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x v="2572"/>
    <b v="0"/>
    <n v="10"/>
    <b v="1"/>
    <s v="technology/hardware"/>
    <n v="0"/>
    <x v="4"/>
    <n v="127"/>
    <x v="0"/>
    <s v="hardware"/>
  </r>
  <r>
    <n v="2000"/>
    <s v="Jacs+Cam 2016 calendar"/>
    <s v="What do you get when you combine 2 of the hottest alt-models in North America with one Canadian photographer? Make a CALENDAR!!!"/>
    <n v="5000"/>
    <n v="625"/>
    <x v="2"/>
    <x v="11"/>
    <s v="CAD"/>
    <n v="1452120613"/>
    <n v="1449528613"/>
    <x v="2573"/>
    <b v="0"/>
    <n v="25"/>
    <b v="0"/>
    <s v="photography/people"/>
    <n v="0"/>
    <x v="4"/>
    <n v="13"/>
    <x v="2"/>
    <s v="people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x v="2574"/>
    <b v="0"/>
    <n v="12"/>
    <b v="0"/>
    <s v="theater/plays"/>
    <n v="0"/>
    <x v="1"/>
    <n v="21"/>
    <x v="6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x v="2575"/>
    <b v="0"/>
    <n v="17"/>
    <b v="0"/>
    <s v="theater/plays"/>
    <n v="0"/>
    <x v="1"/>
    <n v="18"/>
    <x v="6"/>
    <s v="play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x v="2576"/>
    <b v="0"/>
    <n v="7"/>
    <b v="0"/>
    <s v="technology/wearables"/>
    <n v="0"/>
    <x v="1"/>
    <n v="3"/>
    <x v="0"/>
    <s v="wearables"/>
  </r>
  <r>
    <n v="1927"/>
    <s v="GBS Detroit Presents Hampshire"/>
    <s v="Hampshire is headed to GBS Detroit."/>
    <n v="600"/>
    <n v="620"/>
    <x v="0"/>
    <x v="0"/>
    <s v="USD"/>
    <n v="1331182740"/>
    <n v="1329856839"/>
    <x v="2577"/>
    <b v="0"/>
    <n v="11"/>
    <b v="1"/>
    <s v="music/indie rock"/>
    <n v="0"/>
    <x v="3"/>
    <n v="103"/>
    <x v="7"/>
    <s v="indie 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x v="2578"/>
    <b v="0"/>
    <n v="16"/>
    <b v="1"/>
    <s v="music/rock"/>
    <n v="0"/>
    <x v="3"/>
    <n v="124"/>
    <x v="7"/>
    <s v="rock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x v="2579"/>
    <b v="0"/>
    <n v="12"/>
    <b v="0"/>
    <s v="theater/plays"/>
    <n v="0"/>
    <x v="2"/>
    <n v="11"/>
    <x v="6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x v="2580"/>
    <b v="0"/>
    <n v="10"/>
    <b v="0"/>
    <s v="theater/plays"/>
    <n v="0"/>
    <x v="2"/>
    <n v="48"/>
    <x v="6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x v="2581"/>
    <b v="0"/>
    <n v="21"/>
    <b v="1"/>
    <s v="theater/plays"/>
    <n v="0"/>
    <x v="1"/>
    <n v="124"/>
    <x v="6"/>
    <s v="plays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x v="2582"/>
    <b v="0"/>
    <n v="3"/>
    <b v="1"/>
    <s v="technology/hardware"/>
    <n v="0"/>
    <x v="1"/>
    <n v="103"/>
    <x v="0"/>
    <s v="hardware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x v="2583"/>
    <b v="0"/>
    <n v="3"/>
    <b v="0"/>
    <s v="theater/plays"/>
    <n v="0"/>
    <x v="1"/>
    <n v="61"/>
    <x v="6"/>
    <s v="plays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x v="2584"/>
    <b v="0"/>
    <n v="14"/>
    <b v="1"/>
    <s v="music/indie rock"/>
    <n v="0"/>
    <x v="3"/>
    <n v="102"/>
    <x v="7"/>
    <s v="indie rock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x v="2585"/>
    <b v="0"/>
    <n v="22"/>
    <b v="1"/>
    <s v="theater/plays"/>
    <n v="0"/>
    <x v="4"/>
    <n v="122"/>
    <x v="6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x v="2586"/>
    <b v="0"/>
    <n v="3"/>
    <b v="1"/>
    <s v="theater/plays"/>
    <n v="0"/>
    <x v="4"/>
    <n v="122"/>
    <x v="6"/>
    <s v="play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x v="2587"/>
    <b v="0"/>
    <n v="9"/>
    <b v="0"/>
    <s v="theater/spaces"/>
    <n v="0"/>
    <x v="4"/>
    <n v="2"/>
    <x v="6"/>
    <s v="spac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x v="2588"/>
    <b v="0"/>
    <n v="24"/>
    <b v="0"/>
    <s v="games/video games"/>
    <n v="0"/>
    <x v="0"/>
    <n v="2"/>
    <x v="3"/>
    <s v="video games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x v="2589"/>
    <b v="0"/>
    <n v="16"/>
    <b v="1"/>
    <s v="music/indie rock"/>
    <n v="0"/>
    <x v="3"/>
    <n v="121"/>
    <x v="7"/>
    <s v="indie rock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x v="2590"/>
    <b v="0"/>
    <n v="18"/>
    <b v="1"/>
    <s v="theater/plays"/>
    <n v="0"/>
    <x v="2"/>
    <n v="121"/>
    <x v="6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x v="2591"/>
    <b v="0"/>
    <n v="25"/>
    <b v="1"/>
    <s v="theater/plays"/>
    <n v="0"/>
    <x v="4"/>
    <n v="242"/>
    <x v="6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11"/>
    <s v="CAD"/>
    <n v="1470595109"/>
    <n v="1468003109"/>
    <x v="2592"/>
    <b v="0"/>
    <n v="14"/>
    <b v="1"/>
    <s v="theater/plays"/>
    <n v="0"/>
    <x v="1"/>
    <n v="242"/>
    <x v="6"/>
    <s v="play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x v="2593"/>
    <b v="0"/>
    <n v="3"/>
    <b v="0"/>
    <s v="theater/spaces"/>
    <n v="0"/>
    <x v="4"/>
    <n v="0"/>
    <x v="6"/>
    <s v="spaces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x v="2594"/>
    <b v="0"/>
    <n v="13"/>
    <b v="1"/>
    <s v="film &amp; video/documentary"/>
    <n v="0"/>
    <x v="4"/>
    <n v="100"/>
    <x v="5"/>
    <s v="documentary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4"/>
    <s v="EUR"/>
    <n v="1451494210"/>
    <n v="1449075010"/>
    <x v="2595"/>
    <b v="0"/>
    <n v="12"/>
    <b v="0"/>
    <s v="games/video games"/>
    <n v="0"/>
    <x v="4"/>
    <n v="6"/>
    <x v="3"/>
    <s v="video games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x v="2596"/>
    <b v="0"/>
    <n v="14"/>
    <b v="1"/>
    <s v="film &amp; video/documentary"/>
    <n v="0"/>
    <x v="2"/>
    <n v="120"/>
    <x v="5"/>
    <s v="documentary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x v="2597"/>
    <b v="0"/>
    <n v="10"/>
    <b v="1"/>
    <s v="film &amp; video/shorts"/>
    <n v="0"/>
    <x v="6"/>
    <n v="120"/>
    <x v="5"/>
    <s v="shorts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x v="2598"/>
    <b v="0"/>
    <n v="22"/>
    <b v="1"/>
    <s v="film &amp; video/television"/>
    <n v="0"/>
    <x v="2"/>
    <n v="100"/>
    <x v="5"/>
    <s v="television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9"/>
    <s v="DKK"/>
    <n v="1461765300"/>
    <n v="1459198499"/>
    <x v="2599"/>
    <b v="0"/>
    <n v="8"/>
    <b v="0"/>
    <s v="publishing/translations"/>
    <n v="0"/>
    <x v="1"/>
    <n v="3"/>
    <x v="1"/>
    <s v="translation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x v="2600"/>
    <b v="0"/>
    <n v="17"/>
    <b v="1"/>
    <s v="games/tabletop games"/>
    <n v="0"/>
    <x v="1"/>
    <n v="299"/>
    <x v="3"/>
    <s v="tabletop games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x v="2601"/>
    <b v="0"/>
    <n v="18"/>
    <b v="1"/>
    <s v="publishing/nonfiction"/>
    <n v="0"/>
    <x v="3"/>
    <n v="238"/>
    <x v="1"/>
    <s v="nonfiction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x v="2602"/>
    <b v="0"/>
    <n v="13"/>
    <b v="1"/>
    <s v="theater/plays"/>
    <n v="0"/>
    <x v="2"/>
    <n v="169"/>
    <x v="6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x v="2603"/>
    <b v="0"/>
    <n v="21"/>
    <b v="1"/>
    <s v="theater/plays"/>
    <n v="0"/>
    <x v="2"/>
    <n v="108"/>
    <x v="6"/>
    <s v="play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x v="2604"/>
    <b v="1"/>
    <n v="8"/>
    <b v="0"/>
    <s v="photography/photobooks"/>
    <n v="591"/>
    <x v="2"/>
    <n v="3"/>
    <x v="2"/>
    <s v="photobooks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x v="2605"/>
    <b v="0"/>
    <n v="13"/>
    <b v="0"/>
    <s v="technology/web"/>
    <n v="0"/>
    <x v="2"/>
    <n v="4"/>
    <x v="0"/>
    <s v="web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x v="2606"/>
    <b v="0"/>
    <n v="7"/>
    <b v="0"/>
    <s v="technology/wearables"/>
    <n v="0"/>
    <x v="5"/>
    <n v="0"/>
    <x v="0"/>
    <s v="wearables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x v="2607"/>
    <b v="0"/>
    <n v="24"/>
    <b v="0"/>
    <s v="theater/musical"/>
    <n v="0"/>
    <x v="4"/>
    <n v="12"/>
    <x v="6"/>
    <s v="musical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x v="2608"/>
    <b v="0"/>
    <n v="23"/>
    <b v="0"/>
    <s v="theater/spaces"/>
    <n v="0"/>
    <x v="1"/>
    <n v="20"/>
    <x v="6"/>
    <s v="spaces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x v="2609"/>
    <b v="0"/>
    <n v="34"/>
    <b v="1"/>
    <s v="music/rock"/>
    <n v="0"/>
    <x v="1"/>
    <n v="167"/>
    <x v="7"/>
    <s v="rock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x v="2610"/>
    <b v="0"/>
    <n v="9"/>
    <b v="0"/>
    <s v="food/food trucks"/>
    <n v="0"/>
    <x v="4"/>
    <n v="3"/>
    <x v="4"/>
    <s v="food truck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x v="2611"/>
    <b v="0"/>
    <n v="23"/>
    <b v="0"/>
    <s v="games/mobile games"/>
    <n v="0"/>
    <x v="2"/>
    <n v="2"/>
    <x v="3"/>
    <s v="mobile game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x v="2612"/>
    <b v="0"/>
    <n v="20"/>
    <b v="1"/>
    <s v="theater/plays"/>
    <n v="0"/>
    <x v="4"/>
    <n v="105"/>
    <x v="6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x v="2613"/>
    <b v="0"/>
    <n v="13"/>
    <b v="0"/>
    <s v="theater/plays"/>
    <n v="0"/>
    <x v="2"/>
    <n v="29"/>
    <x v="6"/>
    <s v="plays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x v="2614"/>
    <b v="0"/>
    <n v="8"/>
    <b v="0"/>
    <s v="film &amp; video/animation"/>
    <n v="0"/>
    <x v="4"/>
    <n v="10"/>
    <x v="5"/>
    <s v="animation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x v="2615"/>
    <b v="0"/>
    <n v="13"/>
    <b v="0"/>
    <s v="publishing/children's books"/>
    <n v="0"/>
    <x v="0"/>
    <n v="14"/>
    <x v="1"/>
    <s v="children's book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x v="2616"/>
    <b v="0"/>
    <n v="14"/>
    <b v="1"/>
    <s v="theater/plays"/>
    <n v="0"/>
    <x v="4"/>
    <n v="114"/>
    <x v="6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x v="2617"/>
    <b v="0"/>
    <n v="21"/>
    <b v="1"/>
    <s v="theater/plays"/>
    <n v="0"/>
    <x v="2"/>
    <n v="114"/>
    <x v="6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x v="2618"/>
    <b v="0"/>
    <n v="10"/>
    <b v="1"/>
    <s v="theater/plays"/>
    <n v="0"/>
    <x v="4"/>
    <n v="228"/>
    <x v="6"/>
    <s v="plays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x v="2619"/>
    <b v="0"/>
    <n v="15"/>
    <b v="1"/>
    <s v="theater/musical"/>
    <n v="0"/>
    <x v="1"/>
    <n v="113"/>
    <x v="6"/>
    <s v="musical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x v="2620"/>
    <b v="0"/>
    <n v="7"/>
    <b v="0"/>
    <s v="theater/plays"/>
    <n v="0"/>
    <x v="4"/>
    <n v="9"/>
    <x v="6"/>
    <s v="play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16"/>
    <s v="EUR"/>
    <n v="1453376495"/>
    <n v="1450784495"/>
    <x v="2621"/>
    <b v="0"/>
    <n v="29"/>
    <b v="1"/>
    <s v="film &amp; video/shorts"/>
    <n v="0"/>
    <x v="4"/>
    <n v="113"/>
    <x v="5"/>
    <s v="shorts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x v="2622"/>
    <b v="0"/>
    <n v="45"/>
    <b v="1"/>
    <s v="music/pop"/>
    <n v="0"/>
    <x v="0"/>
    <n v="113"/>
    <x v="7"/>
    <s v="pop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x v="2623"/>
    <b v="0"/>
    <n v="11"/>
    <b v="0"/>
    <s v="theater/plays"/>
    <n v="0"/>
    <x v="2"/>
    <n v="28"/>
    <x v="6"/>
    <s v="plays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x v="2624"/>
    <b v="0"/>
    <n v="10"/>
    <b v="0"/>
    <s v="film &amp; video/drama"/>
    <n v="0"/>
    <x v="2"/>
    <n v="22"/>
    <x v="5"/>
    <s v="drama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x v="2625"/>
    <b v="0"/>
    <n v="11"/>
    <b v="0"/>
    <s v="games/video games"/>
    <n v="0"/>
    <x v="3"/>
    <n v="0"/>
    <x v="3"/>
    <s v="video games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x v="2626"/>
    <b v="0"/>
    <n v="9"/>
    <b v="0"/>
    <s v="music/faith"/>
    <n v="0"/>
    <x v="2"/>
    <n v="10"/>
    <x v="7"/>
    <s v="faith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x v="2627"/>
    <b v="0"/>
    <n v="13"/>
    <b v="1"/>
    <s v="music/indie rock"/>
    <n v="0"/>
    <x v="3"/>
    <n v="124"/>
    <x v="7"/>
    <s v="indie rock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x v="2628"/>
    <b v="0"/>
    <n v="31"/>
    <b v="1"/>
    <s v="theater/plays"/>
    <n v="0"/>
    <x v="1"/>
    <n v="159"/>
    <x v="6"/>
    <s v="play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x v="2629"/>
    <b v="0"/>
    <n v="11"/>
    <b v="1"/>
    <s v="music/rock"/>
    <n v="0"/>
    <x v="6"/>
    <n v="185"/>
    <x v="7"/>
    <s v="rock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x v="2630"/>
    <b v="1"/>
    <n v="8"/>
    <b v="0"/>
    <s v="photography/photobooks"/>
    <n v="553"/>
    <x v="2"/>
    <n v="11"/>
    <x v="2"/>
    <s v="photobook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x v="2631"/>
    <b v="0"/>
    <n v="10"/>
    <b v="0"/>
    <s v="technology/wearables"/>
    <n v="0"/>
    <x v="2"/>
    <n v="28"/>
    <x v="0"/>
    <s v="wearables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x v="2632"/>
    <b v="0"/>
    <n v="13"/>
    <b v="1"/>
    <s v="music/rock"/>
    <n v="0"/>
    <x v="4"/>
    <n v="110"/>
    <x v="7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x v="2633"/>
    <b v="0"/>
    <n v="11"/>
    <b v="1"/>
    <s v="music/rock"/>
    <n v="0"/>
    <x v="3"/>
    <n v="110"/>
    <x v="7"/>
    <s v="rock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x v="2634"/>
    <b v="0"/>
    <n v="14"/>
    <b v="0"/>
    <s v="publishing/children's books"/>
    <n v="0"/>
    <x v="6"/>
    <n v="11"/>
    <x v="1"/>
    <s v="children's book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x v="2635"/>
    <b v="0"/>
    <n v="3"/>
    <b v="0"/>
    <s v="theater/plays"/>
    <n v="0"/>
    <x v="4"/>
    <n v="5"/>
    <x v="6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x v="2636"/>
    <b v="0"/>
    <n v="10"/>
    <b v="1"/>
    <s v="theater/plays"/>
    <n v="0"/>
    <x v="4"/>
    <n v="110"/>
    <x v="6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x v="2637"/>
    <b v="0"/>
    <n v="12"/>
    <b v="0"/>
    <s v="theater/plays"/>
    <n v="0"/>
    <x v="4"/>
    <n v="11"/>
    <x v="6"/>
    <s v="plays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x v="2638"/>
    <b v="0"/>
    <n v="16"/>
    <b v="1"/>
    <s v="food/small batch"/>
    <n v="0"/>
    <x v="1"/>
    <n v="182"/>
    <x v="4"/>
    <s v="small batch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4"/>
    <s v="EUR"/>
    <n v="1477422000"/>
    <n v="1472282956"/>
    <x v="2639"/>
    <b v="0"/>
    <n v="28"/>
    <b v="1"/>
    <s v="music/metal"/>
    <n v="0"/>
    <x v="1"/>
    <n v="218"/>
    <x v="7"/>
    <s v="metal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x v="2640"/>
    <b v="0"/>
    <n v="19"/>
    <b v="1"/>
    <s v="music/rock"/>
    <n v="0"/>
    <x v="3"/>
    <n v="156"/>
    <x v="7"/>
    <s v="rock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x v="2641"/>
    <b v="1"/>
    <n v="15"/>
    <b v="1"/>
    <s v="theater/plays"/>
    <n v="545"/>
    <x v="2"/>
    <n v="109"/>
    <x v="6"/>
    <s v="plays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x v="2642"/>
    <b v="0"/>
    <n v="14"/>
    <b v="0"/>
    <s v="theater/plays"/>
    <n v="0"/>
    <x v="5"/>
    <n v="27"/>
    <x v="6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x v="2643"/>
    <b v="0"/>
    <n v="9"/>
    <b v="0"/>
    <s v="theater/plays"/>
    <n v="0"/>
    <x v="4"/>
    <n v="5"/>
    <x v="6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x v="2644"/>
    <b v="0"/>
    <n v="16"/>
    <b v="0"/>
    <s v="theater/plays"/>
    <n v="0"/>
    <x v="5"/>
    <n v="108"/>
    <x v="6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x v="2645"/>
    <b v="0"/>
    <n v="16"/>
    <b v="1"/>
    <s v="theater/plays"/>
    <n v="0"/>
    <x v="2"/>
    <n v="108"/>
    <x v="6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x v="2646"/>
    <b v="0"/>
    <n v="15"/>
    <b v="1"/>
    <s v="theater/plays"/>
    <n v="0"/>
    <x v="2"/>
    <n v="107"/>
    <x v="6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x v="2647"/>
    <b v="0"/>
    <n v="9"/>
    <b v="1"/>
    <s v="theater/plays"/>
    <n v="0"/>
    <x v="2"/>
    <n v="106"/>
    <x v="6"/>
    <s v="play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x v="2648"/>
    <b v="0"/>
    <n v="12"/>
    <b v="0"/>
    <s v="food/food trucks"/>
    <n v="0"/>
    <x v="2"/>
    <n v="9"/>
    <x v="4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x v="2649"/>
    <b v="0"/>
    <n v="11"/>
    <b v="0"/>
    <s v="food/food trucks"/>
    <n v="0"/>
    <x v="4"/>
    <n v="11"/>
    <x v="4"/>
    <s v="food truck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x v="2650"/>
    <b v="0"/>
    <n v="7"/>
    <b v="1"/>
    <s v="theater/plays"/>
    <n v="0"/>
    <x v="4"/>
    <n v="106"/>
    <x v="6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x v="2651"/>
    <b v="0"/>
    <n v="25"/>
    <b v="1"/>
    <s v="theater/plays"/>
    <n v="0"/>
    <x v="1"/>
    <n v="105"/>
    <x v="6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x v="2652"/>
    <b v="0"/>
    <n v="11"/>
    <b v="0"/>
    <s v="theater/plays"/>
    <n v="0"/>
    <x v="1"/>
    <n v="11"/>
    <x v="6"/>
    <s v="plays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x v="2653"/>
    <b v="0"/>
    <n v="35"/>
    <b v="1"/>
    <s v="film &amp; video/television"/>
    <n v="0"/>
    <x v="1"/>
    <n v="105"/>
    <x v="5"/>
    <s v="television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x v="2654"/>
    <b v="0"/>
    <n v="7"/>
    <b v="1"/>
    <s v="theater/musical"/>
    <n v="0"/>
    <x v="1"/>
    <n v="105"/>
    <x v="6"/>
    <s v="musical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x v="2655"/>
    <b v="1"/>
    <n v="18"/>
    <b v="1"/>
    <s v="theater/plays"/>
    <n v="525"/>
    <x v="2"/>
    <n v="175"/>
    <x v="6"/>
    <s v="play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x v="2656"/>
    <b v="0"/>
    <n v="9"/>
    <b v="0"/>
    <s v="theater/spaces"/>
    <n v="0"/>
    <x v="1"/>
    <n v="5"/>
    <x v="6"/>
    <s v="spaces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x v="2657"/>
    <b v="0"/>
    <n v="8"/>
    <b v="0"/>
    <s v="music/jazz"/>
    <n v="0"/>
    <x v="3"/>
    <n v="3"/>
    <x v="7"/>
    <s v="jazz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x v="2658"/>
    <b v="0"/>
    <n v="16"/>
    <b v="1"/>
    <s v="music/rock"/>
    <n v="0"/>
    <x v="1"/>
    <n v="104"/>
    <x v="7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x v="2659"/>
    <b v="0"/>
    <n v="11"/>
    <b v="1"/>
    <s v="music/rock"/>
    <n v="0"/>
    <x v="1"/>
    <n v="104"/>
    <x v="7"/>
    <s v="rock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x v="2660"/>
    <b v="0"/>
    <n v="9"/>
    <b v="1"/>
    <s v="theater/plays"/>
    <n v="0"/>
    <x v="2"/>
    <n v="104"/>
    <x v="6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x v="2661"/>
    <b v="0"/>
    <n v="11"/>
    <b v="0"/>
    <s v="theater/plays"/>
    <n v="0"/>
    <x v="1"/>
    <n v="3"/>
    <x v="6"/>
    <s v="plays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x v="2662"/>
    <b v="0"/>
    <n v="15"/>
    <b v="1"/>
    <s v="music/rock"/>
    <n v="0"/>
    <x v="8"/>
    <n v="104"/>
    <x v="7"/>
    <s v="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x v="2663"/>
    <b v="0"/>
    <n v="10"/>
    <b v="1"/>
    <s v="music/indie rock"/>
    <n v="0"/>
    <x v="7"/>
    <n v="103"/>
    <x v="7"/>
    <s v="indie rock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x v="2664"/>
    <b v="0"/>
    <n v="5"/>
    <b v="0"/>
    <s v="photography/people"/>
    <n v="0"/>
    <x v="1"/>
    <n v="17"/>
    <x v="2"/>
    <s v="people"/>
  </r>
  <r>
    <n v="1816"/>
    <s v="Moments of Passion"/>
    <s v="A unique Photographic Book Project about the Passionate Moments and Strong Emotions that lie within Karate"/>
    <n v="25000"/>
    <n v="509"/>
    <x v="2"/>
    <x v="19"/>
    <s v="CHF"/>
    <n v="1469473200"/>
    <n v="1467061303"/>
    <x v="2665"/>
    <b v="0"/>
    <n v="6"/>
    <b v="0"/>
    <s v="photography/photobooks"/>
    <n v="0"/>
    <x v="1"/>
    <n v="2"/>
    <x v="2"/>
    <s v="photo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x v="2666"/>
    <b v="0"/>
    <n v="6"/>
    <b v="0"/>
    <s v="publishing/art books"/>
    <n v="0"/>
    <x v="4"/>
    <n v="5"/>
    <x v="1"/>
    <s v="art book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x v="2667"/>
    <b v="0"/>
    <n v="17"/>
    <b v="1"/>
    <s v="theater/plays"/>
    <n v="0"/>
    <x v="4"/>
    <n v="202"/>
    <x v="6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x v="2668"/>
    <b v="0"/>
    <n v="10"/>
    <b v="0"/>
    <s v="theater/plays"/>
    <n v="0"/>
    <x v="1"/>
    <n v="20"/>
    <x v="6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x v="2669"/>
    <b v="0"/>
    <n v="22"/>
    <b v="1"/>
    <s v="theater/plays"/>
    <n v="0"/>
    <x v="4"/>
    <n v="144"/>
    <x v="6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x v="2670"/>
    <b v="0"/>
    <n v="20"/>
    <b v="1"/>
    <s v="theater/plays"/>
    <n v="0"/>
    <x v="1"/>
    <n v="101"/>
    <x v="6"/>
    <s v="play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3"/>
    <s v="EUR"/>
    <n v="1483138800"/>
    <n v="1480610046"/>
    <x v="2671"/>
    <b v="0"/>
    <n v="3"/>
    <b v="0"/>
    <s v="technology/wearables"/>
    <n v="0"/>
    <x v="1"/>
    <n v="1"/>
    <x v="0"/>
    <s v="wearable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x v="2672"/>
    <b v="0"/>
    <n v="16"/>
    <b v="1"/>
    <s v="film &amp; video/shorts"/>
    <n v="0"/>
    <x v="6"/>
    <n v="100"/>
    <x v="5"/>
    <s v="short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x v="2673"/>
    <b v="0"/>
    <n v="8"/>
    <b v="1"/>
    <s v="theater/plays"/>
    <n v="0"/>
    <x v="1"/>
    <n v="100"/>
    <x v="6"/>
    <s v="plays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x v="2674"/>
    <b v="0"/>
    <n v="1"/>
    <b v="0"/>
    <s v="film &amp; video/science fiction"/>
    <n v="0"/>
    <x v="4"/>
    <n v="100"/>
    <x v="5"/>
    <s v="science fiction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x v="2675"/>
    <b v="0"/>
    <n v="7"/>
    <b v="1"/>
    <s v="film &amp; video/shorts"/>
    <n v="0"/>
    <x v="6"/>
    <n v="100"/>
    <x v="5"/>
    <s v="shorts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x v="2676"/>
    <b v="0"/>
    <n v="20"/>
    <b v="1"/>
    <s v="music/rock"/>
    <n v="0"/>
    <x v="6"/>
    <n v="143"/>
    <x v="7"/>
    <s v="rock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x v="2677"/>
    <b v="0"/>
    <n v="6"/>
    <b v="1"/>
    <s v="theater/musical"/>
    <n v="0"/>
    <x v="4"/>
    <n v="100"/>
    <x v="6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x v="2678"/>
    <b v="0"/>
    <n v="3"/>
    <b v="1"/>
    <s v="theater/musical"/>
    <n v="0"/>
    <x v="4"/>
    <n v="100"/>
    <x v="6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x v="2679"/>
    <b v="0"/>
    <n v="1"/>
    <b v="0"/>
    <s v="theater/musical"/>
    <n v="0"/>
    <x v="4"/>
    <n v="1"/>
    <x v="6"/>
    <s v="musical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x v="2680"/>
    <b v="0"/>
    <n v="17"/>
    <b v="0"/>
    <s v="theater/plays"/>
    <n v="0"/>
    <x v="2"/>
    <n v="9"/>
    <x v="6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x v="2681"/>
    <b v="0"/>
    <n v="12"/>
    <b v="1"/>
    <s v="theater/plays"/>
    <n v="0"/>
    <x v="1"/>
    <n v="100"/>
    <x v="6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x v="2682"/>
    <b v="0"/>
    <n v="9"/>
    <b v="1"/>
    <s v="theater/plays"/>
    <n v="0"/>
    <x v="4"/>
    <n v="100"/>
    <x v="6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x v="2683"/>
    <b v="0"/>
    <n v="14"/>
    <b v="1"/>
    <s v="theater/plays"/>
    <n v="0"/>
    <x v="1"/>
    <n v="100"/>
    <x v="6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x v="2684"/>
    <b v="0"/>
    <n v="17"/>
    <b v="1"/>
    <s v="theater/plays"/>
    <n v="0"/>
    <x v="1"/>
    <n v="100"/>
    <x v="6"/>
    <s v="play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x v="2685"/>
    <b v="0"/>
    <n v="8"/>
    <b v="1"/>
    <s v="theater/spaces"/>
    <n v="0"/>
    <x v="5"/>
    <n v="100"/>
    <x v="6"/>
    <s v="space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x v="2686"/>
    <b v="0"/>
    <n v="17"/>
    <b v="0"/>
    <s v="theater/plays"/>
    <n v="0"/>
    <x v="2"/>
    <n v="17"/>
    <x v="6"/>
    <s v="plays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x v="2687"/>
    <b v="0"/>
    <n v="49"/>
    <b v="1"/>
    <s v="technology/space exploration"/>
    <n v="0"/>
    <x v="4"/>
    <n v="164"/>
    <x v="0"/>
    <s v="space exploration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x v="2688"/>
    <b v="0"/>
    <n v="3"/>
    <b v="0"/>
    <s v="theater/plays"/>
    <n v="0"/>
    <x v="1"/>
    <n v="2"/>
    <x v="6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x v="2689"/>
    <b v="0"/>
    <n v="13"/>
    <b v="0"/>
    <s v="theater/plays"/>
    <n v="0"/>
    <x v="1"/>
    <n v="10"/>
    <x v="6"/>
    <s v="plays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x v="2690"/>
    <b v="0"/>
    <n v="9"/>
    <b v="0"/>
    <s v="music/faith"/>
    <n v="0"/>
    <x v="1"/>
    <n v="10"/>
    <x v="7"/>
    <s v="faith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x v="2691"/>
    <b v="0"/>
    <n v="8"/>
    <b v="0"/>
    <s v="technology/wearables"/>
    <n v="0"/>
    <x v="1"/>
    <n v="2"/>
    <x v="0"/>
    <s v="wearable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x v="2692"/>
    <b v="0"/>
    <n v="11"/>
    <b v="1"/>
    <s v="theater/plays"/>
    <n v="0"/>
    <x v="5"/>
    <n v="108"/>
    <x v="6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x v="2693"/>
    <b v="0"/>
    <n v="17"/>
    <b v="1"/>
    <s v="theater/plays"/>
    <n v="0"/>
    <x v="1"/>
    <n v="138"/>
    <x v="6"/>
    <s v="plays"/>
  </r>
  <r>
    <n v="704"/>
    <s v="ZNITCH- The Evolution in Helmet Safety"/>
    <s v="Turn you helmet into the safest helmet and don't worry about a thing,you will always have the right fit!!"/>
    <n v="55000"/>
    <n v="481"/>
    <x v="2"/>
    <x v="11"/>
    <s v="CAD"/>
    <n v="1487565468"/>
    <n v="1482381468"/>
    <x v="2694"/>
    <b v="0"/>
    <n v="4"/>
    <b v="0"/>
    <s v="technology/wearables"/>
    <n v="0"/>
    <x v="1"/>
    <n v="1"/>
    <x v="0"/>
    <s v="wearables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x v="2695"/>
    <b v="0"/>
    <n v="8"/>
    <b v="0"/>
    <s v="theater/musical"/>
    <n v="0"/>
    <x v="4"/>
    <n v="5"/>
    <x v="6"/>
    <s v="musical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x v="2696"/>
    <b v="0"/>
    <n v="12"/>
    <b v="0"/>
    <s v="film &amp; video/animation"/>
    <n v="0"/>
    <x v="4"/>
    <n v="64"/>
    <x v="5"/>
    <s v="animation"/>
  </r>
  <r>
    <n v="948"/>
    <s v="Led Shirt - WiFi Controlled"/>
    <s v="T-Shirt with Led panel controlled by Android app over WiFi. _x000a_Multiple shirts, games, text, video effects support,"/>
    <n v="4000"/>
    <n v="480"/>
    <x v="2"/>
    <x v="13"/>
    <s v="EUR"/>
    <n v="1457812364"/>
    <n v="1455220364"/>
    <x v="2697"/>
    <b v="0"/>
    <n v="8"/>
    <b v="0"/>
    <s v="technology/wearables"/>
    <n v="0"/>
    <x v="1"/>
    <n v="12"/>
    <x v="0"/>
    <s v="wearabl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x v="2698"/>
    <b v="0"/>
    <n v="22"/>
    <b v="0"/>
    <s v="games/video games"/>
    <n v="0"/>
    <x v="3"/>
    <n v="10"/>
    <x v="3"/>
    <s v="video gam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x v="2699"/>
    <b v="0"/>
    <n v="6"/>
    <b v="0"/>
    <s v="theater/spaces"/>
    <n v="0"/>
    <x v="4"/>
    <n v="12"/>
    <x v="6"/>
    <s v="space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x v="2700"/>
    <b v="0"/>
    <n v="31"/>
    <b v="1"/>
    <s v="theater/plays"/>
    <n v="0"/>
    <x v="1"/>
    <n v="149"/>
    <x v="6"/>
    <s v="play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x v="2701"/>
    <b v="0"/>
    <n v="4"/>
    <b v="0"/>
    <s v="technology/wearables"/>
    <n v="0"/>
    <x v="1"/>
    <n v="0"/>
    <x v="0"/>
    <s v="wearable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x v="2702"/>
    <b v="0"/>
    <n v="13"/>
    <b v="0"/>
    <s v="theater/plays"/>
    <n v="0"/>
    <x v="2"/>
    <n v="5"/>
    <x v="6"/>
    <s v="play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x v="2703"/>
    <b v="0"/>
    <n v="13"/>
    <b v="1"/>
    <s v="music/rock"/>
    <n v="0"/>
    <x v="4"/>
    <n v="116"/>
    <x v="7"/>
    <s v="rock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x v="2704"/>
    <b v="0"/>
    <n v="8"/>
    <b v="0"/>
    <s v="technology/web"/>
    <n v="0"/>
    <x v="2"/>
    <n v="1"/>
    <x v="0"/>
    <s v="web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x v="2705"/>
    <b v="0"/>
    <n v="15"/>
    <b v="1"/>
    <s v="film &amp; video/shorts"/>
    <n v="0"/>
    <x v="6"/>
    <n v="153"/>
    <x v="5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x v="2706"/>
    <b v="0"/>
    <n v="21"/>
    <b v="1"/>
    <s v="film &amp; video/shorts"/>
    <n v="0"/>
    <x v="3"/>
    <n v="131"/>
    <x v="5"/>
    <s v="short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x v="2707"/>
    <b v="0"/>
    <n v="6"/>
    <b v="0"/>
    <s v="food/food trucks"/>
    <n v="0"/>
    <x v="4"/>
    <n v="2"/>
    <x v="4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x v="2708"/>
    <b v="0"/>
    <n v="13"/>
    <b v="0"/>
    <s v="food/food trucks"/>
    <n v="0"/>
    <x v="4"/>
    <n v="3"/>
    <x v="4"/>
    <s v="food truck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x v="2709"/>
    <b v="0"/>
    <n v="15"/>
    <b v="1"/>
    <s v="theater/plays"/>
    <n v="0"/>
    <x v="1"/>
    <n v="184"/>
    <x v="6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x v="2710"/>
    <b v="0"/>
    <n v="12"/>
    <b v="0"/>
    <s v="theater/plays"/>
    <n v="0"/>
    <x v="2"/>
    <n v="8"/>
    <x v="6"/>
    <s v="plays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x v="2711"/>
    <b v="0"/>
    <n v="9"/>
    <b v="0"/>
    <s v="theater/musical"/>
    <n v="0"/>
    <x v="4"/>
    <n v="30"/>
    <x v="6"/>
    <s v="musical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x v="2712"/>
    <b v="0"/>
    <n v="14"/>
    <b v="0"/>
    <s v="theater/plays"/>
    <n v="0"/>
    <x v="1"/>
    <n v="2"/>
    <x v="6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x v="2713"/>
    <b v="0"/>
    <n v="14"/>
    <b v="0"/>
    <s v="theater/plays"/>
    <n v="0"/>
    <x v="5"/>
    <n v="38"/>
    <x v="6"/>
    <s v="plays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x v="2714"/>
    <b v="0"/>
    <n v="15"/>
    <b v="0"/>
    <s v="theater/musical"/>
    <n v="0"/>
    <x v="4"/>
    <n v="3"/>
    <x v="6"/>
    <s v="musical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x v="2715"/>
    <b v="0"/>
    <n v="11"/>
    <b v="0"/>
    <s v="theater/spaces"/>
    <n v="0"/>
    <x v="2"/>
    <n v="3"/>
    <x v="6"/>
    <s v="space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x v="2716"/>
    <b v="0"/>
    <n v="15"/>
    <b v="1"/>
    <s v="theater/plays"/>
    <n v="0"/>
    <x v="4"/>
    <n v="113"/>
    <x v="6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x v="2717"/>
    <b v="0"/>
    <n v="7"/>
    <b v="0"/>
    <s v="theater/plays"/>
    <n v="0"/>
    <x v="2"/>
    <n v="18"/>
    <x v="6"/>
    <s v="plays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x v="2718"/>
    <b v="0"/>
    <n v="11"/>
    <b v="0"/>
    <s v="publishing/fiction"/>
    <n v="0"/>
    <x v="4"/>
    <n v="9"/>
    <x v="1"/>
    <s v="fiction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x v="2719"/>
    <b v="0"/>
    <n v="10"/>
    <b v="0"/>
    <s v="publishing/translations"/>
    <n v="0"/>
    <x v="1"/>
    <n v="7"/>
    <x v="1"/>
    <s v="translation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x v="2720"/>
    <b v="0"/>
    <n v="18"/>
    <b v="1"/>
    <s v="theater/plays"/>
    <n v="0"/>
    <x v="4"/>
    <n v="110"/>
    <x v="6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15"/>
    <s v="NZD"/>
    <n v="1420750683"/>
    <n v="1418158683"/>
    <x v="2721"/>
    <b v="0"/>
    <n v="10"/>
    <b v="0"/>
    <s v="theater/plays"/>
    <n v="0"/>
    <x v="2"/>
    <n v="18"/>
    <x v="6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x v="2722"/>
    <b v="0"/>
    <n v="9"/>
    <b v="0"/>
    <s v="theater/plays"/>
    <n v="0"/>
    <x v="4"/>
    <n v="22"/>
    <x v="6"/>
    <s v="plays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x v="2723"/>
    <b v="0"/>
    <n v="10"/>
    <b v="0"/>
    <s v="film &amp; video/drama"/>
    <n v="0"/>
    <x v="2"/>
    <n v="16"/>
    <x v="5"/>
    <s v="drama"/>
  </r>
  <r>
    <n v="819"/>
    <s v="Winter Tour"/>
    <s v="We are touring the Southeast in support of our new EP"/>
    <n v="400"/>
    <n v="435"/>
    <x v="0"/>
    <x v="0"/>
    <s v="USD"/>
    <n v="1387601040"/>
    <n v="1386806254"/>
    <x v="2724"/>
    <b v="0"/>
    <n v="14"/>
    <b v="1"/>
    <s v="music/rock"/>
    <n v="0"/>
    <x v="0"/>
    <n v="109"/>
    <x v="7"/>
    <s v="rock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5"/>
    <s v="NZD"/>
    <n v="1424568107"/>
    <n v="1421976107"/>
    <x v="2725"/>
    <b v="0"/>
    <n v="3"/>
    <b v="0"/>
    <s v="technology/web"/>
    <n v="0"/>
    <x v="4"/>
    <n v="4"/>
    <x v="0"/>
    <s v="web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x v="2726"/>
    <b v="0"/>
    <n v="4"/>
    <b v="0"/>
    <s v="technology/gadgets"/>
    <n v="0"/>
    <x v="1"/>
    <n v="2"/>
    <x v="0"/>
    <s v="gadgets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x v="2727"/>
    <b v="0"/>
    <n v="12"/>
    <b v="0"/>
    <s v="film &amp; video/animation"/>
    <n v="0"/>
    <x v="2"/>
    <n v="1"/>
    <x v="5"/>
    <s v="animation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x v="2728"/>
    <b v="0"/>
    <n v="9"/>
    <b v="1"/>
    <s v="food/small batch"/>
    <n v="0"/>
    <x v="1"/>
    <n v="108"/>
    <x v="4"/>
    <s v="small batch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x v="2729"/>
    <b v="0"/>
    <n v="14"/>
    <b v="1"/>
    <s v="theater/plays"/>
    <n v="0"/>
    <x v="4"/>
    <n v="129"/>
    <x v="6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x v="2730"/>
    <b v="0"/>
    <n v="20"/>
    <b v="1"/>
    <s v="theater/plays"/>
    <n v="0"/>
    <x v="4"/>
    <n v="143"/>
    <x v="6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x v="2731"/>
    <b v="0"/>
    <n v="13"/>
    <b v="0"/>
    <s v="theater/plays"/>
    <n v="0"/>
    <x v="4"/>
    <n v="34"/>
    <x v="6"/>
    <s v="play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x v="2732"/>
    <b v="0"/>
    <n v="10"/>
    <b v="0"/>
    <s v="theater/spaces"/>
    <n v="0"/>
    <x v="4"/>
    <n v="57"/>
    <x v="6"/>
    <s v="space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x v="2733"/>
    <b v="0"/>
    <n v="7"/>
    <b v="0"/>
    <s v="theater/plays"/>
    <n v="0"/>
    <x v="4"/>
    <n v="28"/>
    <x v="6"/>
    <s v="plays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x v="2734"/>
    <b v="0"/>
    <n v="8"/>
    <b v="0"/>
    <s v="technology/web"/>
    <n v="0"/>
    <x v="4"/>
    <n v="0"/>
    <x v="0"/>
    <s v="web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x v="2735"/>
    <b v="0"/>
    <n v="9"/>
    <b v="0"/>
    <s v="theater/musical"/>
    <n v="0"/>
    <x v="2"/>
    <n v="9"/>
    <x v="6"/>
    <s v="musical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x v="2736"/>
    <b v="0"/>
    <n v="8"/>
    <b v="1"/>
    <s v="film &amp; video/shorts"/>
    <n v="0"/>
    <x v="6"/>
    <n v="106"/>
    <x v="5"/>
    <s v="short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x v="2737"/>
    <b v="0"/>
    <n v="7"/>
    <b v="0"/>
    <s v="games/mobile games"/>
    <n v="0"/>
    <x v="4"/>
    <n v="0"/>
    <x v="3"/>
    <s v="mobile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x v="2738"/>
    <b v="0"/>
    <n v="24"/>
    <b v="0"/>
    <s v="games/video games"/>
    <n v="0"/>
    <x v="0"/>
    <n v="5"/>
    <x v="3"/>
    <s v="video games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x v="2739"/>
    <b v="0"/>
    <n v="9"/>
    <b v="1"/>
    <s v="music/electronic music"/>
    <n v="0"/>
    <x v="4"/>
    <n v="101"/>
    <x v="7"/>
    <s v="electronic music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x v="2740"/>
    <b v="0"/>
    <n v="8"/>
    <b v="0"/>
    <s v="theater/plays"/>
    <n v="0"/>
    <x v="4"/>
    <n v="24"/>
    <x v="6"/>
    <s v="play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x v="2741"/>
    <b v="0"/>
    <n v="28"/>
    <b v="1"/>
    <s v="music/electronic music"/>
    <n v="0"/>
    <x v="0"/>
    <n v="383"/>
    <x v="7"/>
    <s v="electronic music"/>
  </r>
  <r>
    <n v="3719"/>
    <s v="Corium"/>
    <s v="A new piece of physical theatre about love, regret and longing."/>
    <n v="200"/>
    <n v="420"/>
    <x v="0"/>
    <x v="1"/>
    <s v="GBP"/>
    <n v="1434994266"/>
    <n v="1432402266"/>
    <x v="2742"/>
    <b v="0"/>
    <n v="4"/>
    <b v="1"/>
    <s v="theater/plays"/>
    <n v="0"/>
    <x v="4"/>
    <n v="210"/>
    <x v="6"/>
    <s v="plays"/>
  </r>
  <r>
    <n v="1427"/>
    <s v="WHAT CAN I DO?..."/>
    <s v="The book with advices that can save many lives._x000a_You will find here many case studies, extreme situations and solutions."/>
    <n v="5000"/>
    <n v="419"/>
    <x v="2"/>
    <x v="4"/>
    <s v="EUR"/>
    <n v="1474230385"/>
    <n v="1471638385"/>
    <x v="2743"/>
    <b v="0"/>
    <n v="4"/>
    <b v="0"/>
    <s v="publishing/translations"/>
    <n v="0"/>
    <x v="1"/>
    <n v="8"/>
    <x v="1"/>
    <s v="translation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x v="2744"/>
    <b v="0"/>
    <n v="14"/>
    <b v="0"/>
    <s v="theater/plays"/>
    <n v="0"/>
    <x v="4"/>
    <n v="42"/>
    <x v="6"/>
    <s v="plays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x v="2745"/>
    <b v="1"/>
    <n v="22"/>
    <b v="1"/>
    <s v="music/indie rock"/>
    <n v="416"/>
    <x v="7"/>
    <n v="104"/>
    <x v="7"/>
    <s v="indie rock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x v="2746"/>
    <b v="0"/>
    <n v="8"/>
    <b v="0"/>
    <s v="film &amp; video/animation"/>
    <n v="0"/>
    <x v="1"/>
    <n v="14"/>
    <x v="5"/>
    <s v="animation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x v="2747"/>
    <b v="0"/>
    <n v="7"/>
    <b v="0"/>
    <s v="theater/plays"/>
    <n v="0"/>
    <x v="4"/>
    <n v="7"/>
    <x v="6"/>
    <s v="play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x v="2748"/>
    <b v="0"/>
    <n v="8"/>
    <b v="0"/>
    <s v="technology/wearables"/>
    <n v="0"/>
    <x v="4"/>
    <n v="2"/>
    <x v="0"/>
    <s v="wearables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x v="2749"/>
    <b v="0"/>
    <n v="8"/>
    <b v="1"/>
    <s v="film &amp; video/television"/>
    <n v="0"/>
    <x v="2"/>
    <n v="117"/>
    <x v="5"/>
    <s v="television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11"/>
    <s v="CAD"/>
    <n v="1406994583"/>
    <n v="1401810583"/>
    <x v="2750"/>
    <b v="0"/>
    <n v="1"/>
    <b v="0"/>
    <s v="games/video games"/>
    <n v="0"/>
    <x v="2"/>
    <n v="1"/>
    <x v="3"/>
    <s v="video game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x v="2751"/>
    <b v="0"/>
    <n v="10"/>
    <b v="0"/>
    <s v="theater/plays"/>
    <n v="0"/>
    <x v="5"/>
    <n v="24"/>
    <x v="6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x v="2752"/>
    <b v="0"/>
    <n v="27"/>
    <b v="1"/>
    <s v="theater/plays"/>
    <n v="0"/>
    <x v="1"/>
    <n v="136"/>
    <x v="6"/>
    <s v="play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x v="2753"/>
    <b v="0"/>
    <n v="9"/>
    <b v="0"/>
    <s v="technology/wearables"/>
    <n v="0"/>
    <x v="2"/>
    <n v="1"/>
    <x v="0"/>
    <s v="wearables"/>
  </r>
  <r>
    <n v="2150"/>
    <s v="The Unknown Door"/>
    <s v="A pixel styled open world detective game."/>
    <n v="50000"/>
    <n v="405"/>
    <x v="2"/>
    <x v="2"/>
    <s v="NOK"/>
    <n v="1468392599"/>
    <n v="1465800599"/>
    <x v="2754"/>
    <b v="0"/>
    <n v="4"/>
    <b v="0"/>
    <s v="games/video games"/>
    <n v="0"/>
    <x v="1"/>
    <n v="1"/>
    <x v="3"/>
    <s v="video games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x v="2755"/>
    <b v="0"/>
    <n v="5"/>
    <b v="0"/>
    <s v="film &amp; video/science fiction"/>
    <n v="0"/>
    <x v="2"/>
    <n v="13"/>
    <x v="5"/>
    <s v="science fiction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x v="2756"/>
    <b v="0"/>
    <n v="5"/>
    <b v="0"/>
    <s v="publishing/translations"/>
    <n v="0"/>
    <x v="2"/>
    <n v="8"/>
    <x v="1"/>
    <s v="translation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5"/>
    <s v="EUR"/>
    <n v="1484065881"/>
    <n v="1481473881"/>
    <x v="2757"/>
    <b v="0"/>
    <n v="31"/>
    <b v="0"/>
    <s v="technology/wearables"/>
    <n v="0"/>
    <x v="1"/>
    <n v="3"/>
    <x v="0"/>
    <s v="wearables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x v="2758"/>
    <b v="0"/>
    <n v="4"/>
    <b v="0"/>
    <s v="theater/musical"/>
    <n v="0"/>
    <x v="1"/>
    <n v="4"/>
    <x v="6"/>
    <s v="musical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x v="2759"/>
    <b v="0"/>
    <n v="13"/>
    <b v="0"/>
    <s v="film &amp; video/drama"/>
    <n v="0"/>
    <x v="4"/>
    <n v="33"/>
    <x v="5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x v="2760"/>
    <b v="0"/>
    <n v="5"/>
    <b v="0"/>
    <s v="film &amp; video/drama"/>
    <n v="0"/>
    <x v="4"/>
    <n v="40"/>
    <x v="5"/>
    <s v="drama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x v="2761"/>
    <b v="0"/>
    <n v="16"/>
    <b v="1"/>
    <s v="music/indie rock"/>
    <n v="0"/>
    <x v="3"/>
    <n v="133"/>
    <x v="7"/>
    <s v="indie rock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x v="2762"/>
    <b v="0"/>
    <n v="3"/>
    <b v="0"/>
    <s v="film &amp; video/animation"/>
    <n v="0"/>
    <x v="3"/>
    <n v="1"/>
    <x v="5"/>
    <s v="anima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x v="2763"/>
    <b v="0"/>
    <n v="6"/>
    <b v="0"/>
    <s v="publishing/fiction"/>
    <n v="0"/>
    <x v="7"/>
    <n v="3"/>
    <x v="1"/>
    <s v="fiction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x v="2764"/>
    <b v="0"/>
    <n v="13"/>
    <b v="1"/>
    <s v="theater/plays"/>
    <n v="0"/>
    <x v="1"/>
    <n v="100"/>
    <x v="6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x v="2765"/>
    <b v="0"/>
    <n v="6"/>
    <b v="0"/>
    <s v="theater/plays"/>
    <n v="0"/>
    <x v="1"/>
    <n v="16"/>
    <x v="6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x v="2766"/>
    <b v="0"/>
    <n v="5"/>
    <b v="0"/>
    <s v="theater/plays"/>
    <n v="0"/>
    <x v="5"/>
    <n v="11"/>
    <x v="6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x v="2767"/>
    <b v="0"/>
    <n v="5"/>
    <b v="0"/>
    <s v="theater/plays"/>
    <n v="0"/>
    <x v="4"/>
    <n v="12"/>
    <x v="6"/>
    <s v="plays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x v="2768"/>
    <b v="0"/>
    <n v="7"/>
    <b v="0"/>
    <s v="film &amp; video/animation"/>
    <n v="0"/>
    <x v="2"/>
    <n v="1"/>
    <x v="5"/>
    <s v="animation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x v="2769"/>
    <b v="0"/>
    <n v="13"/>
    <b v="1"/>
    <s v="music/classical music"/>
    <n v="0"/>
    <x v="7"/>
    <n v="156"/>
    <x v="7"/>
    <s v="classical music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x v="2770"/>
    <b v="0"/>
    <n v="14"/>
    <b v="1"/>
    <s v="theater/plays"/>
    <n v="0"/>
    <x v="1"/>
    <n v="128"/>
    <x v="6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8"/>
    <s v="AUD"/>
    <n v="1430316426"/>
    <n v="1427724426"/>
    <x v="2771"/>
    <b v="0"/>
    <n v="6"/>
    <b v="0"/>
    <s v="theater/plays"/>
    <n v="0"/>
    <x v="4"/>
    <n v="19"/>
    <x v="6"/>
    <s v="plays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11"/>
    <s v="CAD"/>
    <n v="1404926665"/>
    <n v="1402334665"/>
    <x v="2772"/>
    <b v="0"/>
    <n v="12"/>
    <b v="0"/>
    <s v="photography/people"/>
    <n v="0"/>
    <x v="2"/>
    <n v="5"/>
    <x v="2"/>
    <s v="people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x v="2773"/>
    <b v="0"/>
    <n v="15"/>
    <b v="1"/>
    <s v="theater/plays"/>
    <n v="0"/>
    <x v="1"/>
    <n v="127"/>
    <x v="6"/>
    <s v="plays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x v="2774"/>
    <b v="0"/>
    <n v="7"/>
    <b v="0"/>
    <s v="film &amp; video/drama"/>
    <n v="0"/>
    <x v="4"/>
    <n v="58"/>
    <x v="5"/>
    <s v="drama"/>
  </r>
  <r>
    <n v="1809"/>
    <s v="Hamilton: A Different Perspective"/>
    <s v="A stunning photo book highlighting the visual diversity of the City of Hamilton and showcasing it in a new light."/>
    <n v="3500"/>
    <n v="380"/>
    <x v="2"/>
    <x v="11"/>
    <s v="CAD"/>
    <n v="1425246439"/>
    <n v="1422222439"/>
    <x v="2775"/>
    <b v="1"/>
    <n v="9"/>
    <b v="0"/>
    <s v="photography/photobooks"/>
    <n v="380"/>
    <x v="4"/>
    <n v="11"/>
    <x v="2"/>
    <s v="photo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x v="2776"/>
    <b v="0"/>
    <n v="8"/>
    <b v="0"/>
    <s v="publishing/children's books"/>
    <n v="0"/>
    <x v="3"/>
    <n v="19"/>
    <x v="1"/>
    <s v="children's book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x v="2777"/>
    <b v="0"/>
    <n v="9"/>
    <b v="0"/>
    <s v="technology/wearables"/>
    <n v="0"/>
    <x v="1"/>
    <n v="1"/>
    <x v="0"/>
    <s v="wearables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x v="2778"/>
    <b v="0"/>
    <n v="9"/>
    <b v="1"/>
    <s v="film &amp; video/documentary"/>
    <n v="0"/>
    <x v="1"/>
    <n v="125"/>
    <x v="5"/>
    <s v="documentary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x v="2779"/>
    <b v="0"/>
    <n v="7"/>
    <b v="0"/>
    <s v="theater/spaces"/>
    <n v="0"/>
    <x v="2"/>
    <n v="0"/>
    <x v="6"/>
    <s v="spaces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x v="2780"/>
    <b v="0"/>
    <n v="9"/>
    <b v="0"/>
    <s v="music/jazz"/>
    <n v="0"/>
    <x v="3"/>
    <n v="6"/>
    <x v="7"/>
    <s v="jazz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x v="2781"/>
    <b v="0"/>
    <n v="7"/>
    <b v="1"/>
    <s v="publishing/nonfiction"/>
    <n v="0"/>
    <x v="2"/>
    <n v="125"/>
    <x v="1"/>
    <s v="nonfiction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x v="2782"/>
    <b v="0"/>
    <n v="4"/>
    <b v="0"/>
    <s v="theater/plays"/>
    <n v="0"/>
    <x v="5"/>
    <n v="4"/>
    <x v="6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x v="2783"/>
    <b v="0"/>
    <n v="9"/>
    <b v="1"/>
    <s v="theater/plays"/>
    <n v="0"/>
    <x v="1"/>
    <n v="150"/>
    <x v="6"/>
    <s v="plays"/>
  </r>
  <r>
    <n v="3011"/>
    <s v="Katharsis Teatro en Navidad"/>
    <s v="Necesitamos tu ayuda para poder llevar la magia del teatro universitario al Teatro Lagrada de Madrid el 23 de diciembre :)"/>
    <n v="300"/>
    <n v="371"/>
    <x v="0"/>
    <x v="5"/>
    <s v="EUR"/>
    <n v="1450911540"/>
    <n v="1448536516"/>
    <x v="2784"/>
    <b v="0"/>
    <n v="25"/>
    <b v="1"/>
    <s v="theater/spaces"/>
    <n v="0"/>
    <x v="4"/>
    <n v="124"/>
    <x v="6"/>
    <s v="space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x v="2785"/>
    <b v="0"/>
    <n v="8"/>
    <b v="1"/>
    <s v="theater/plays"/>
    <n v="0"/>
    <x v="1"/>
    <n v="123"/>
    <x v="6"/>
    <s v="play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x v="2786"/>
    <b v="0"/>
    <n v="9"/>
    <b v="0"/>
    <s v="photography/places"/>
    <n v="0"/>
    <x v="2"/>
    <n v="7"/>
    <x v="2"/>
    <s v="place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x v="2787"/>
    <b v="0"/>
    <n v="5"/>
    <b v="0"/>
    <s v="theater/plays"/>
    <n v="0"/>
    <x v="4"/>
    <n v="7"/>
    <x v="6"/>
    <s v="play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x v="2788"/>
    <b v="0"/>
    <n v="11"/>
    <b v="0"/>
    <s v="games/mobile games"/>
    <n v="0"/>
    <x v="1"/>
    <n v="10"/>
    <x v="3"/>
    <s v="mobile games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x v="2789"/>
    <b v="0"/>
    <n v="3"/>
    <b v="0"/>
    <s v="film &amp; video/drama"/>
    <n v="0"/>
    <x v="4"/>
    <n v="1"/>
    <x v="5"/>
    <s v="drama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x v="2790"/>
    <b v="0"/>
    <n v="15"/>
    <b v="0"/>
    <s v="music/faith"/>
    <n v="0"/>
    <x v="5"/>
    <n v="103"/>
    <x v="7"/>
    <s v="faith"/>
  </r>
  <r>
    <n v="1488"/>
    <s v="Nanolution"/>
    <s v="A blockbuster sci-fi adventure. What would you do if one day your life changed to beyond the imaginable?"/>
    <n v="15000"/>
    <n v="360"/>
    <x v="2"/>
    <x v="8"/>
    <s v="AUD"/>
    <n v="1388928660"/>
    <n v="1386336660"/>
    <x v="2791"/>
    <b v="0"/>
    <n v="6"/>
    <b v="0"/>
    <s v="publishing/fiction"/>
    <n v="0"/>
    <x v="0"/>
    <n v="2"/>
    <x v="1"/>
    <s v="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x v="2792"/>
    <b v="0"/>
    <n v="10"/>
    <b v="0"/>
    <s v="film &amp; video/science fiction"/>
    <n v="0"/>
    <x v="2"/>
    <n v="1"/>
    <x v="5"/>
    <s v="science fic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x v="2793"/>
    <b v="0"/>
    <n v="5"/>
    <b v="0"/>
    <s v="technology/space exploration"/>
    <n v="0"/>
    <x v="1"/>
    <n v="1"/>
    <x v="0"/>
    <s v="space exploration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x v="2794"/>
    <b v="0"/>
    <n v="14"/>
    <b v="0"/>
    <s v="theater/plays"/>
    <n v="0"/>
    <x v="2"/>
    <n v="18"/>
    <x v="6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x v="2795"/>
    <b v="0"/>
    <n v="6"/>
    <b v="1"/>
    <s v="theater/plays"/>
    <n v="0"/>
    <x v="4"/>
    <n v="101"/>
    <x v="6"/>
    <s v="plays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x v="2796"/>
    <b v="0"/>
    <n v="14"/>
    <b v="1"/>
    <s v="technology/space exploration"/>
    <n v="0"/>
    <x v="2"/>
    <n v="102"/>
    <x v="0"/>
    <s v="space explora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x v="2797"/>
    <b v="0"/>
    <n v="9"/>
    <b v="0"/>
    <s v="publishing/fiction"/>
    <n v="0"/>
    <x v="2"/>
    <n v="70"/>
    <x v="1"/>
    <s v="fiction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x v="2798"/>
    <b v="0"/>
    <n v="10"/>
    <b v="1"/>
    <s v="theater/musical"/>
    <n v="0"/>
    <x v="4"/>
    <n v="100"/>
    <x v="6"/>
    <s v="musical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x v="2799"/>
    <b v="0"/>
    <n v="13"/>
    <b v="0"/>
    <s v="publishing/art books"/>
    <n v="0"/>
    <x v="2"/>
    <n v="4"/>
    <x v="1"/>
    <s v="art books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8"/>
    <s v="AUD"/>
    <n v="1463239108"/>
    <n v="1460647108"/>
    <x v="2800"/>
    <b v="0"/>
    <n v="3"/>
    <b v="0"/>
    <s v="technology/web"/>
    <n v="0"/>
    <x v="1"/>
    <n v="0"/>
    <x v="0"/>
    <s v="web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x v="2801"/>
    <b v="0"/>
    <n v="10"/>
    <b v="1"/>
    <s v="theater/plays"/>
    <n v="0"/>
    <x v="4"/>
    <n v="140"/>
    <x v="6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x v="2802"/>
    <b v="0"/>
    <n v="12"/>
    <b v="0"/>
    <s v="theater/plays"/>
    <n v="0"/>
    <x v="4"/>
    <n v="16"/>
    <x v="6"/>
    <s v="plays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x v="2803"/>
    <b v="0"/>
    <n v="9"/>
    <b v="0"/>
    <s v="technology/web"/>
    <n v="0"/>
    <x v="2"/>
    <n v="0"/>
    <x v="0"/>
    <s v="web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x v="2804"/>
    <b v="0"/>
    <n v="5"/>
    <b v="0"/>
    <s v="film &amp; video/drama"/>
    <n v="0"/>
    <x v="1"/>
    <n v="0"/>
    <x v="5"/>
    <s v="drama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x v="2805"/>
    <b v="0"/>
    <n v="5"/>
    <b v="0"/>
    <s v="music/jazz"/>
    <n v="0"/>
    <x v="7"/>
    <n v="38"/>
    <x v="7"/>
    <s v="jazz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x v="2806"/>
    <b v="0"/>
    <n v="9"/>
    <b v="0"/>
    <s v="technology/web"/>
    <n v="0"/>
    <x v="1"/>
    <n v="6"/>
    <x v="0"/>
    <s v="web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x v="2807"/>
    <b v="0"/>
    <n v="17"/>
    <b v="1"/>
    <s v="theater/plays"/>
    <n v="0"/>
    <x v="2"/>
    <n v="113"/>
    <x v="6"/>
    <s v="plays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x v="2808"/>
    <b v="0"/>
    <n v="9"/>
    <b v="0"/>
    <s v="film &amp; video/science fiction"/>
    <n v="0"/>
    <x v="4"/>
    <n v="8"/>
    <x v="5"/>
    <s v="science fic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x v="2809"/>
    <b v="0"/>
    <n v="5"/>
    <b v="0"/>
    <s v="film &amp; video/animation"/>
    <n v="0"/>
    <x v="3"/>
    <n v="1"/>
    <x v="5"/>
    <s v="animation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x v="2810"/>
    <b v="0"/>
    <n v="6"/>
    <b v="0"/>
    <s v="food/food trucks"/>
    <n v="0"/>
    <x v="1"/>
    <n v="1"/>
    <x v="4"/>
    <s v="food truc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x v="2811"/>
    <b v="1"/>
    <n v="4"/>
    <b v="0"/>
    <s v="photography/photobooks"/>
    <n v="335"/>
    <x v="2"/>
    <n v="7"/>
    <x v="2"/>
    <s v="photobook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x v="2812"/>
    <b v="0"/>
    <n v="6"/>
    <b v="0"/>
    <s v="theater/spaces"/>
    <n v="0"/>
    <x v="4"/>
    <n v="0"/>
    <x v="6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x v="2813"/>
    <b v="0"/>
    <n v="16"/>
    <b v="0"/>
    <s v="theater/spaces"/>
    <n v="0"/>
    <x v="1"/>
    <n v="3"/>
    <x v="6"/>
    <s v="spaces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x v="2814"/>
    <b v="0"/>
    <n v="6"/>
    <b v="0"/>
    <s v="music/jazz"/>
    <n v="0"/>
    <x v="2"/>
    <n v="2"/>
    <x v="7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x v="2815"/>
    <b v="0"/>
    <n v="15"/>
    <b v="0"/>
    <s v="music/jazz"/>
    <n v="0"/>
    <x v="0"/>
    <n v="11"/>
    <x v="7"/>
    <s v="jazz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x v="2816"/>
    <b v="0"/>
    <n v="4"/>
    <b v="0"/>
    <s v="technology/web"/>
    <n v="0"/>
    <x v="4"/>
    <n v="11"/>
    <x v="0"/>
    <s v="web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x v="2817"/>
    <b v="0"/>
    <n v="3"/>
    <b v="0"/>
    <s v="film &amp; video/drama"/>
    <n v="0"/>
    <x v="4"/>
    <n v="4"/>
    <x v="5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x v="2818"/>
    <b v="0"/>
    <n v="10"/>
    <b v="0"/>
    <s v="film &amp; video/drama"/>
    <n v="0"/>
    <x v="4"/>
    <n v="3"/>
    <x v="5"/>
    <s v="drama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x v="2819"/>
    <b v="0"/>
    <n v="3"/>
    <b v="0"/>
    <s v="food/food trucks"/>
    <n v="0"/>
    <x v="4"/>
    <n v="7"/>
    <x v="4"/>
    <s v="food trucks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x v="2820"/>
    <b v="0"/>
    <n v="12"/>
    <b v="0"/>
    <s v="music/jazz"/>
    <n v="0"/>
    <x v="0"/>
    <n v="5"/>
    <x v="7"/>
    <s v="jazz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x v="2821"/>
    <b v="0"/>
    <n v="13"/>
    <b v="0"/>
    <s v="publishing/translations"/>
    <n v="0"/>
    <x v="2"/>
    <n v="5"/>
    <x v="1"/>
    <s v="translation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x v="2822"/>
    <b v="0"/>
    <n v="8"/>
    <b v="1"/>
    <s v="theater/plays"/>
    <n v="0"/>
    <x v="1"/>
    <n v="160"/>
    <x v="6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x v="2823"/>
    <b v="0"/>
    <n v="11"/>
    <b v="0"/>
    <s v="theater/plays"/>
    <n v="0"/>
    <x v="1"/>
    <n v="32"/>
    <x v="6"/>
    <s v="plays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x v="2824"/>
    <b v="0"/>
    <n v="14"/>
    <b v="1"/>
    <s v="music/electronic music"/>
    <n v="0"/>
    <x v="4"/>
    <n v="106"/>
    <x v="7"/>
    <s v="electronic music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x v="2825"/>
    <b v="0"/>
    <n v="12"/>
    <b v="0"/>
    <s v="theater/plays"/>
    <n v="0"/>
    <x v="4"/>
    <n v="4"/>
    <x v="6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x v="2826"/>
    <b v="0"/>
    <n v="6"/>
    <b v="1"/>
    <s v="theater/plays"/>
    <n v="0"/>
    <x v="2"/>
    <n v="104"/>
    <x v="6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x v="2827"/>
    <b v="0"/>
    <n v="13"/>
    <b v="0"/>
    <s v="theater/plays"/>
    <n v="0"/>
    <x v="2"/>
    <n v="4"/>
    <x v="6"/>
    <s v="play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x v="2828"/>
    <b v="0"/>
    <n v="9"/>
    <b v="0"/>
    <s v="food/food trucks"/>
    <n v="0"/>
    <x v="2"/>
    <n v="1"/>
    <x v="4"/>
    <s v="food truck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x v="2829"/>
    <b v="0"/>
    <n v="3"/>
    <b v="0"/>
    <s v="games/video games"/>
    <n v="0"/>
    <x v="1"/>
    <n v="0"/>
    <x v="3"/>
    <s v="video games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x v="2830"/>
    <b v="0"/>
    <n v="11"/>
    <b v="1"/>
    <s v="music/rock"/>
    <n v="0"/>
    <x v="3"/>
    <n v="103"/>
    <x v="7"/>
    <s v="rock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x v="2831"/>
    <b v="0"/>
    <n v="17"/>
    <b v="1"/>
    <s v="technology/hardware"/>
    <n v="0"/>
    <x v="4"/>
    <n v="103"/>
    <x v="0"/>
    <s v="hardware"/>
  </r>
  <r>
    <n v="717"/>
    <s v="cool air belt"/>
    <s v="Cool air flowing under clothing keeps you cool."/>
    <n v="100000"/>
    <n v="305"/>
    <x v="2"/>
    <x v="0"/>
    <s v="USD"/>
    <n v="1409949002"/>
    <n v="1407357002"/>
    <x v="2832"/>
    <b v="0"/>
    <n v="4"/>
    <b v="0"/>
    <s v="technology/wearables"/>
    <n v="0"/>
    <x v="2"/>
    <n v="0"/>
    <x v="0"/>
    <s v="wearables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x v="2833"/>
    <b v="0"/>
    <n v="14"/>
    <b v="0"/>
    <s v="music/indie rock"/>
    <n v="0"/>
    <x v="6"/>
    <n v="20"/>
    <x v="7"/>
    <s v="indie rock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x v="2834"/>
    <b v="0"/>
    <n v="6"/>
    <b v="0"/>
    <s v="film &amp; video/animation"/>
    <n v="0"/>
    <x v="4"/>
    <n v="2"/>
    <x v="5"/>
    <s v="animation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x v="2835"/>
    <b v="0"/>
    <n v="13"/>
    <b v="1"/>
    <s v="music/indie rock"/>
    <n v="0"/>
    <x v="6"/>
    <n v="241"/>
    <x v="7"/>
    <s v="indie 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x v="2836"/>
    <b v="0"/>
    <n v="8"/>
    <b v="1"/>
    <s v="music/rock"/>
    <n v="0"/>
    <x v="3"/>
    <n v="100"/>
    <x v="7"/>
    <s v="rock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6"/>
    <s v="EUR"/>
    <n v="1479410886"/>
    <n v="1474223286"/>
    <x v="2837"/>
    <b v="0"/>
    <n v="2"/>
    <b v="0"/>
    <s v="technology/web"/>
    <n v="0"/>
    <x v="1"/>
    <n v="3"/>
    <x v="0"/>
    <s v="web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x v="2838"/>
    <b v="0"/>
    <n v="4"/>
    <b v="0"/>
    <s v="theater/plays"/>
    <n v="0"/>
    <x v="2"/>
    <n v="12"/>
    <x v="6"/>
    <s v="plays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x v="2839"/>
    <b v="0"/>
    <n v="11"/>
    <b v="1"/>
    <s v="music/indie rock"/>
    <n v="0"/>
    <x v="0"/>
    <n v="100"/>
    <x v="7"/>
    <s v="indie rock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x v="2840"/>
    <b v="0"/>
    <n v="16"/>
    <b v="1"/>
    <s v="music/metal"/>
    <n v="0"/>
    <x v="4"/>
    <n v="100"/>
    <x v="7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x v="2841"/>
    <b v="0"/>
    <n v="10"/>
    <b v="1"/>
    <s v="music/metal"/>
    <n v="0"/>
    <x v="4"/>
    <n v="100"/>
    <x v="7"/>
    <s v="metal"/>
  </r>
  <r>
    <n v="1822"/>
    <s v="Wood Butcher's new music video- I Don't Wanna Party"/>
    <s v="Wood Butcher needs your help to make this happen. Buy a CD, support local music!"/>
    <n v="300"/>
    <n v="300"/>
    <x v="0"/>
    <x v="11"/>
    <s v="CAD"/>
    <n v="1391194860"/>
    <n v="1388084862"/>
    <x v="2842"/>
    <b v="0"/>
    <n v="11"/>
    <b v="1"/>
    <s v="music/rock"/>
    <n v="0"/>
    <x v="0"/>
    <n v="100"/>
    <x v="7"/>
    <s v="rock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11"/>
    <s v="CAD"/>
    <n v="1408986738"/>
    <n v="1405098738"/>
    <x v="2843"/>
    <b v="0"/>
    <n v="1"/>
    <b v="0"/>
    <s v="technology/web"/>
    <n v="0"/>
    <x v="2"/>
    <n v="1"/>
    <x v="0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x v="2844"/>
    <b v="0"/>
    <n v="1"/>
    <b v="0"/>
    <s v="technology/web"/>
    <n v="0"/>
    <x v="4"/>
    <n v="3"/>
    <x v="0"/>
    <s v="web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x v="2845"/>
    <b v="0"/>
    <n v="10"/>
    <b v="1"/>
    <s v="theater/musical"/>
    <n v="0"/>
    <x v="4"/>
    <n v="100"/>
    <x v="6"/>
    <s v="musical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x v="2846"/>
    <b v="0"/>
    <n v="5"/>
    <b v="0"/>
    <s v="theater/plays"/>
    <n v="0"/>
    <x v="1"/>
    <n v="50"/>
    <x v="6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x v="2847"/>
    <b v="0"/>
    <n v="5"/>
    <b v="0"/>
    <s v="theater/plays"/>
    <n v="0"/>
    <x v="4"/>
    <n v="60"/>
    <x v="6"/>
    <s v="play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16"/>
    <s v="EUR"/>
    <n v="1437033360"/>
    <n v="1434445937"/>
    <x v="2848"/>
    <b v="0"/>
    <n v="12"/>
    <b v="0"/>
    <s v="theater/spaces"/>
    <n v="0"/>
    <x v="4"/>
    <n v="12"/>
    <x v="6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0"/>
    <s v="SEK"/>
    <n v="1465123427"/>
    <n v="1462531427"/>
    <x v="2849"/>
    <b v="0"/>
    <n v="1"/>
    <b v="0"/>
    <s v="theater/spaces"/>
    <n v="0"/>
    <x v="1"/>
    <n v="3"/>
    <x v="6"/>
    <s v="spac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x v="2850"/>
    <b v="0"/>
    <n v="3"/>
    <b v="0"/>
    <s v="technology/wearables"/>
    <n v="0"/>
    <x v="1"/>
    <n v="1"/>
    <x v="0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x v="2851"/>
    <b v="0"/>
    <n v="6"/>
    <b v="0"/>
    <s v="technology/wearables"/>
    <n v="0"/>
    <x v="1"/>
    <n v="1"/>
    <x v="0"/>
    <s v="wearable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x v="2852"/>
    <b v="0"/>
    <n v="12"/>
    <b v="0"/>
    <s v="theater/plays"/>
    <n v="0"/>
    <x v="2"/>
    <n v="24"/>
    <x v="6"/>
    <s v="play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x v="2853"/>
    <b v="0"/>
    <n v="15"/>
    <b v="1"/>
    <s v="photography/photobooks"/>
    <n v="0"/>
    <x v="5"/>
    <n v="290"/>
    <x v="2"/>
    <s v="photobooks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x v="2854"/>
    <b v="0"/>
    <n v="11"/>
    <b v="0"/>
    <s v="photography/nature"/>
    <n v="0"/>
    <x v="2"/>
    <n v="29"/>
    <x v="2"/>
    <s v="nature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x v="2855"/>
    <b v="0"/>
    <n v="12"/>
    <b v="0"/>
    <s v="technology/wearables"/>
    <n v="0"/>
    <x v="1"/>
    <n v="10"/>
    <x v="0"/>
    <s v="wearable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x v="2856"/>
    <b v="0"/>
    <n v="15"/>
    <b v="1"/>
    <s v="theater/plays"/>
    <n v="0"/>
    <x v="4"/>
    <n v="286"/>
    <x v="6"/>
    <s v="play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x v="2857"/>
    <b v="0"/>
    <n v="5"/>
    <b v="0"/>
    <s v="technology/wearables"/>
    <n v="0"/>
    <x v="1"/>
    <n v="2"/>
    <x v="0"/>
    <s v="wearable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x v="2858"/>
    <b v="0"/>
    <n v="4"/>
    <b v="0"/>
    <s v="theater/plays"/>
    <n v="0"/>
    <x v="1"/>
    <n v="14"/>
    <x v="6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11"/>
    <s v="CAD"/>
    <n v="1403539200"/>
    <n v="1400604056"/>
    <x v="2859"/>
    <b v="0"/>
    <n v="5"/>
    <b v="0"/>
    <s v="theater/plays"/>
    <n v="0"/>
    <x v="2"/>
    <n v="3"/>
    <x v="6"/>
    <s v="plays"/>
  </r>
  <r>
    <n v="2121"/>
    <s v="Legend of Decay"/>
    <s v="Join us on an epic journey to discover a millennia old secret which will change the world forever."/>
    <n v="50000"/>
    <n v="284"/>
    <x v="2"/>
    <x v="19"/>
    <s v="CHF"/>
    <n v="1484156948"/>
    <n v="1481564948"/>
    <x v="2860"/>
    <b v="0"/>
    <n v="10"/>
    <b v="0"/>
    <s v="games/video games"/>
    <n v="0"/>
    <x v="1"/>
    <n v="1"/>
    <x v="3"/>
    <s v="video games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11"/>
    <s v="CAD"/>
    <n v="1443379104"/>
    <n v="1440787104"/>
    <x v="2861"/>
    <b v="0"/>
    <n v="7"/>
    <b v="0"/>
    <s v="food/restaurants"/>
    <n v="0"/>
    <x v="4"/>
    <n v="3"/>
    <x v="4"/>
    <s v="restaurants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x v="2862"/>
    <b v="0"/>
    <n v="8"/>
    <b v="0"/>
    <s v="music/faith"/>
    <n v="0"/>
    <x v="5"/>
    <n v="9"/>
    <x v="7"/>
    <s v="faith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x v="2863"/>
    <b v="0"/>
    <n v="8"/>
    <b v="0"/>
    <s v="music/indie rock"/>
    <n v="0"/>
    <x v="6"/>
    <n v="37"/>
    <x v="7"/>
    <s v="indie rock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x v="2864"/>
    <b v="0"/>
    <n v="7"/>
    <b v="0"/>
    <s v="photography/places"/>
    <n v="0"/>
    <x v="2"/>
    <n v="0"/>
    <x v="2"/>
    <s v="plac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x v="2865"/>
    <b v="0"/>
    <n v="3"/>
    <b v="0"/>
    <s v="technology/wearables"/>
    <n v="0"/>
    <x v="1"/>
    <n v="1"/>
    <x v="0"/>
    <s v="wearable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x v="2866"/>
    <b v="0"/>
    <n v="24"/>
    <b v="1"/>
    <s v="theater/plays"/>
    <n v="0"/>
    <x v="1"/>
    <n v="112"/>
    <x v="6"/>
    <s v="play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x v="2867"/>
    <b v="0"/>
    <n v="3"/>
    <b v="0"/>
    <s v="theater/spaces"/>
    <n v="0"/>
    <x v="4"/>
    <n v="2"/>
    <x v="6"/>
    <s v="spaces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x v="2868"/>
    <b v="0"/>
    <n v="6"/>
    <b v="0"/>
    <s v="film &amp; video/drama"/>
    <n v="0"/>
    <x v="2"/>
    <n v="1"/>
    <x v="5"/>
    <s v="drama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x v="2869"/>
    <b v="0"/>
    <n v="5"/>
    <b v="0"/>
    <s v="theater/spaces"/>
    <n v="0"/>
    <x v="1"/>
    <n v="14"/>
    <x v="6"/>
    <s v="space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x v="2870"/>
    <b v="0"/>
    <n v="12"/>
    <b v="0"/>
    <s v="food/food trucks"/>
    <n v="0"/>
    <x v="2"/>
    <n v="0"/>
    <x v="4"/>
    <s v="food truck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x v="2871"/>
    <b v="0"/>
    <n v="9"/>
    <b v="1"/>
    <s v="theater/plays"/>
    <n v="0"/>
    <x v="4"/>
    <n v="139"/>
    <x v="6"/>
    <s v="plays"/>
  </r>
  <r>
    <n v="2680"/>
    <s v="iHeart Pillow"/>
    <s v="iHeartPillow, Connecting loved ones"/>
    <n v="32000"/>
    <n v="276"/>
    <x v="2"/>
    <x v="5"/>
    <s v="EUR"/>
    <n v="1459915491"/>
    <n v="1457327091"/>
    <x v="2872"/>
    <b v="0"/>
    <n v="4"/>
    <b v="0"/>
    <s v="technology/makerspaces"/>
    <n v="0"/>
    <x v="1"/>
    <n v="1"/>
    <x v="0"/>
    <s v="makerspaces"/>
  </r>
  <r>
    <n v="949"/>
    <s v="INBED"/>
    <s v="Der INBED ist ein innovatives Multisensor-Wearable fÃ¼r die SturzprÃ¤vention motorisch eingeschrÃ¤nkter Personen."/>
    <n v="20000"/>
    <n v="273"/>
    <x v="2"/>
    <x v="4"/>
    <s v="EUR"/>
    <n v="1456016576"/>
    <n v="1450832576"/>
    <x v="2873"/>
    <b v="0"/>
    <n v="7"/>
    <b v="0"/>
    <s v="technology/wearables"/>
    <n v="0"/>
    <x v="4"/>
    <n v="1"/>
    <x v="0"/>
    <s v="wearables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x v="2874"/>
    <b v="0"/>
    <n v="12"/>
    <b v="0"/>
    <s v="theater/musical"/>
    <n v="0"/>
    <x v="4"/>
    <n v="3"/>
    <x v="6"/>
    <s v="musical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x v="2875"/>
    <b v="0"/>
    <n v="10"/>
    <b v="0"/>
    <s v="theater/plays"/>
    <n v="0"/>
    <x v="1"/>
    <n v="3"/>
    <x v="6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x v="2876"/>
    <b v="0"/>
    <n v="20"/>
    <b v="1"/>
    <s v="theater/plays"/>
    <n v="0"/>
    <x v="1"/>
    <n v="136"/>
    <x v="6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x v="2877"/>
    <b v="0"/>
    <n v="3"/>
    <b v="0"/>
    <s v="theater/plays"/>
    <n v="0"/>
    <x v="1"/>
    <n v="5"/>
    <x v="6"/>
    <s v="play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16"/>
    <s v="EUR"/>
    <n v="1450541229"/>
    <n v="1447949229"/>
    <x v="2878"/>
    <b v="0"/>
    <n v="6"/>
    <b v="0"/>
    <s v="games/mobile games"/>
    <n v="0"/>
    <x v="4"/>
    <n v="6"/>
    <x v="3"/>
    <s v="mobile games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x v="2879"/>
    <b v="0"/>
    <n v="5"/>
    <b v="0"/>
    <s v="technology/web"/>
    <n v="0"/>
    <x v="4"/>
    <n v="0"/>
    <x v="0"/>
    <s v="web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x v="2880"/>
    <b v="0"/>
    <n v="6"/>
    <b v="0"/>
    <s v="theater/plays"/>
    <n v="0"/>
    <x v="2"/>
    <n v="18"/>
    <x v="6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x v="2881"/>
    <b v="0"/>
    <n v="7"/>
    <b v="1"/>
    <s v="theater/plays"/>
    <n v="0"/>
    <x v="1"/>
    <n v="108"/>
    <x v="6"/>
    <s v="plays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x v="2882"/>
    <b v="0"/>
    <n v="8"/>
    <b v="0"/>
    <s v="journalism/audio"/>
    <n v="0"/>
    <x v="2"/>
    <n v="3"/>
    <x v="8"/>
    <s v="audio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x v="2883"/>
    <b v="0"/>
    <n v="9"/>
    <b v="0"/>
    <s v="theater/plays"/>
    <n v="0"/>
    <x v="1"/>
    <n v="7"/>
    <x v="6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x v="2884"/>
    <b v="0"/>
    <n v="5"/>
    <b v="0"/>
    <s v="theater/plays"/>
    <n v="0"/>
    <x v="1"/>
    <n v="3"/>
    <x v="6"/>
    <s v="plays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x v="2885"/>
    <b v="0"/>
    <n v="8"/>
    <b v="0"/>
    <s v="film &amp; video/drama"/>
    <n v="0"/>
    <x v="5"/>
    <n v="10"/>
    <x v="5"/>
    <s v="drama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x v="2886"/>
    <b v="0"/>
    <n v="3"/>
    <b v="0"/>
    <s v="technology/web"/>
    <n v="0"/>
    <x v="1"/>
    <n v="1"/>
    <x v="0"/>
    <s v="web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x v="2887"/>
    <b v="0"/>
    <n v="12"/>
    <b v="1"/>
    <s v="film &amp; video/shorts"/>
    <n v="0"/>
    <x v="2"/>
    <n v="104"/>
    <x v="5"/>
    <s v="shorts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x v="2888"/>
    <b v="0"/>
    <n v="9"/>
    <b v="0"/>
    <s v="music/indie rock"/>
    <n v="0"/>
    <x v="2"/>
    <n v="3"/>
    <x v="7"/>
    <s v="indie rock"/>
  </r>
  <r>
    <n v="2755"/>
    <s v="Children's book app: &quot;The story of Setanta&quot;"/>
    <s v="Colourful and imaginative book app for children, will be relished especially by those with Irish roots."/>
    <n v="500"/>
    <n v="260"/>
    <x v="2"/>
    <x v="12"/>
    <s v="EUR"/>
    <n v="1428519527"/>
    <n v="1425927527"/>
    <x v="2889"/>
    <b v="0"/>
    <n v="15"/>
    <b v="0"/>
    <s v="publishing/children's books"/>
    <n v="0"/>
    <x v="4"/>
    <n v="52"/>
    <x v="1"/>
    <s v="children's book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x v="2890"/>
    <b v="0"/>
    <n v="9"/>
    <b v="0"/>
    <s v="technology/gadgets"/>
    <n v="0"/>
    <x v="2"/>
    <n v="1"/>
    <x v="0"/>
    <s v="gadget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x v="2891"/>
    <b v="0"/>
    <n v="10"/>
    <b v="0"/>
    <s v="technology/wearables"/>
    <n v="0"/>
    <x v="4"/>
    <n v="1"/>
    <x v="0"/>
    <s v="wearable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x v="2892"/>
    <b v="0"/>
    <n v="4"/>
    <b v="0"/>
    <s v="theater/plays"/>
    <n v="0"/>
    <x v="2"/>
    <n v="5"/>
    <x v="6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x v="2893"/>
    <b v="0"/>
    <n v="7"/>
    <b v="0"/>
    <s v="theater/plays"/>
    <n v="0"/>
    <x v="4"/>
    <n v="33"/>
    <x v="6"/>
    <s v="plays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4"/>
    <s v="EUR"/>
    <n v="1434213443"/>
    <n v="1431621443"/>
    <x v="2894"/>
    <b v="0"/>
    <n v="4"/>
    <b v="0"/>
    <s v="technology/web"/>
    <n v="0"/>
    <x v="4"/>
    <n v="0"/>
    <x v="0"/>
    <s v="web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13"/>
    <s v="EUR"/>
    <n v="1492372800"/>
    <n v="1488823488"/>
    <x v="2895"/>
    <b v="0"/>
    <n v="8"/>
    <b v="0"/>
    <s v="theater/plays"/>
    <n v="0"/>
    <x v="5"/>
    <n v="52"/>
    <x v="6"/>
    <s v="play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x v="2896"/>
    <b v="0"/>
    <n v="11"/>
    <b v="0"/>
    <s v="games/video games"/>
    <n v="0"/>
    <x v="3"/>
    <n v="1"/>
    <x v="3"/>
    <s v="video game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x v="2897"/>
    <b v="0"/>
    <n v="6"/>
    <b v="0"/>
    <s v="food/food trucks"/>
    <n v="0"/>
    <x v="4"/>
    <n v="10"/>
    <x v="4"/>
    <s v="food truck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x v="2898"/>
    <b v="0"/>
    <n v="4"/>
    <b v="0"/>
    <s v="theater/plays"/>
    <n v="0"/>
    <x v="1"/>
    <n v="34"/>
    <x v="6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x v="2899"/>
    <b v="0"/>
    <n v="8"/>
    <b v="1"/>
    <s v="theater/plays"/>
    <n v="0"/>
    <x v="4"/>
    <n v="100"/>
    <x v="6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x v="2900"/>
    <b v="0"/>
    <n v="5"/>
    <b v="0"/>
    <s v="theater/plays"/>
    <n v="0"/>
    <x v="1"/>
    <n v="13"/>
    <x v="6"/>
    <s v="plays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x v="2901"/>
    <b v="0"/>
    <n v="1"/>
    <b v="0"/>
    <s v="film &amp; video/animation"/>
    <n v="0"/>
    <x v="0"/>
    <n v="0"/>
    <x v="5"/>
    <s v="animation"/>
  </r>
  <r>
    <n v="191"/>
    <s v="Trillion: Feature Film"/>
    <s v="A young boy passionate about Astronomy and Chemistry tracks down an astroid that scientists said would never hit earth."/>
    <n v="5000"/>
    <n v="250"/>
    <x v="2"/>
    <x v="8"/>
    <s v="AUD"/>
    <n v="1443782138"/>
    <n v="1440326138"/>
    <x v="2902"/>
    <b v="0"/>
    <n v="3"/>
    <b v="0"/>
    <s v="film &amp; video/drama"/>
    <n v="0"/>
    <x v="4"/>
    <n v="5"/>
    <x v="5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x v="2903"/>
    <b v="0"/>
    <n v="2"/>
    <b v="0"/>
    <s v="film &amp; video/drama"/>
    <n v="0"/>
    <x v="4"/>
    <n v="1"/>
    <x v="5"/>
    <s v="drama"/>
  </r>
  <r>
    <n v="239"/>
    <s v="Filthy - Short Film"/>
    <s v="Lovers Clint and Eli convey their conflicting perspectives of guilt and remorse while in the desolate Australian bush."/>
    <n v="1000"/>
    <n v="250"/>
    <x v="2"/>
    <x v="8"/>
    <s v="AUD"/>
    <n v="1446984000"/>
    <n v="1445308730"/>
    <x v="2904"/>
    <b v="0"/>
    <n v="5"/>
    <b v="0"/>
    <s v="film &amp; video/drama"/>
    <n v="0"/>
    <x v="4"/>
    <n v="25"/>
    <x v="5"/>
    <s v="drama"/>
  </r>
  <r>
    <n v="2571"/>
    <s v="Coco Bowls (Canceled)"/>
    <s v="Perth locals who dream of opening a health food van, and serving treats that not only taste amazing but also benefit your body."/>
    <n v="100000"/>
    <n v="250"/>
    <x v="1"/>
    <x v="8"/>
    <s v="AUD"/>
    <n v="1463645521"/>
    <n v="1458461521"/>
    <x v="2905"/>
    <b v="0"/>
    <n v="4"/>
    <b v="0"/>
    <s v="food/food trucks"/>
    <n v="0"/>
    <x v="1"/>
    <n v="0"/>
    <x v="4"/>
    <s v="food trucks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x v="2906"/>
    <b v="0"/>
    <n v="1"/>
    <b v="0"/>
    <s v="journalism/audio"/>
    <n v="0"/>
    <x v="1"/>
    <n v="0"/>
    <x v="8"/>
    <s v="audio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x v="2907"/>
    <b v="0"/>
    <n v="1"/>
    <b v="0"/>
    <s v="technology/wearables"/>
    <n v="0"/>
    <x v="1"/>
    <n v="0"/>
    <x v="0"/>
    <s v="wearables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x v="2908"/>
    <b v="0"/>
    <n v="1"/>
    <b v="0"/>
    <s v="technology/web"/>
    <n v="0"/>
    <x v="2"/>
    <n v="3"/>
    <x v="0"/>
    <s v="web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x v="2909"/>
    <b v="0"/>
    <n v="6"/>
    <b v="0"/>
    <s v="theater/musical"/>
    <n v="0"/>
    <x v="4"/>
    <n v="25"/>
    <x v="6"/>
    <s v="musical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x v="2910"/>
    <b v="0"/>
    <n v="9"/>
    <b v="1"/>
    <s v="theater/plays"/>
    <n v="0"/>
    <x v="1"/>
    <n v="100"/>
    <x v="6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x v="2911"/>
    <b v="0"/>
    <n v="8"/>
    <b v="1"/>
    <s v="theater/plays"/>
    <n v="0"/>
    <x v="4"/>
    <n v="100"/>
    <x v="6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x v="2912"/>
    <b v="0"/>
    <n v="22"/>
    <b v="1"/>
    <s v="theater/plays"/>
    <n v="0"/>
    <x v="2"/>
    <n v="100"/>
    <x v="6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16"/>
    <s v="EUR"/>
    <n v="1437889336"/>
    <n v="1432705336"/>
    <x v="2913"/>
    <b v="0"/>
    <n v="4"/>
    <b v="0"/>
    <s v="theater/plays"/>
    <n v="0"/>
    <x v="4"/>
    <n v="5"/>
    <x v="6"/>
    <s v="plays"/>
  </r>
  <r>
    <n v="4059"/>
    <s v="The Million Dollar Shot"/>
    <s v="A very Canadian children's play inspired by the tradition of British pantomimes like Aladdin, and the Nutcracker."/>
    <n v="10000"/>
    <n v="250"/>
    <x v="2"/>
    <x v="11"/>
    <s v="CAD"/>
    <n v="1410836400"/>
    <n v="1408116152"/>
    <x v="2914"/>
    <b v="0"/>
    <n v="7"/>
    <b v="0"/>
    <s v="theater/plays"/>
    <n v="0"/>
    <x v="2"/>
    <n v="3"/>
    <x v="6"/>
    <s v="plays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15"/>
    <s v="NZD"/>
    <n v="1452942000"/>
    <n v="1449785223"/>
    <x v="2915"/>
    <b v="0"/>
    <n v="5"/>
    <b v="0"/>
    <s v="technology/web"/>
    <n v="0"/>
    <x v="4"/>
    <n v="1"/>
    <x v="0"/>
    <s v="web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x v="2916"/>
    <b v="0"/>
    <n v="15"/>
    <b v="0"/>
    <s v="games/video games"/>
    <n v="0"/>
    <x v="1"/>
    <n v="2"/>
    <x v="3"/>
    <s v="video games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x v="2917"/>
    <b v="0"/>
    <n v="8"/>
    <b v="0"/>
    <s v="music/world music"/>
    <n v="0"/>
    <x v="0"/>
    <n v="3"/>
    <x v="7"/>
    <s v="world music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x v="2918"/>
    <b v="1"/>
    <n v="5"/>
    <b v="0"/>
    <s v="publishing/translations"/>
    <n v="241"/>
    <x v="4"/>
    <n v="2"/>
    <x v="1"/>
    <s v="translation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x v="2919"/>
    <b v="0"/>
    <n v="12"/>
    <b v="1"/>
    <s v="theater/plays"/>
    <n v="0"/>
    <x v="4"/>
    <n v="110"/>
    <x v="6"/>
    <s v="plays"/>
  </r>
  <r>
    <n v="1015"/>
    <s v="SKIN - Wearable music remote control for your mobile phone"/>
    <s v="SKIN - The wearable music remote control which makes your fitness lifestyle a bit easier"/>
    <n v="9000"/>
    <n v="240"/>
    <x v="1"/>
    <x v="19"/>
    <s v="CHF"/>
    <n v="1448489095"/>
    <n v="1445893495"/>
    <x v="2920"/>
    <b v="0"/>
    <n v="6"/>
    <b v="0"/>
    <s v="technology/wearables"/>
    <n v="0"/>
    <x v="4"/>
    <n v="3"/>
    <x v="0"/>
    <s v="wearable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x v="2921"/>
    <b v="0"/>
    <n v="8"/>
    <b v="0"/>
    <s v="theater/plays"/>
    <n v="0"/>
    <x v="4"/>
    <n v="5"/>
    <x v="6"/>
    <s v="play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x v="2922"/>
    <b v="0"/>
    <n v="8"/>
    <b v="0"/>
    <s v="technology/gadgets"/>
    <n v="0"/>
    <x v="4"/>
    <n v="47"/>
    <x v="0"/>
    <s v="gadget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x v="2923"/>
    <b v="0"/>
    <n v="12"/>
    <b v="0"/>
    <s v="games/video games"/>
    <n v="0"/>
    <x v="1"/>
    <n v="12"/>
    <x v="3"/>
    <s v="video games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x v="2924"/>
    <b v="0"/>
    <n v="7"/>
    <b v="0"/>
    <s v="photography/people"/>
    <n v="0"/>
    <x v="2"/>
    <n v="1"/>
    <x v="2"/>
    <s v="people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x v="2925"/>
    <b v="0"/>
    <n v="6"/>
    <b v="0"/>
    <s v="publishing/fiction"/>
    <n v="0"/>
    <x v="2"/>
    <n v="5"/>
    <x v="1"/>
    <s v="fiction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8"/>
    <s v="AUD"/>
    <n v="1476095783"/>
    <n v="1474886183"/>
    <x v="2926"/>
    <b v="0"/>
    <n v="6"/>
    <b v="0"/>
    <s v="publishing/children's books"/>
    <n v="0"/>
    <x v="1"/>
    <n v="12"/>
    <x v="1"/>
    <s v="children's book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x v="2927"/>
    <b v="0"/>
    <n v="8"/>
    <b v="0"/>
    <s v="technology/wearables"/>
    <n v="0"/>
    <x v="2"/>
    <n v="6"/>
    <x v="0"/>
    <s v="wearable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x v="2928"/>
    <b v="0"/>
    <n v="9"/>
    <b v="1"/>
    <s v="theater/plays"/>
    <n v="0"/>
    <x v="1"/>
    <n v="104"/>
    <x v="6"/>
    <s v="play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x v="2929"/>
    <b v="0"/>
    <n v="8"/>
    <b v="0"/>
    <s v="food/food trucks"/>
    <n v="0"/>
    <x v="4"/>
    <n v="4"/>
    <x v="4"/>
    <s v="food truck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x v="2930"/>
    <b v="0"/>
    <n v="7"/>
    <b v="0"/>
    <s v="technology/wearables"/>
    <n v="0"/>
    <x v="1"/>
    <n v="2"/>
    <x v="0"/>
    <s v="wearables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x v="2931"/>
    <b v="0"/>
    <n v="4"/>
    <b v="0"/>
    <s v="film &amp; video/animation"/>
    <n v="0"/>
    <x v="3"/>
    <n v="1"/>
    <x v="5"/>
    <s v="animation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x v="2932"/>
    <b v="0"/>
    <n v="17"/>
    <b v="1"/>
    <s v="theater/plays"/>
    <n v="0"/>
    <x v="4"/>
    <n v="153"/>
    <x v="6"/>
    <s v="play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x v="2933"/>
    <b v="0"/>
    <n v="5"/>
    <b v="0"/>
    <s v="technology/wearables"/>
    <n v="0"/>
    <x v="4"/>
    <n v="0"/>
    <x v="0"/>
    <s v="wearabl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x v="2934"/>
    <b v="0"/>
    <n v="5"/>
    <b v="0"/>
    <s v="games/video games"/>
    <n v="0"/>
    <x v="7"/>
    <n v="11"/>
    <x v="3"/>
    <s v="video games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x v="2935"/>
    <b v="0"/>
    <n v="8"/>
    <b v="0"/>
    <s v="music/faith"/>
    <n v="0"/>
    <x v="2"/>
    <n v="6"/>
    <x v="7"/>
    <s v="faith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x v="2936"/>
    <b v="0"/>
    <n v="12"/>
    <b v="0"/>
    <s v="theater/plays"/>
    <n v="0"/>
    <x v="5"/>
    <n v="23"/>
    <x v="6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x v="2937"/>
    <b v="0"/>
    <n v="3"/>
    <b v="1"/>
    <s v="theater/plays"/>
    <n v="0"/>
    <x v="1"/>
    <n v="225"/>
    <x v="6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x v="2938"/>
    <b v="0"/>
    <n v="4"/>
    <b v="0"/>
    <s v="theater/plays"/>
    <n v="0"/>
    <x v="4"/>
    <n v="38"/>
    <x v="6"/>
    <s v="play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11"/>
    <s v="CAD"/>
    <n v="1491019140"/>
    <n v="1487548802"/>
    <x v="2939"/>
    <b v="0"/>
    <n v="3"/>
    <b v="0"/>
    <s v="publishing/art books"/>
    <n v="0"/>
    <x v="5"/>
    <n v="2"/>
    <x v="1"/>
    <s v="art books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x v="2940"/>
    <b v="0"/>
    <n v="9"/>
    <b v="0"/>
    <s v="technology/web"/>
    <n v="0"/>
    <x v="1"/>
    <n v="4"/>
    <x v="0"/>
    <s v="web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x v="2941"/>
    <b v="0"/>
    <n v="4"/>
    <b v="0"/>
    <s v="technology/wearables"/>
    <n v="0"/>
    <x v="1"/>
    <n v="0"/>
    <x v="0"/>
    <s v="wearables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x v="2942"/>
    <b v="0"/>
    <n v="4"/>
    <b v="0"/>
    <s v="music/faith"/>
    <n v="0"/>
    <x v="5"/>
    <n v="4"/>
    <x v="7"/>
    <s v="faith"/>
  </r>
  <r>
    <n v="3638"/>
    <s v="Project Hedwig and the Angry Inch"/>
    <s v="A rock and roll journey that explores love, loss, redemption, duality and ascension."/>
    <n v="3300"/>
    <n v="216"/>
    <x v="2"/>
    <x v="11"/>
    <s v="CAD"/>
    <n v="1429456132"/>
    <n v="1424275732"/>
    <x v="2943"/>
    <b v="0"/>
    <n v="2"/>
    <b v="0"/>
    <s v="theater/musical"/>
    <n v="0"/>
    <x v="4"/>
    <n v="7"/>
    <x v="6"/>
    <s v="musical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x v="2944"/>
    <b v="0"/>
    <n v="3"/>
    <b v="0"/>
    <s v="theater/plays"/>
    <n v="0"/>
    <x v="2"/>
    <n v="11"/>
    <x v="6"/>
    <s v="plays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x v="2945"/>
    <b v="0"/>
    <n v="3"/>
    <b v="0"/>
    <s v="film &amp; video/animation"/>
    <n v="0"/>
    <x v="6"/>
    <n v="0"/>
    <x v="5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x v="2946"/>
    <b v="0"/>
    <n v="4"/>
    <b v="0"/>
    <s v="film &amp; video/animation"/>
    <n v="0"/>
    <x v="7"/>
    <n v="3"/>
    <x v="5"/>
    <s v="animation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x v="2947"/>
    <b v="0"/>
    <n v="7"/>
    <b v="0"/>
    <s v="theater/plays"/>
    <n v="0"/>
    <x v="5"/>
    <n v="7"/>
    <x v="6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x v="2948"/>
    <b v="0"/>
    <n v="8"/>
    <b v="0"/>
    <s v="theater/plays"/>
    <n v="0"/>
    <x v="2"/>
    <n v="11"/>
    <x v="6"/>
    <s v="play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x v="2949"/>
    <b v="0"/>
    <n v="13"/>
    <b v="0"/>
    <s v="games/mobile games"/>
    <n v="0"/>
    <x v="4"/>
    <n v="1"/>
    <x v="3"/>
    <s v="mobile games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x v="2950"/>
    <b v="0"/>
    <n v="4"/>
    <b v="0"/>
    <s v="journalism/audio"/>
    <n v="0"/>
    <x v="1"/>
    <n v="1"/>
    <x v="8"/>
    <s v="audio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x v="2951"/>
    <b v="0"/>
    <n v="7"/>
    <b v="0"/>
    <s v="technology/wearables"/>
    <n v="0"/>
    <x v="1"/>
    <n v="4"/>
    <x v="0"/>
    <s v="wearable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x v="2952"/>
    <b v="0"/>
    <n v="6"/>
    <b v="0"/>
    <s v="theater/plays"/>
    <n v="0"/>
    <x v="1"/>
    <n v="7"/>
    <x v="6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x v="2953"/>
    <b v="0"/>
    <n v="8"/>
    <b v="0"/>
    <s v="theater/plays"/>
    <n v="0"/>
    <x v="2"/>
    <n v="21"/>
    <x v="6"/>
    <s v="play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x v="2954"/>
    <b v="0"/>
    <n v="4"/>
    <b v="0"/>
    <s v="food/restaurants"/>
    <n v="0"/>
    <x v="2"/>
    <n v="2"/>
    <x v="4"/>
    <s v="restaurants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x v="2955"/>
    <b v="0"/>
    <n v="6"/>
    <b v="0"/>
    <s v="music/world music"/>
    <n v="0"/>
    <x v="0"/>
    <n v="3"/>
    <x v="7"/>
    <s v="world music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x v="2956"/>
    <b v="0"/>
    <n v="3"/>
    <b v="0"/>
    <s v="film &amp; video/animation"/>
    <n v="0"/>
    <x v="5"/>
    <n v="1"/>
    <x v="5"/>
    <s v="animation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x v="2957"/>
    <b v="0"/>
    <n v="13"/>
    <b v="1"/>
    <s v="film &amp; video/shorts"/>
    <n v="0"/>
    <x v="4"/>
    <n v="103"/>
    <x v="5"/>
    <s v="shorts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x v="2958"/>
    <b v="0"/>
    <n v="7"/>
    <b v="0"/>
    <s v="music/indie rock"/>
    <n v="0"/>
    <x v="1"/>
    <n v="41"/>
    <x v="7"/>
    <s v="indie rock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x v="2959"/>
    <b v="0"/>
    <n v="10"/>
    <b v="0"/>
    <s v="photography/places"/>
    <n v="0"/>
    <x v="1"/>
    <n v="21"/>
    <x v="2"/>
    <s v="place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x v="2960"/>
    <b v="0"/>
    <n v="4"/>
    <b v="0"/>
    <s v="publishing/art books"/>
    <n v="0"/>
    <x v="7"/>
    <n v="11"/>
    <x v="1"/>
    <s v="art book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x v="2961"/>
    <b v="0"/>
    <n v="3"/>
    <b v="0"/>
    <s v="technology/wearables"/>
    <n v="0"/>
    <x v="2"/>
    <n v="0"/>
    <x v="0"/>
    <s v="wearable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x v="2962"/>
    <b v="0"/>
    <n v="8"/>
    <b v="0"/>
    <s v="theater/plays"/>
    <n v="0"/>
    <x v="2"/>
    <n v="13"/>
    <x v="6"/>
    <s v="plays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x v="2963"/>
    <b v="0"/>
    <n v="5"/>
    <b v="0"/>
    <s v="film &amp; video/animation"/>
    <n v="0"/>
    <x v="3"/>
    <n v="7"/>
    <x v="5"/>
    <s v="animation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x v="2964"/>
    <b v="0"/>
    <n v="12"/>
    <b v="0"/>
    <s v="food/food trucks"/>
    <n v="0"/>
    <x v="1"/>
    <n v="17"/>
    <x v="4"/>
    <s v="food truck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x v="2965"/>
    <b v="0"/>
    <n v="1"/>
    <b v="0"/>
    <s v="theater/plays"/>
    <n v="0"/>
    <x v="1"/>
    <n v="2"/>
    <x v="6"/>
    <s v="plays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x v="2966"/>
    <b v="0"/>
    <n v="9"/>
    <b v="0"/>
    <s v="food/food trucks"/>
    <n v="0"/>
    <x v="1"/>
    <n v="1"/>
    <x v="4"/>
    <s v="food truck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x v="2967"/>
    <b v="0"/>
    <n v="11"/>
    <b v="1"/>
    <s v="theater/plays"/>
    <n v="0"/>
    <x v="4"/>
    <n v="101"/>
    <x v="6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x v="2968"/>
    <b v="0"/>
    <n v="2"/>
    <b v="0"/>
    <s v="theater/plays"/>
    <n v="0"/>
    <x v="4"/>
    <n v="10"/>
    <x v="6"/>
    <s v="plays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x v="2969"/>
    <b v="0"/>
    <n v="2"/>
    <b v="0"/>
    <s v="film &amp; video/drama"/>
    <n v="0"/>
    <x v="1"/>
    <n v="20"/>
    <x v="5"/>
    <s v="drama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x v="2970"/>
    <b v="0"/>
    <n v="5"/>
    <b v="0"/>
    <s v="music/indie rock"/>
    <n v="0"/>
    <x v="4"/>
    <n v="10"/>
    <x v="7"/>
    <s v="indie rock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x v="2971"/>
    <b v="0"/>
    <n v="5"/>
    <b v="1"/>
    <s v="publishing/nonfiction"/>
    <n v="0"/>
    <x v="1"/>
    <n v="100"/>
    <x v="1"/>
    <s v="nonfiction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0"/>
    <s v="SEK"/>
    <n v="1423432709"/>
    <n v="1420840709"/>
    <x v="2972"/>
    <b v="0"/>
    <n v="2"/>
    <b v="0"/>
    <s v="publishing/translations"/>
    <n v="0"/>
    <x v="4"/>
    <n v="0"/>
    <x v="1"/>
    <s v="translations"/>
  </r>
  <r>
    <n v="556"/>
    <s v="Braille Academy"/>
    <s v="An educational platform for learning Unified English Braille Code"/>
    <n v="8000"/>
    <n v="200"/>
    <x v="2"/>
    <x v="0"/>
    <s v="USD"/>
    <n v="1452112717"/>
    <n v="1449520717"/>
    <x v="2973"/>
    <b v="0"/>
    <n v="1"/>
    <b v="0"/>
    <s v="technology/web"/>
    <n v="0"/>
    <x v="4"/>
    <n v="3"/>
    <x v="0"/>
    <s v="web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x v="2974"/>
    <b v="0"/>
    <n v="9"/>
    <b v="1"/>
    <s v="theater/plays"/>
    <n v="0"/>
    <x v="1"/>
    <n v="100"/>
    <x v="6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x v="2975"/>
    <b v="0"/>
    <n v="2"/>
    <b v="0"/>
    <s v="theater/plays"/>
    <n v="0"/>
    <x v="4"/>
    <n v="1"/>
    <x v="6"/>
    <s v="play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15"/>
    <s v="NZD"/>
    <n v="1441837879"/>
    <n v="1439245879"/>
    <x v="2976"/>
    <b v="0"/>
    <n v="1"/>
    <b v="0"/>
    <s v="theater/spaces"/>
    <n v="0"/>
    <x v="4"/>
    <n v="3"/>
    <x v="6"/>
    <s v="spac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6"/>
    <s v="EUR"/>
    <n v="1465130532"/>
    <n v="1462538532"/>
    <x v="2977"/>
    <b v="0"/>
    <n v="1"/>
    <b v="0"/>
    <s v="technology/wearables"/>
    <n v="0"/>
    <x v="1"/>
    <n v="1"/>
    <x v="0"/>
    <s v="wearables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x v="2978"/>
    <b v="0"/>
    <n v="6"/>
    <b v="0"/>
    <s v="music/jazz"/>
    <n v="0"/>
    <x v="7"/>
    <n v="3"/>
    <x v="7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x v="2979"/>
    <b v="0"/>
    <n v="10"/>
    <b v="0"/>
    <s v="music/jazz"/>
    <n v="0"/>
    <x v="2"/>
    <n v="5"/>
    <x v="7"/>
    <s v="jazz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x v="2980"/>
    <b v="0"/>
    <n v="7"/>
    <b v="0"/>
    <s v="music/indie rock"/>
    <n v="0"/>
    <x v="7"/>
    <n v="2"/>
    <x v="7"/>
    <s v="indie rock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x v="2981"/>
    <b v="0"/>
    <n v="12"/>
    <b v="1"/>
    <s v="theater/plays"/>
    <n v="0"/>
    <x v="1"/>
    <n v="130"/>
    <x v="6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x v="2982"/>
    <b v="0"/>
    <n v="5"/>
    <b v="0"/>
    <s v="theater/plays"/>
    <n v="0"/>
    <x v="4"/>
    <n v="3"/>
    <x v="6"/>
    <s v="play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x v="2983"/>
    <b v="0"/>
    <n v="10"/>
    <b v="0"/>
    <s v="technology/wearables"/>
    <n v="0"/>
    <x v="1"/>
    <n v="1"/>
    <x v="0"/>
    <s v="wearables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x v="2984"/>
    <b v="0"/>
    <n v="4"/>
    <b v="0"/>
    <s v="film &amp; video/science fiction"/>
    <n v="0"/>
    <x v="4"/>
    <n v="2"/>
    <x v="5"/>
    <s v="science fiction"/>
  </r>
  <r>
    <n v="1062"/>
    <s v="RETURNING AT A LATER DATE"/>
    <s v="SEE US ON PATREON www.badgirlartwork.com"/>
    <n v="199"/>
    <n v="190"/>
    <x v="1"/>
    <x v="0"/>
    <s v="USD"/>
    <n v="1468351341"/>
    <n v="1467746541"/>
    <x v="2985"/>
    <b v="0"/>
    <n v="4"/>
    <b v="0"/>
    <s v="journalism/audio"/>
    <n v="0"/>
    <x v="1"/>
    <n v="95"/>
    <x v="8"/>
    <s v="audio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x v="2986"/>
    <b v="1"/>
    <n v="8"/>
    <b v="0"/>
    <s v="theater/plays"/>
    <n v="189"/>
    <x v="2"/>
    <n v="3"/>
    <x v="6"/>
    <s v="play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x v="2987"/>
    <b v="0"/>
    <n v="8"/>
    <b v="0"/>
    <s v="food/food trucks"/>
    <n v="0"/>
    <x v="2"/>
    <n v="1"/>
    <x v="4"/>
    <s v="food truc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x v="2988"/>
    <b v="1"/>
    <n v="15"/>
    <b v="0"/>
    <s v="photography/photobooks"/>
    <n v="187"/>
    <x v="2"/>
    <n v="4"/>
    <x v="2"/>
    <s v="photobook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x v="2989"/>
    <b v="0"/>
    <n v="8"/>
    <b v="0"/>
    <s v="games/mobile games"/>
    <n v="0"/>
    <x v="4"/>
    <n v="0"/>
    <x v="3"/>
    <s v="mobile game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x v="2990"/>
    <b v="0"/>
    <n v="4"/>
    <b v="0"/>
    <s v="theater/plays"/>
    <n v="0"/>
    <x v="2"/>
    <n v="0"/>
    <x v="6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x v="2991"/>
    <b v="0"/>
    <n v="3"/>
    <b v="0"/>
    <s v="theater/plays"/>
    <n v="0"/>
    <x v="4"/>
    <n v="3"/>
    <x v="6"/>
    <s v="plays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x v="2992"/>
    <b v="0"/>
    <n v="7"/>
    <b v="0"/>
    <s v="film &amp; video/drama"/>
    <n v="0"/>
    <x v="4"/>
    <n v="40"/>
    <x v="5"/>
    <s v="drama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x v="2993"/>
    <b v="0"/>
    <n v="8"/>
    <b v="1"/>
    <s v="music/rock"/>
    <n v="0"/>
    <x v="3"/>
    <n v="120"/>
    <x v="7"/>
    <s v="rock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11"/>
    <s v="CAD"/>
    <n v="1425758101"/>
    <n v="1423166101"/>
    <x v="2994"/>
    <b v="0"/>
    <n v="6"/>
    <b v="0"/>
    <s v="publishing/translations"/>
    <n v="0"/>
    <x v="4"/>
    <n v="7"/>
    <x v="1"/>
    <s v="translations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8"/>
    <s v="AUD"/>
    <n v="1429839571"/>
    <n v="1427247571"/>
    <x v="2995"/>
    <b v="0"/>
    <n v="6"/>
    <b v="0"/>
    <s v="technology/web"/>
    <n v="0"/>
    <x v="4"/>
    <n v="3"/>
    <x v="0"/>
    <s v="web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x v="2996"/>
    <b v="0"/>
    <n v="15"/>
    <b v="1"/>
    <s v="theater/plays"/>
    <n v="0"/>
    <x v="1"/>
    <n v="180"/>
    <x v="6"/>
    <s v="play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x v="2997"/>
    <b v="0"/>
    <n v="10"/>
    <b v="0"/>
    <s v="games/video games"/>
    <n v="0"/>
    <x v="3"/>
    <n v="0"/>
    <x v="3"/>
    <s v="video games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x v="2998"/>
    <b v="0"/>
    <n v="3"/>
    <b v="0"/>
    <s v="music/world music"/>
    <n v="0"/>
    <x v="6"/>
    <n v="18"/>
    <x v="7"/>
    <s v="world music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x v="2999"/>
    <b v="0"/>
    <n v="3"/>
    <b v="0"/>
    <s v="publishing/fiction"/>
    <n v="0"/>
    <x v="4"/>
    <n v="4"/>
    <x v="1"/>
    <s v="fiction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x v="3000"/>
    <b v="0"/>
    <n v="5"/>
    <b v="0"/>
    <s v="theater/plays"/>
    <n v="0"/>
    <x v="1"/>
    <n v="1"/>
    <x v="6"/>
    <s v="plays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x v="3001"/>
    <b v="0"/>
    <n v="5"/>
    <b v="0"/>
    <s v="technology/web"/>
    <n v="0"/>
    <x v="2"/>
    <n v="1"/>
    <x v="0"/>
    <s v="web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x v="3002"/>
    <b v="0"/>
    <n v="2"/>
    <b v="0"/>
    <s v="theater/spaces"/>
    <n v="0"/>
    <x v="4"/>
    <n v="0"/>
    <x v="6"/>
    <s v="space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x v="3003"/>
    <b v="0"/>
    <n v="7"/>
    <b v="0"/>
    <s v="theater/plays"/>
    <n v="0"/>
    <x v="4"/>
    <n v="12"/>
    <x v="6"/>
    <s v="plays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x v="3004"/>
    <b v="0"/>
    <n v="4"/>
    <b v="0"/>
    <s v="music/jazz"/>
    <n v="0"/>
    <x v="0"/>
    <n v="0"/>
    <x v="7"/>
    <s v="jazz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x v="3005"/>
    <b v="0"/>
    <n v="6"/>
    <b v="0"/>
    <s v="photography/nature"/>
    <n v="0"/>
    <x v="4"/>
    <n v="34"/>
    <x v="2"/>
    <s v="nature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x v="3006"/>
    <b v="0"/>
    <n v="5"/>
    <b v="0"/>
    <s v="publishing/fiction"/>
    <n v="0"/>
    <x v="6"/>
    <n v="2"/>
    <x v="1"/>
    <s v="fiction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x v="3007"/>
    <b v="0"/>
    <n v="4"/>
    <b v="0"/>
    <s v="theater/plays"/>
    <n v="0"/>
    <x v="2"/>
    <n v="11"/>
    <x v="6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x v="3008"/>
    <b v="0"/>
    <n v="5"/>
    <b v="0"/>
    <s v="theater/plays"/>
    <n v="0"/>
    <x v="4"/>
    <n v="20"/>
    <x v="6"/>
    <s v="play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x v="3009"/>
    <b v="0"/>
    <n v="7"/>
    <b v="0"/>
    <s v="games/video games"/>
    <n v="0"/>
    <x v="3"/>
    <n v="41"/>
    <x v="3"/>
    <s v="video game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x v="3010"/>
    <b v="0"/>
    <n v="6"/>
    <b v="0"/>
    <s v="theater/plays"/>
    <n v="0"/>
    <x v="4"/>
    <n v="17"/>
    <x v="6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x v="3011"/>
    <b v="0"/>
    <n v="7"/>
    <b v="0"/>
    <s v="theater/plays"/>
    <n v="0"/>
    <x v="5"/>
    <n v="21"/>
    <x v="6"/>
    <s v="plays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x v="3012"/>
    <b v="0"/>
    <n v="4"/>
    <b v="0"/>
    <s v="music/jazz"/>
    <n v="0"/>
    <x v="3"/>
    <n v="3"/>
    <x v="7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x v="3013"/>
    <b v="0"/>
    <n v="5"/>
    <b v="0"/>
    <s v="music/jazz"/>
    <n v="0"/>
    <x v="0"/>
    <n v="3"/>
    <x v="7"/>
    <s v="jazz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x v="3014"/>
    <b v="0"/>
    <n v="4"/>
    <b v="0"/>
    <s v="technology/wearables"/>
    <n v="0"/>
    <x v="2"/>
    <n v="0"/>
    <x v="0"/>
    <s v="wearable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x v="3015"/>
    <b v="0"/>
    <n v="3"/>
    <b v="1"/>
    <s v="photography/photobooks"/>
    <n v="0"/>
    <x v="4"/>
    <n v="155"/>
    <x v="2"/>
    <s v="photobooks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x v="3016"/>
    <b v="0"/>
    <n v="13"/>
    <b v="0"/>
    <s v="film &amp; video/animation"/>
    <n v="0"/>
    <x v="0"/>
    <n v="1"/>
    <x v="5"/>
    <s v="animation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x v="3017"/>
    <b v="0"/>
    <n v="7"/>
    <b v="1"/>
    <s v="music/rock"/>
    <n v="0"/>
    <x v="5"/>
    <n v="100"/>
    <x v="7"/>
    <s v="rock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x v="3018"/>
    <b v="0"/>
    <n v="4"/>
    <b v="0"/>
    <s v="theater/plays"/>
    <n v="0"/>
    <x v="2"/>
    <n v="15"/>
    <x v="6"/>
    <s v="plays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x v="3019"/>
    <b v="0"/>
    <n v="6"/>
    <b v="0"/>
    <s v="film &amp; video/science fiction"/>
    <n v="0"/>
    <x v="2"/>
    <n v="0"/>
    <x v="5"/>
    <s v="science fiction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x v="3020"/>
    <b v="0"/>
    <n v="3"/>
    <b v="0"/>
    <s v="food/food trucks"/>
    <n v="0"/>
    <x v="2"/>
    <n v="2"/>
    <x v="4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x v="3021"/>
    <b v="0"/>
    <n v="3"/>
    <b v="0"/>
    <s v="food/food trucks"/>
    <n v="0"/>
    <x v="4"/>
    <n v="1"/>
    <x v="4"/>
    <s v="food trucks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x v="3022"/>
    <b v="0"/>
    <n v="3"/>
    <b v="0"/>
    <s v="music/jazz"/>
    <n v="0"/>
    <x v="4"/>
    <n v="0"/>
    <x v="7"/>
    <s v="jazz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x v="3023"/>
    <b v="0"/>
    <n v="4"/>
    <b v="0"/>
    <s v="theater/musical"/>
    <n v="0"/>
    <x v="1"/>
    <n v="4"/>
    <x v="6"/>
    <s v="musical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x v="3024"/>
    <b v="0"/>
    <n v="13"/>
    <b v="0"/>
    <s v="theater/plays"/>
    <n v="0"/>
    <x v="2"/>
    <n v="38"/>
    <x v="6"/>
    <s v="plays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x v="3025"/>
    <b v="0"/>
    <n v="5"/>
    <b v="0"/>
    <s v="film &amp; video/animation"/>
    <n v="0"/>
    <x v="0"/>
    <n v="3"/>
    <x v="5"/>
    <s v="animation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x v="3026"/>
    <b v="0"/>
    <n v="3"/>
    <b v="0"/>
    <s v="music/faith"/>
    <n v="0"/>
    <x v="1"/>
    <n v="8"/>
    <x v="7"/>
    <s v="faith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x v="3027"/>
    <b v="0"/>
    <n v="2"/>
    <b v="0"/>
    <s v="publishing/children's books"/>
    <n v="0"/>
    <x v="6"/>
    <n v="3"/>
    <x v="1"/>
    <s v="children's books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x v="3028"/>
    <b v="0"/>
    <n v="3"/>
    <b v="0"/>
    <s v="publishing/fiction"/>
    <n v="0"/>
    <x v="4"/>
    <n v="2"/>
    <x v="1"/>
    <s v="fiction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x v="3029"/>
    <b v="0"/>
    <n v="4"/>
    <b v="0"/>
    <s v="theater/plays"/>
    <n v="0"/>
    <x v="4"/>
    <n v="21"/>
    <x v="6"/>
    <s v="plays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x v="3030"/>
    <b v="0"/>
    <n v="11"/>
    <b v="0"/>
    <s v="film &amp; video/animation"/>
    <n v="0"/>
    <x v="4"/>
    <n v="0"/>
    <x v="5"/>
    <s v="animation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x v="3031"/>
    <b v="0"/>
    <n v="6"/>
    <b v="0"/>
    <s v="theater/plays"/>
    <n v="0"/>
    <x v="4"/>
    <n v="5"/>
    <x v="6"/>
    <s v="play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x v="3032"/>
    <b v="0"/>
    <n v="2"/>
    <b v="0"/>
    <s v="food/food trucks"/>
    <n v="0"/>
    <x v="4"/>
    <n v="2"/>
    <x v="4"/>
    <s v="food trucks"/>
  </r>
  <r>
    <n v="1456"/>
    <s v="Sometimes you don't need love (Canceled)"/>
    <s v="English Version of my auto-published novel"/>
    <n v="5000"/>
    <n v="145"/>
    <x v="1"/>
    <x v="6"/>
    <s v="EUR"/>
    <n v="1483459365"/>
    <n v="1480867365"/>
    <x v="3033"/>
    <b v="0"/>
    <n v="3"/>
    <b v="0"/>
    <s v="publishing/translations"/>
    <n v="0"/>
    <x v="1"/>
    <n v="3"/>
    <x v="1"/>
    <s v="translation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x v="3034"/>
    <b v="0"/>
    <n v="7"/>
    <b v="0"/>
    <s v="theater/plays"/>
    <n v="0"/>
    <x v="2"/>
    <n v="8"/>
    <x v="6"/>
    <s v="plays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x v="3035"/>
    <b v="0"/>
    <n v="1"/>
    <b v="0"/>
    <s v="technology/web"/>
    <n v="0"/>
    <x v="1"/>
    <n v="0"/>
    <x v="0"/>
    <s v="web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x v="3036"/>
    <b v="0"/>
    <n v="5"/>
    <b v="0"/>
    <s v="film &amp; video/animation"/>
    <n v="0"/>
    <x v="2"/>
    <n v="18"/>
    <x v="5"/>
    <s v="animation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x v="3037"/>
    <b v="0"/>
    <n v="7"/>
    <b v="0"/>
    <s v="theater/spaces"/>
    <n v="0"/>
    <x v="2"/>
    <n v="14"/>
    <x v="6"/>
    <s v="spaces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8"/>
    <s v="AUD"/>
    <n v="1434633191"/>
    <n v="1429449191"/>
    <x v="3038"/>
    <b v="0"/>
    <n v="5"/>
    <b v="0"/>
    <s v="film &amp; video/science fiction"/>
    <n v="0"/>
    <x v="4"/>
    <n v="0"/>
    <x v="5"/>
    <s v="science fiction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x v="3039"/>
    <b v="0"/>
    <n v="3"/>
    <b v="0"/>
    <s v="photography/people"/>
    <n v="0"/>
    <x v="4"/>
    <n v="7"/>
    <x v="2"/>
    <s v="people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x v="3040"/>
    <b v="0"/>
    <n v="4"/>
    <b v="0"/>
    <s v="publishing/children's books"/>
    <n v="0"/>
    <x v="3"/>
    <n v="28"/>
    <x v="1"/>
    <s v="children's books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11"/>
    <s v="CAD"/>
    <n v="1419626139"/>
    <n v="1417034139"/>
    <x v="3041"/>
    <b v="0"/>
    <n v="6"/>
    <b v="0"/>
    <s v="technology/web"/>
    <n v="0"/>
    <x v="2"/>
    <n v="1"/>
    <x v="0"/>
    <s v="web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x v="3042"/>
    <b v="0"/>
    <n v="8"/>
    <b v="0"/>
    <s v="film &amp; video/animation"/>
    <n v="0"/>
    <x v="2"/>
    <n v="27"/>
    <x v="5"/>
    <s v="animation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x v="3043"/>
    <b v="0"/>
    <n v="6"/>
    <b v="0"/>
    <s v="theater/plays"/>
    <n v="0"/>
    <x v="1"/>
    <n v="27"/>
    <x v="6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x v="3044"/>
    <b v="0"/>
    <n v="6"/>
    <b v="0"/>
    <s v="theater/plays"/>
    <n v="0"/>
    <x v="2"/>
    <n v="1"/>
    <x v="6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x v="3045"/>
    <b v="0"/>
    <n v="5"/>
    <b v="0"/>
    <s v="theater/plays"/>
    <n v="0"/>
    <x v="4"/>
    <n v="5"/>
    <x v="6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x v="3046"/>
    <b v="0"/>
    <n v="4"/>
    <b v="0"/>
    <s v="theater/plays"/>
    <n v="0"/>
    <x v="2"/>
    <n v="0"/>
    <x v="6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x v="3047"/>
    <b v="0"/>
    <n v="3"/>
    <b v="0"/>
    <s v="theater/plays"/>
    <n v="0"/>
    <x v="1"/>
    <n v="5"/>
    <x v="6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x v="3048"/>
    <b v="0"/>
    <n v="9"/>
    <b v="0"/>
    <s v="theater/plays"/>
    <n v="0"/>
    <x v="2"/>
    <n v="1"/>
    <x v="6"/>
    <s v="plays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x v="3049"/>
    <b v="0"/>
    <n v="8"/>
    <b v="0"/>
    <s v="film &amp; video/animation"/>
    <n v="0"/>
    <x v="1"/>
    <n v="1"/>
    <x v="5"/>
    <s v="animation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x v="3050"/>
    <b v="0"/>
    <n v="3"/>
    <b v="0"/>
    <s v="music/world music"/>
    <n v="0"/>
    <x v="0"/>
    <n v="4"/>
    <x v="7"/>
    <s v="world music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x v="3051"/>
    <b v="0"/>
    <n v="3"/>
    <b v="0"/>
    <s v="technology/makerspaces"/>
    <n v="0"/>
    <x v="4"/>
    <n v="0"/>
    <x v="0"/>
    <s v="makerspaces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x v="3052"/>
    <b v="0"/>
    <n v="7"/>
    <b v="0"/>
    <s v="music/jazz"/>
    <n v="0"/>
    <x v="2"/>
    <n v="7"/>
    <x v="7"/>
    <s v="jazz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x v="3053"/>
    <b v="0"/>
    <n v="8"/>
    <b v="0"/>
    <s v="technology/web"/>
    <n v="0"/>
    <x v="4"/>
    <n v="3"/>
    <x v="0"/>
    <s v="web"/>
  </r>
  <r>
    <n v="3732"/>
    <s v="Elektra Bekent - Afstudeervoorstelling"/>
    <s v="Mijn solo voorstelling gaat over Elektra (Sophokles) en hoe zij als jongere alles beleeft en meemaakt!"/>
    <n v="850"/>
    <n v="131"/>
    <x v="2"/>
    <x v="13"/>
    <s v="EUR"/>
    <n v="1422100800"/>
    <n v="1416932133"/>
    <x v="3054"/>
    <b v="0"/>
    <n v="4"/>
    <b v="0"/>
    <s v="theater/plays"/>
    <n v="0"/>
    <x v="2"/>
    <n v="15"/>
    <x v="6"/>
    <s v="plays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x v="3055"/>
    <b v="0"/>
    <n v="2"/>
    <b v="0"/>
    <s v="film &amp; video/drama"/>
    <n v="0"/>
    <x v="4"/>
    <n v="13"/>
    <x v="5"/>
    <s v="drama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x v="3056"/>
    <b v="0"/>
    <n v="10"/>
    <b v="0"/>
    <s v="games/video games"/>
    <n v="0"/>
    <x v="0"/>
    <n v="26"/>
    <x v="3"/>
    <s v="video game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x v="3057"/>
    <b v="0"/>
    <n v="9"/>
    <b v="0"/>
    <s v="theater/musical"/>
    <n v="0"/>
    <x v="4"/>
    <n v="65"/>
    <x v="6"/>
    <s v="musical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x v="3058"/>
    <b v="0"/>
    <n v="5"/>
    <b v="0"/>
    <s v="theater/plays"/>
    <n v="0"/>
    <x v="4"/>
    <n v="33"/>
    <x v="6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x v="3059"/>
    <b v="0"/>
    <n v="4"/>
    <b v="0"/>
    <s v="theater/plays"/>
    <n v="0"/>
    <x v="1"/>
    <n v="9"/>
    <x v="6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x v="3060"/>
    <b v="0"/>
    <n v="3"/>
    <b v="1"/>
    <s v="theater/musical"/>
    <n v="0"/>
    <x v="2"/>
    <n v="129"/>
    <x v="6"/>
    <s v="musical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x v="3061"/>
    <b v="0"/>
    <n v="12"/>
    <b v="0"/>
    <s v="games/video games"/>
    <n v="0"/>
    <x v="0"/>
    <n v="13"/>
    <x v="3"/>
    <s v="video games"/>
  </r>
  <r>
    <n v="3120"/>
    <s v="Subtropisch zwemparadijs Tropicana"/>
    <s v="Wij willen Tropicana het subtropisch zwemparadijs van Rotterdam op een nieuwe locatie gaan bouwen."/>
    <n v="1300000"/>
    <n v="128"/>
    <x v="2"/>
    <x v="13"/>
    <s v="EUR"/>
    <n v="1462484196"/>
    <n v="1457303796"/>
    <x v="3062"/>
    <b v="0"/>
    <n v="10"/>
    <b v="0"/>
    <s v="theater/spaces"/>
    <n v="0"/>
    <x v="1"/>
    <n v="0"/>
    <x v="6"/>
    <s v="spac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x v="3063"/>
    <b v="0"/>
    <n v="5"/>
    <b v="0"/>
    <s v="technology/wearables"/>
    <n v="0"/>
    <x v="2"/>
    <n v="1"/>
    <x v="0"/>
    <s v="wearable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x v="3064"/>
    <b v="0"/>
    <n v="3"/>
    <b v="0"/>
    <s v="theater/plays"/>
    <n v="0"/>
    <x v="4"/>
    <n v="6"/>
    <x v="6"/>
    <s v="play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x v="3065"/>
    <b v="0"/>
    <n v="3"/>
    <b v="0"/>
    <s v="theater/spaces"/>
    <n v="0"/>
    <x v="2"/>
    <n v="0"/>
    <x v="6"/>
    <s v="spaces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x v="3066"/>
    <b v="0"/>
    <n v="2"/>
    <b v="0"/>
    <s v="film &amp; video/animation"/>
    <n v="0"/>
    <x v="0"/>
    <n v="5"/>
    <x v="5"/>
    <s v="animation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x v="3067"/>
    <b v="0"/>
    <n v="4"/>
    <b v="0"/>
    <s v="games/mobile games"/>
    <n v="0"/>
    <x v="5"/>
    <n v="0"/>
    <x v="3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x v="3068"/>
    <b v="0"/>
    <n v="2"/>
    <b v="0"/>
    <s v="games/mobile games"/>
    <n v="0"/>
    <x v="5"/>
    <n v="1"/>
    <x v="3"/>
    <s v="mobile games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x v="3069"/>
    <b v="0"/>
    <n v="4"/>
    <b v="0"/>
    <s v="music/indie rock"/>
    <n v="0"/>
    <x v="0"/>
    <n v="4"/>
    <x v="7"/>
    <s v="indie rock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x v="3070"/>
    <b v="0"/>
    <n v="3"/>
    <b v="0"/>
    <s v="publishing/art books"/>
    <n v="0"/>
    <x v="1"/>
    <n v="5"/>
    <x v="1"/>
    <s v="art book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x v="3071"/>
    <b v="0"/>
    <n v="2"/>
    <b v="0"/>
    <s v="theater/plays"/>
    <n v="0"/>
    <x v="2"/>
    <n v="1"/>
    <x v="6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x v="3072"/>
    <b v="0"/>
    <n v="2"/>
    <b v="0"/>
    <s v="theater/plays"/>
    <n v="0"/>
    <x v="2"/>
    <n v="1"/>
    <x v="6"/>
    <s v="play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x v="3073"/>
    <b v="0"/>
    <n v="2"/>
    <b v="0"/>
    <s v="theater/spaces"/>
    <n v="0"/>
    <x v="1"/>
    <n v="1"/>
    <x v="6"/>
    <s v="spaces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x v="3074"/>
    <b v="0"/>
    <n v="3"/>
    <b v="0"/>
    <s v="technology/space exploration"/>
    <n v="0"/>
    <x v="4"/>
    <n v="0"/>
    <x v="0"/>
    <s v="space exploration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x v="3075"/>
    <b v="0"/>
    <n v="14"/>
    <b v="1"/>
    <s v="theater/plays"/>
    <n v="0"/>
    <x v="4"/>
    <n v="124"/>
    <x v="6"/>
    <s v="plays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x v="3076"/>
    <b v="0"/>
    <n v="5"/>
    <b v="0"/>
    <s v="music/jazz"/>
    <n v="0"/>
    <x v="5"/>
    <n v="22"/>
    <x v="7"/>
    <s v="jazz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x v="3077"/>
    <b v="0"/>
    <n v="6"/>
    <b v="0"/>
    <s v="technology/web"/>
    <n v="0"/>
    <x v="2"/>
    <n v="0"/>
    <x v="0"/>
    <s v="web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x v="3078"/>
    <b v="0"/>
    <n v="2"/>
    <b v="0"/>
    <s v="food/food trucks"/>
    <n v="0"/>
    <x v="4"/>
    <n v="0"/>
    <x v="4"/>
    <s v="food trucks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x v="3079"/>
    <b v="0"/>
    <n v="4"/>
    <b v="0"/>
    <s v="food/small batch"/>
    <n v="0"/>
    <x v="5"/>
    <n v="48"/>
    <x v="4"/>
    <s v="small batch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x v="3080"/>
    <b v="0"/>
    <n v="2"/>
    <b v="0"/>
    <s v="music/jazz"/>
    <n v="0"/>
    <x v="2"/>
    <n v="6"/>
    <x v="7"/>
    <s v="jazz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x v="3081"/>
    <b v="0"/>
    <n v="2"/>
    <b v="0"/>
    <s v="technology/web"/>
    <n v="0"/>
    <x v="2"/>
    <n v="29"/>
    <x v="0"/>
    <s v="web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x v="3082"/>
    <b v="0"/>
    <n v="14"/>
    <b v="1"/>
    <s v="theater/plays"/>
    <n v="0"/>
    <x v="1"/>
    <n v="171"/>
    <x v="6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x v="3083"/>
    <b v="0"/>
    <n v="3"/>
    <b v="0"/>
    <s v="theater/plays"/>
    <n v="0"/>
    <x v="2"/>
    <n v="0"/>
    <x v="6"/>
    <s v="play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x v="3084"/>
    <b v="0"/>
    <n v="6"/>
    <b v="0"/>
    <s v="games/video games"/>
    <n v="0"/>
    <x v="1"/>
    <n v="0"/>
    <x v="3"/>
    <s v="video game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x v="3085"/>
    <b v="0"/>
    <n v="9"/>
    <b v="0"/>
    <s v="theater/plays"/>
    <n v="0"/>
    <x v="2"/>
    <n v="1"/>
    <x v="6"/>
    <s v="plays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x v="3086"/>
    <b v="0"/>
    <n v="6"/>
    <b v="0"/>
    <s v="music/world music"/>
    <n v="0"/>
    <x v="3"/>
    <n v="12"/>
    <x v="7"/>
    <s v="world music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x v="3087"/>
    <b v="0"/>
    <n v="4"/>
    <b v="0"/>
    <s v="theater/musical"/>
    <n v="0"/>
    <x v="4"/>
    <n v="3"/>
    <x v="6"/>
    <s v="musical"/>
  </r>
  <r>
    <n v="3122"/>
    <s v="be back soon (Canceled)"/>
    <s v="cancelled until further notice"/>
    <n v="199"/>
    <n v="116"/>
    <x v="1"/>
    <x v="0"/>
    <s v="USD"/>
    <n v="1478733732"/>
    <n v="1478298132"/>
    <x v="3088"/>
    <b v="0"/>
    <n v="2"/>
    <b v="0"/>
    <s v="theater/spaces"/>
    <n v="0"/>
    <x v="1"/>
    <n v="58"/>
    <x v="6"/>
    <s v="spaces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x v="3089"/>
    <b v="0"/>
    <n v="3"/>
    <b v="0"/>
    <s v="film &amp; video/science fiction"/>
    <n v="0"/>
    <x v="1"/>
    <n v="1"/>
    <x v="5"/>
    <s v="science fiction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x v="3090"/>
    <b v="0"/>
    <n v="5"/>
    <b v="0"/>
    <s v="games/video games"/>
    <n v="0"/>
    <x v="7"/>
    <n v="10"/>
    <x v="3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x v="3091"/>
    <b v="0"/>
    <n v="5"/>
    <b v="0"/>
    <s v="games/video games"/>
    <n v="0"/>
    <x v="1"/>
    <n v="2"/>
    <x v="3"/>
    <s v="video games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x v="3092"/>
    <b v="0"/>
    <n v="7"/>
    <b v="0"/>
    <s v="technology/web"/>
    <n v="0"/>
    <x v="4"/>
    <n v="23"/>
    <x v="0"/>
    <s v="web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x v="3093"/>
    <b v="0"/>
    <n v="9"/>
    <b v="0"/>
    <s v="film &amp; video/animation"/>
    <n v="0"/>
    <x v="2"/>
    <n v="2"/>
    <x v="5"/>
    <s v="animation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x v="3094"/>
    <b v="0"/>
    <n v="8"/>
    <b v="0"/>
    <s v="music/indie rock"/>
    <n v="0"/>
    <x v="3"/>
    <n v="3"/>
    <x v="7"/>
    <s v="indie rock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x v="3095"/>
    <b v="0"/>
    <n v="7"/>
    <b v="0"/>
    <s v="film &amp; video/drama"/>
    <n v="0"/>
    <x v="4"/>
    <n v="3"/>
    <x v="5"/>
    <s v="drama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x v="3096"/>
    <b v="0"/>
    <n v="2"/>
    <b v="0"/>
    <s v="music/faith"/>
    <n v="0"/>
    <x v="1"/>
    <n v="11"/>
    <x v="7"/>
    <s v="faith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x v="3097"/>
    <b v="0"/>
    <n v="2"/>
    <b v="0"/>
    <s v="publishing/children's books"/>
    <n v="0"/>
    <x v="4"/>
    <n v="1"/>
    <x v="1"/>
    <s v="children's books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9"/>
    <s v="DKK"/>
    <n v="1424081477"/>
    <n v="1420798277"/>
    <x v="3098"/>
    <b v="0"/>
    <n v="3"/>
    <b v="0"/>
    <s v="theater/musical"/>
    <n v="0"/>
    <x v="4"/>
    <n v="0"/>
    <x v="6"/>
    <s v="musical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x v="3099"/>
    <b v="0"/>
    <n v="6"/>
    <b v="0"/>
    <s v="theater/plays"/>
    <n v="0"/>
    <x v="4"/>
    <n v="2"/>
    <x v="6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x v="3100"/>
    <b v="0"/>
    <n v="4"/>
    <b v="0"/>
    <s v="theater/plays"/>
    <n v="0"/>
    <x v="2"/>
    <n v="2"/>
    <x v="6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x v="3101"/>
    <b v="0"/>
    <n v="2"/>
    <b v="0"/>
    <s v="theater/plays"/>
    <n v="0"/>
    <x v="2"/>
    <n v="22"/>
    <x v="6"/>
    <s v="play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8"/>
    <s v="AUD"/>
    <n v="1396666779"/>
    <n v="1394078379"/>
    <x v="3102"/>
    <b v="0"/>
    <n v="3"/>
    <b v="0"/>
    <s v="games/video games"/>
    <n v="0"/>
    <x v="2"/>
    <n v="2"/>
    <x v="3"/>
    <s v="video games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x v="3103"/>
    <b v="0"/>
    <n v="1"/>
    <b v="0"/>
    <s v="food/small batch"/>
    <n v="0"/>
    <x v="5"/>
    <n v="1"/>
    <x v="4"/>
    <s v="small batch"/>
  </r>
  <r>
    <n v="2351"/>
    <s v="NZ Auction site.  No listing or success fees. Only $2 p/m"/>
    <s v="Donate $30 or more and receive a free selfie stick."/>
    <n v="18900"/>
    <n v="108"/>
    <x v="1"/>
    <x v="15"/>
    <s v="NZD"/>
    <n v="1430360739"/>
    <n v="1427768739"/>
    <x v="3104"/>
    <b v="0"/>
    <n v="7"/>
    <b v="0"/>
    <s v="technology/web"/>
    <n v="0"/>
    <x v="4"/>
    <n v="1"/>
    <x v="0"/>
    <s v="web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x v="3105"/>
    <b v="1"/>
    <n v="4"/>
    <b v="0"/>
    <s v="photography/photobooks"/>
    <n v="107"/>
    <x v="2"/>
    <n v="4"/>
    <x v="2"/>
    <s v="photobooks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x v="3106"/>
    <b v="0"/>
    <n v="5"/>
    <b v="1"/>
    <s v="music/rock"/>
    <n v="0"/>
    <x v="4"/>
    <n v="424"/>
    <x v="7"/>
    <s v="rock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x v="3107"/>
    <b v="0"/>
    <n v="6"/>
    <b v="0"/>
    <s v="technology/space exploration"/>
    <n v="0"/>
    <x v="1"/>
    <n v="1"/>
    <x v="0"/>
    <s v="space exploration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x v="3108"/>
    <b v="0"/>
    <n v="4"/>
    <b v="0"/>
    <s v="technology/wearables"/>
    <n v="0"/>
    <x v="2"/>
    <n v="1"/>
    <x v="0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x v="3109"/>
    <b v="0"/>
    <n v="3"/>
    <b v="0"/>
    <s v="technology/wearables"/>
    <n v="0"/>
    <x v="4"/>
    <n v="1"/>
    <x v="0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x v="3110"/>
    <b v="0"/>
    <n v="4"/>
    <b v="0"/>
    <s v="technology/wearables"/>
    <n v="0"/>
    <x v="4"/>
    <n v="0"/>
    <x v="0"/>
    <s v="wearables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x v="3111"/>
    <b v="0"/>
    <n v="2"/>
    <b v="0"/>
    <s v="technology/web"/>
    <n v="0"/>
    <x v="4"/>
    <n v="0"/>
    <x v="0"/>
    <s v="web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8"/>
    <s v="AUD"/>
    <n v="1468658866"/>
    <n v="1464943666"/>
    <x v="3112"/>
    <b v="0"/>
    <n v="2"/>
    <b v="0"/>
    <s v="publishing/children's books"/>
    <n v="0"/>
    <x v="1"/>
    <n v="11"/>
    <x v="1"/>
    <s v="children's book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11"/>
    <s v="CAD"/>
    <n v="1383430145"/>
    <n v="1380838145"/>
    <x v="3113"/>
    <b v="0"/>
    <n v="6"/>
    <b v="0"/>
    <s v="publishing/fiction"/>
    <n v="0"/>
    <x v="0"/>
    <n v="2"/>
    <x v="1"/>
    <s v="fiction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x v="3114"/>
    <b v="1"/>
    <n v="17"/>
    <b v="0"/>
    <s v="publishing/translations"/>
    <n v="105"/>
    <x v="2"/>
    <n v="0"/>
    <x v="1"/>
    <s v="translation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x v="3115"/>
    <b v="0"/>
    <n v="4"/>
    <b v="0"/>
    <s v="technology/wearables"/>
    <n v="0"/>
    <x v="1"/>
    <n v="0"/>
    <x v="0"/>
    <s v="wearable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x v="3116"/>
    <b v="0"/>
    <n v="2"/>
    <b v="0"/>
    <s v="theater/plays"/>
    <n v="0"/>
    <x v="2"/>
    <n v="1"/>
    <x v="6"/>
    <s v="play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11"/>
    <s v="CAD"/>
    <n v="1488495478"/>
    <n v="1485903478"/>
    <x v="3117"/>
    <b v="0"/>
    <n v="2"/>
    <b v="0"/>
    <s v="theater/spaces"/>
    <n v="0"/>
    <x v="5"/>
    <n v="0"/>
    <x v="6"/>
    <s v="spac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x v="3118"/>
    <b v="0"/>
    <n v="3"/>
    <b v="0"/>
    <s v="games/video games"/>
    <n v="0"/>
    <x v="0"/>
    <n v="2"/>
    <x v="3"/>
    <s v="video game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x v="3119"/>
    <b v="0"/>
    <n v="6"/>
    <b v="0"/>
    <s v="technology/gadgets"/>
    <n v="0"/>
    <x v="1"/>
    <n v="1"/>
    <x v="0"/>
    <s v="gadgets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x v="3120"/>
    <b v="0"/>
    <n v="8"/>
    <b v="0"/>
    <s v="theater/musical"/>
    <n v="0"/>
    <x v="4"/>
    <n v="1"/>
    <x v="6"/>
    <s v="musical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x v="3121"/>
    <b v="0"/>
    <n v="2"/>
    <b v="0"/>
    <s v="music/jazz"/>
    <n v="0"/>
    <x v="1"/>
    <n v="2"/>
    <x v="7"/>
    <s v="jazz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x v="3122"/>
    <b v="0"/>
    <n v="7"/>
    <b v="0"/>
    <s v="photography/nature"/>
    <n v="0"/>
    <x v="1"/>
    <n v="13"/>
    <x v="2"/>
    <s v="nature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16"/>
    <s v="EUR"/>
    <n v="1480028400"/>
    <n v="1478685915"/>
    <x v="3123"/>
    <b v="0"/>
    <n v="2"/>
    <b v="1"/>
    <s v="technology/wearables"/>
    <n v="0"/>
    <x v="1"/>
    <n v="144"/>
    <x v="0"/>
    <s v="wearable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x v="3124"/>
    <b v="0"/>
    <n v="2"/>
    <b v="0"/>
    <s v="theater/plays"/>
    <n v="0"/>
    <x v="1"/>
    <n v="3"/>
    <x v="6"/>
    <s v="plays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x v="3125"/>
    <b v="0"/>
    <n v="1"/>
    <b v="0"/>
    <s v="film &amp; video/drama"/>
    <n v="0"/>
    <x v="4"/>
    <n v="2"/>
    <x v="5"/>
    <s v="drama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x v="3126"/>
    <b v="0"/>
    <n v="1"/>
    <b v="0"/>
    <s v="food/food trucks"/>
    <n v="0"/>
    <x v="2"/>
    <n v="0"/>
    <x v="4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x v="3127"/>
    <b v="0"/>
    <n v="2"/>
    <b v="0"/>
    <s v="food/food trucks"/>
    <n v="0"/>
    <x v="4"/>
    <n v="0"/>
    <x v="4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x v="3128"/>
    <b v="0"/>
    <n v="3"/>
    <b v="0"/>
    <s v="food/food trucks"/>
    <n v="0"/>
    <x v="1"/>
    <n v="4"/>
    <x v="4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x v="3129"/>
    <b v="0"/>
    <n v="1"/>
    <b v="0"/>
    <s v="food/food trucks"/>
    <n v="0"/>
    <x v="1"/>
    <n v="1"/>
    <x v="4"/>
    <s v="food trucks"/>
  </r>
  <r>
    <n v="1100"/>
    <s v="Aeldengald Saga Book I"/>
    <s v="A retro style puzzle rpg with a dark story. Your decisions will influence the world and decide the outcome of the story."/>
    <n v="4000"/>
    <n v="100"/>
    <x v="2"/>
    <x v="4"/>
    <s v="EUR"/>
    <n v="1455417571"/>
    <n v="1452825571"/>
    <x v="3130"/>
    <b v="0"/>
    <n v="10"/>
    <b v="0"/>
    <s v="games/video games"/>
    <n v="0"/>
    <x v="1"/>
    <n v="3"/>
    <x v="3"/>
    <s v="video games"/>
  </r>
  <r>
    <n v="919"/>
    <s v="Jazz CD:  Out of The Blue"/>
    <s v="Cool jazz with a New Orleans flavor."/>
    <n v="20000"/>
    <n v="100"/>
    <x v="2"/>
    <x v="0"/>
    <s v="USD"/>
    <n v="1355930645"/>
    <n v="1352906645"/>
    <x v="3131"/>
    <b v="0"/>
    <n v="1"/>
    <b v="0"/>
    <s v="music/jazz"/>
    <n v="0"/>
    <x v="3"/>
    <n v="1"/>
    <x v="7"/>
    <s v="jazz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x v="3132"/>
    <b v="0"/>
    <n v="1"/>
    <b v="0"/>
    <s v="photography/nature"/>
    <n v="0"/>
    <x v="2"/>
    <n v="4"/>
    <x v="2"/>
    <s v="nature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x v="3133"/>
    <b v="0"/>
    <n v="1"/>
    <b v="0"/>
    <s v="publishing/art books"/>
    <n v="0"/>
    <x v="6"/>
    <n v="3"/>
    <x v="1"/>
    <s v="art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x v="3134"/>
    <b v="0"/>
    <n v="4"/>
    <b v="0"/>
    <s v="publishing/children's books"/>
    <n v="0"/>
    <x v="6"/>
    <n v="2"/>
    <x v="1"/>
    <s v="children's books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x v="3135"/>
    <b v="0"/>
    <n v="1"/>
    <b v="0"/>
    <s v="publishing/fiction"/>
    <n v="0"/>
    <x v="2"/>
    <n v="8"/>
    <x v="1"/>
    <s v="fiction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6"/>
    <s v="EUR"/>
    <n v="1455964170"/>
    <n v="1450780170"/>
    <x v="3136"/>
    <b v="0"/>
    <n v="1"/>
    <b v="0"/>
    <s v="publishing/translations"/>
    <n v="0"/>
    <x v="4"/>
    <n v="5"/>
    <x v="1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8"/>
    <s v="AUD"/>
    <n v="1451637531"/>
    <n v="1449045531"/>
    <x v="3137"/>
    <b v="0"/>
    <n v="1"/>
    <b v="0"/>
    <s v="publishing/translations"/>
    <n v="0"/>
    <x v="4"/>
    <n v="0"/>
    <x v="1"/>
    <s v="translation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x v="3138"/>
    <b v="0"/>
    <n v="1"/>
    <b v="0"/>
    <s v="technology/wearables"/>
    <n v="0"/>
    <x v="4"/>
    <n v="0"/>
    <x v="0"/>
    <s v="wearables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x v="3139"/>
    <b v="0"/>
    <n v="1"/>
    <b v="0"/>
    <s v="technology/web"/>
    <n v="0"/>
    <x v="4"/>
    <n v="2"/>
    <x v="0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x v="3140"/>
    <b v="0"/>
    <n v="2"/>
    <b v="0"/>
    <s v="technology/web"/>
    <n v="0"/>
    <x v="4"/>
    <n v="0"/>
    <x v="0"/>
    <s v="web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x v="3141"/>
    <b v="0"/>
    <n v="1"/>
    <b v="0"/>
    <s v="theater/musical"/>
    <n v="0"/>
    <x v="2"/>
    <n v="20"/>
    <x v="6"/>
    <s v="musical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x v="3142"/>
    <b v="0"/>
    <n v="5"/>
    <b v="1"/>
    <s v="theater/plays"/>
    <n v="0"/>
    <x v="1"/>
    <n v="100"/>
    <x v="6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x v="3143"/>
    <b v="0"/>
    <n v="1"/>
    <b v="0"/>
    <s v="theater/plays"/>
    <n v="0"/>
    <x v="4"/>
    <n v="10"/>
    <x v="6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x v="3144"/>
    <b v="0"/>
    <n v="4"/>
    <b v="0"/>
    <s v="theater/plays"/>
    <n v="0"/>
    <x v="2"/>
    <n v="2"/>
    <x v="6"/>
    <s v="plays"/>
  </r>
  <r>
    <n v="3861"/>
    <s v="READY OR NOT HERE I COME"/>
    <s v="THE COMING OF THE LORD!"/>
    <n v="2000"/>
    <n v="100"/>
    <x v="2"/>
    <x v="0"/>
    <s v="USD"/>
    <n v="1415828820"/>
    <n v="1412258977"/>
    <x v="3145"/>
    <b v="0"/>
    <n v="1"/>
    <b v="0"/>
    <s v="theater/plays"/>
    <n v="0"/>
    <x v="2"/>
    <n v="5"/>
    <x v="6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x v="3146"/>
    <b v="0"/>
    <n v="1"/>
    <b v="0"/>
    <s v="theater/plays"/>
    <n v="0"/>
    <x v="4"/>
    <n v="20"/>
    <x v="6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x v="3147"/>
    <b v="0"/>
    <n v="3"/>
    <b v="0"/>
    <s v="theater/plays"/>
    <n v="0"/>
    <x v="4"/>
    <n v="17"/>
    <x v="6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x v="3148"/>
    <b v="0"/>
    <n v="6"/>
    <b v="0"/>
    <s v="theater/plays"/>
    <n v="0"/>
    <x v="4"/>
    <n v="10"/>
    <x v="6"/>
    <s v="play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x v="3149"/>
    <b v="0"/>
    <n v="1"/>
    <b v="0"/>
    <s v="theater/spaces"/>
    <n v="0"/>
    <x v="4"/>
    <n v="1"/>
    <x v="6"/>
    <s v="space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16"/>
    <s v="EUR"/>
    <n v="1491581703"/>
    <n v="1488993303"/>
    <x v="3150"/>
    <b v="0"/>
    <n v="4"/>
    <b v="0"/>
    <s v="theater/plays"/>
    <n v="0"/>
    <x v="5"/>
    <n v="1"/>
    <x v="6"/>
    <s v="play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x v="3151"/>
    <b v="0"/>
    <n v="9"/>
    <b v="0"/>
    <s v="technology/wearables"/>
    <n v="0"/>
    <x v="1"/>
    <n v="1"/>
    <x v="0"/>
    <s v="wearable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x v="3152"/>
    <b v="0"/>
    <n v="6"/>
    <b v="0"/>
    <s v="theater/plays"/>
    <n v="0"/>
    <x v="2"/>
    <n v="2"/>
    <x v="6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x v="3153"/>
    <b v="0"/>
    <n v="10"/>
    <b v="0"/>
    <s v="theater/plays"/>
    <n v="0"/>
    <x v="2"/>
    <n v="6"/>
    <x v="6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x v="3154"/>
    <b v="0"/>
    <n v="4"/>
    <b v="0"/>
    <s v="theater/plays"/>
    <n v="0"/>
    <x v="1"/>
    <n v="3"/>
    <x v="6"/>
    <s v="plays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x v="3155"/>
    <b v="0"/>
    <n v="4"/>
    <b v="0"/>
    <s v="photography/nature"/>
    <n v="0"/>
    <x v="2"/>
    <n v="4"/>
    <x v="2"/>
    <s v="nature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x v="3156"/>
    <b v="0"/>
    <n v="6"/>
    <b v="0"/>
    <s v="theater/plays"/>
    <n v="0"/>
    <x v="4"/>
    <n v="3"/>
    <x v="6"/>
    <s v="play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x v="3157"/>
    <b v="0"/>
    <n v="3"/>
    <b v="0"/>
    <s v="photography/places"/>
    <n v="0"/>
    <x v="4"/>
    <n v="9"/>
    <x v="2"/>
    <s v="places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x v="3158"/>
    <b v="0"/>
    <n v="6"/>
    <b v="0"/>
    <s v="film &amp; video/science fiction"/>
    <n v="0"/>
    <x v="2"/>
    <n v="1"/>
    <x v="5"/>
    <s v="science fic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x v="3159"/>
    <b v="0"/>
    <n v="4"/>
    <b v="0"/>
    <s v="technology/space exploration"/>
    <n v="0"/>
    <x v="1"/>
    <n v="0"/>
    <x v="0"/>
    <s v="space exploration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x v="3160"/>
    <b v="0"/>
    <n v="5"/>
    <b v="0"/>
    <s v="food/food trucks"/>
    <n v="0"/>
    <x v="2"/>
    <n v="1"/>
    <x v="4"/>
    <s v="food trucks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x v="3161"/>
    <b v="0"/>
    <n v="5"/>
    <b v="0"/>
    <s v="music/jazz"/>
    <n v="0"/>
    <x v="3"/>
    <n v="5"/>
    <x v="7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x v="3162"/>
    <b v="0"/>
    <n v="3"/>
    <b v="0"/>
    <s v="music/jazz"/>
    <n v="0"/>
    <x v="2"/>
    <n v="0"/>
    <x v="7"/>
    <s v="jazz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x v="3163"/>
    <b v="0"/>
    <n v="3"/>
    <b v="0"/>
    <s v="publishing/children's books"/>
    <n v="0"/>
    <x v="0"/>
    <n v="0"/>
    <x v="1"/>
    <s v="children's book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x v="3164"/>
    <b v="0"/>
    <n v="4"/>
    <b v="0"/>
    <s v="technology/wearables"/>
    <n v="0"/>
    <x v="5"/>
    <n v="1"/>
    <x v="0"/>
    <s v="wearables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0"/>
    <s v="SEK"/>
    <n v="1457996400"/>
    <n v="1452842511"/>
    <x v="3165"/>
    <b v="0"/>
    <n v="1"/>
    <b v="0"/>
    <s v="technology/web"/>
    <n v="0"/>
    <x v="1"/>
    <n v="0"/>
    <x v="0"/>
    <s v="web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x v="3166"/>
    <b v="0"/>
    <n v="3"/>
    <b v="0"/>
    <s v="theater/plays"/>
    <n v="0"/>
    <x v="4"/>
    <n v="2"/>
    <x v="6"/>
    <s v="play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x v="3167"/>
    <b v="0"/>
    <n v="5"/>
    <b v="0"/>
    <s v="food/restaurants"/>
    <n v="0"/>
    <x v="2"/>
    <n v="0"/>
    <x v="4"/>
    <s v="restaurant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x v="3168"/>
    <b v="0"/>
    <n v="6"/>
    <b v="0"/>
    <s v="theater/plays"/>
    <n v="0"/>
    <x v="1"/>
    <n v="29"/>
    <x v="6"/>
    <s v="play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x v="3169"/>
    <b v="0"/>
    <n v="7"/>
    <b v="0"/>
    <s v="food/food trucks"/>
    <n v="0"/>
    <x v="1"/>
    <n v="6"/>
    <x v="4"/>
    <s v="food trucks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x v="3170"/>
    <b v="0"/>
    <n v="4"/>
    <b v="0"/>
    <s v="food/small batch"/>
    <n v="0"/>
    <x v="5"/>
    <n v="3"/>
    <x v="4"/>
    <s v="small batch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x v="3171"/>
    <b v="0"/>
    <n v="4"/>
    <b v="0"/>
    <s v="games/video games"/>
    <n v="0"/>
    <x v="2"/>
    <n v="0"/>
    <x v="3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x v="3172"/>
    <b v="0"/>
    <n v="16"/>
    <b v="0"/>
    <s v="games/video games"/>
    <n v="0"/>
    <x v="3"/>
    <n v="1"/>
    <x v="3"/>
    <s v="video games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x v="3173"/>
    <b v="0"/>
    <n v="4"/>
    <b v="0"/>
    <s v="music/faith"/>
    <n v="0"/>
    <x v="2"/>
    <n v="5"/>
    <x v="7"/>
    <s v="faith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x v="3174"/>
    <b v="0"/>
    <n v="2"/>
    <b v="0"/>
    <s v="publishing/art books"/>
    <n v="0"/>
    <x v="2"/>
    <n v="1"/>
    <x v="1"/>
    <s v="art book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x v="3175"/>
    <b v="0"/>
    <n v="4"/>
    <b v="0"/>
    <s v="technology/gadgets"/>
    <n v="0"/>
    <x v="2"/>
    <n v="0"/>
    <x v="0"/>
    <s v="gadgets"/>
  </r>
  <r>
    <n v="1117"/>
    <s v="Medieval Village"/>
    <s v="Experience the Medieval in your own village. Increase your village into a city and walk through the streets."/>
    <n v="1000"/>
    <n v="83"/>
    <x v="2"/>
    <x v="4"/>
    <s v="EUR"/>
    <n v="1451053313"/>
    <n v="1448461313"/>
    <x v="3176"/>
    <b v="0"/>
    <n v="8"/>
    <b v="0"/>
    <s v="games/video games"/>
    <n v="0"/>
    <x v="4"/>
    <n v="8"/>
    <x v="3"/>
    <s v="video games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x v="3177"/>
    <b v="0"/>
    <n v="4"/>
    <b v="0"/>
    <s v="film &amp; video/animation"/>
    <n v="0"/>
    <x v="2"/>
    <n v="3"/>
    <x v="5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x v="3178"/>
    <b v="0"/>
    <n v="5"/>
    <b v="0"/>
    <s v="film &amp; video/animation"/>
    <n v="0"/>
    <x v="2"/>
    <n v="1"/>
    <x v="5"/>
    <s v="animation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x v="3179"/>
    <b v="0"/>
    <n v="4"/>
    <b v="0"/>
    <s v="technology/web"/>
    <n v="0"/>
    <x v="2"/>
    <n v="0"/>
    <x v="0"/>
    <s v="web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x v="3180"/>
    <b v="0"/>
    <n v="4"/>
    <b v="0"/>
    <s v="film &amp; video/science fiction"/>
    <n v="0"/>
    <x v="4"/>
    <n v="0"/>
    <x v="5"/>
    <s v="science fiction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8"/>
    <s v="AUD"/>
    <n v="1392800922"/>
    <n v="1390381722"/>
    <x v="3181"/>
    <b v="0"/>
    <n v="5"/>
    <b v="0"/>
    <s v="games/video games"/>
    <n v="0"/>
    <x v="2"/>
    <n v="3"/>
    <x v="3"/>
    <s v="video games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x v="3182"/>
    <b v="0"/>
    <n v="7"/>
    <b v="0"/>
    <s v="food/small batch"/>
    <n v="0"/>
    <x v="5"/>
    <n v="8"/>
    <x v="4"/>
    <s v="small batch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x v="3183"/>
    <b v="0"/>
    <n v="4"/>
    <b v="0"/>
    <s v="publishing/art books"/>
    <n v="0"/>
    <x v="4"/>
    <n v="1"/>
    <x v="1"/>
    <s v="art books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x v="3184"/>
    <b v="0"/>
    <n v="4"/>
    <b v="0"/>
    <s v="technology/web"/>
    <n v="0"/>
    <x v="1"/>
    <n v="1"/>
    <x v="0"/>
    <s v="web"/>
  </r>
  <r>
    <n v="2861"/>
    <s v="Julius Caesar"/>
    <s v="The University of Queensland Drama Production Course is putting on an adaptation of William Shakespeares Julius Caesar"/>
    <n v="250"/>
    <n v="80"/>
    <x v="2"/>
    <x v="8"/>
    <s v="AUD"/>
    <n v="1443103848"/>
    <n v="1441894248"/>
    <x v="3185"/>
    <b v="0"/>
    <n v="3"/>
    <b v="0"/>
    <s v="theater/plays"/>
    <n v="0"/>
    <x v="4"/>
    <n v="32"/>
    <x v="6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x v="3186"/>
    <b v="0"/>
    <n v="2"/>
    <b v="0"/>
    <s v="theater/plays"/>
    <n v="0"/>
    <x v="1"/>
    <n v="11"/>
    <x v="6"/>
    <s v="plays"/>
  </r>
  <r>
    <n v="1995"/>
    <s v="The Girl With(out) The Camera"/>
    <s v="I'm looking to pursue my dream of becoming a full time photographer, using my current creative experience as a graphic designer."/>
    <n v="1000"/>
    <n v="78"/>
    <x v="2"/>
    <x v="11"/>
    <s v="CAD"/>
    <n v="1437082736"/>
    <n v="1435354736"/>
    <x v="3187"/>
    <b v="0"/>
    <n v="3"/>
    <b v="0"/>
    <s v="photography/people"/>
    <n v="0"/>
    <x v="4"/>
    <n v="8"/>
    <x v="2"/>
    <s v="people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4"/>
    <s v="EUR"/>
    <n v="1456043057"/>
    <n v="1453451057"/>
    <x v="3188"/>
    <b v="0"/>
    <n v="2"/>
    <b v="0"/>
    <s v="publishing/translations"/>
    <n v="0"/>
    <x v="1"/>
    <n v="1"/>
    <x v="1"/>
    <s v="translations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x v="3189"/>
    <b v="0"/>
    <n v="5"/>
    <b v="0"/>
    <s v="film &amp; video/animation"/>
    <n v="0"/>
    <x v="3"/>
    <n v="1"/>
    <x v="5"/>
    <s v="animation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x v="3190"/>
    <b v="1"/>
    <n v="4"/>
    <b v="0"/>
    <s v="photography/photobooks"/>
    <n v="76"/>
    <x v="2"/>
    <n v="1"/>
    <x v="2"/>
    <s v="photoboo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x v="3191"/>
    <b v="0"/>
    <n v="2"/>
    <b v="0"/>
    <s v="food/food trucks"/>
    <n v="0"/>
    <x v="1"/>
    <n v="0"/>
    <x v="4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4"/>
    <s v="EUR"/>
    <n v="1476189339"/>
    <n v="1471005339"/>
    <x v="3192"/>
    <b v="0"/>
    <n v="3"/>
    <b v="0"/>
    <s v="food/food trucks"/>
    <n v="0"/>
    <x v="1"/>
    <n v="1"/>
    <x v="4"/>
    <s v="food truck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x v="3193"/>
    <b v="0"/>
    <n v="2"/>
    <b v="0"/>
    <s v="food/restaurants"/>
    <n v="0"/>
    <x v="4"/>
    <n v="0"/>
    <x v="4"/>
    <s v="restaurants"/>
  </r>
  <r>
    <n v="1718"/>
    <s v="The Prodigal Son"/>
    <s v="A melody for the galaxy."/>
    <n v="35000"/>
    <n v="75"/>
    <x v="2"/>
    <x v="0"/>
    <s v="USD"/>
    <n v="1463201940"/>
    <n v="1459435149"/>
    <x v="3194"/>
    <b v="0"/>
    <n v="2"/>
    <b v="0"/>
    <s v="music/faith"/>
    <n v="0"/>
    <x v="1"/>
    <n v="0"/>
    <x v="7"/>
    <s v="faith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x v="3195"/>
    <b v="0"/>
    <n v="3"/>
    <b v="0"/>
    <s v="photography/places"/>
    <n v="0"/>
    <x v="2"/>
    <n v="2"/>
    <x v="2"/>
    <s v="place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x v="3196"/>
    <b v="0"/>
    <n v="3"/>
    <b v="0"/>
    <s v="publishing/translations"/>
    <n v="0"/>
    <x v="1"/>
    <n v="0"/>
    <x v="1"/>
    <s v="translation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x v="3197"/>
    <b v="0"/>
    <n v="1"/>
    <b v="0"/>
    <s v="technology/wearables"/>
    <n v="0"/>
    <x v="2"/>
    <n v="0"/>
    <x v="0"/>
    <s v="wearables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x v="3198"/>
    <b v="0"/>
    <n v="2"/>
    <b v="0"/>
    <s v="technology/web"/>
    <n v="0"/>
    <x v="4"/>
    <n v="3"/>
    <x v="0"/>
    <s v="web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x v="3199"/>
    <b v="0"/>
    <n v="3"/>
    <b v="1"/>
    <s v="theater/plays"/>
    <n v="0"/>
    <x v="1"/>
    <n v="150"/>
    <x v="6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x v="3200"/>
    <b v="0"/>
    <n v="4"/>
    <b v="0"/>
    <s v="theater/plays"/>
    <n v="0"/>
    <x v="2"/>
    <n v="5"/>
    <x v="6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x v="3201"/>
    <b v="0"/>
    <n v="3"/>
    <b v="0"/>
    <s v="theater/plays"/>
    <n v="0"/>
    <x v="2"/>
    <n v="4"/>
    <x v="6"/>
    <s v="play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x v="3202"/>
    <b v="0"/>
    <n v="2"/>
    <b v="0"/>
    <s v="theater/spaces"/>
    <n v="0"/>
    <x v="4"/>
    <n v="0"/>
    <x v="6"/>
    <s v="spaces"/>
  </r>
  <r>
    <n v="2688"/>
    <s v="Mac N Cheez Food Truck"/>
    <s v="The amazing gourmet Mac N Cheez Food Truck Campaigne!"/>
    <n v="50000"/>
    <n v="74"/>
    <x v="2"/>
    <x v="0"/>
    <s v="USD"/>
    <n v="1424746800"/>
    <n v="1422067870"/>
    <x v="3203"/>
    <b v="0"/>
    <n v="14"/>
    <b v="0"/>
    <s v="food/food trucks"/>
    <n v="0"/>
    <x v="4"/>
    <n v="0"/>
    <x v="4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x v="3204"/>
    <b v="0"/>
    <n v="3"/>
    <b v="0"/>
    <s v="food/food trucks"/>
    <n v="0"/>
    <x v="1"/>
    <n v="0"/>
    <x v="4"/>
    <s v="food trucks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x v="3205"/>
    <b v="0"/>
    <n v="4"/>
    <b v="0"/>
    <s v="music/indie rock"/>
    <n v="0"/>
    <x v="6"/>
    <n v="7"/>
    <x v="7"/>
    <s v="indie rock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x v="3206"/>
    <b v="0"/>
    <n v="6"/>
    <b v="0"/>
    <s v="publishing/translations"/>
    <n v="0"/>
    <x v="4"/>
    <n v="7"/>
    <x v="1"/>
    <s v="translation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x v="3207"/>
    <b v="0"/>
    <n v="3"/>
    <b v="0"/>
    <s v="food/food trucks"/>
    <n v="0"/>
    <x v="4"/>
    <n v="0"/>
    <x v="4"/>
    <s v="food truck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x v="3208"/>
    <b v="0"/>
    <n v="3"/>
    <b v="0"/>
    <s v="theater/spaces"/>
    <n v="0"/>
    <x v="4"/>
    <n v="0"/>
    <x v="6"/>
    <s v="spaces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11"/>
    <s v="CAD"/>
    <n v="1486165880"/>
    <n v="1480981880"/>
    <x v="3209"/>
    <b v="0"/>
    <n v="6"/>
    <b v="0"/>
    <s v="film &amp; video/science fiction"/>
    <n v="0"/>
    <x v="1"/>
    <n v="14"/>
    <x v="5"/>
    <s v="science fiction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x v="3210"/>
    <b v="0"/>
    <n v="4"/>
    <b v="0"/>
    <s v="food/food trucks"/>
    <n v="0"/>
    <x v="2"/>
    <n v="1"/>
    <x v="4"/>
    <s v="food truck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x v="3211"/>
    <b v="0"/>
    <n v="2"/>
    <b v="0"/>
    <s v="games/video games"/>
    <n v="0"/>
    <x v="3"/>
    <n v="1"/>
    <x v="3"/>
    <s v="video games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x v="3212"/>
    <b v="0"/>
    <n v="2"/>
    <b v="0"/>
    <s v="music/indie rock"/>
    <n v="0"/>
    <x v="6"/>
    <n v="3"/>
    <x v="7"/>
    <s v="indie rock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8"/>
    <s v="AUD"/>
    <n v="1414807962"/>
    <n v="1412215962"/>
    <x v="3213"/>
    <b v="0"/>
    <n v="2"/>
    <b v="0"/>
    <s v="technology/web"/>
    <n v="0"/>
    <x v="2"/>
    <n v="0"/>
    <x v="0"/>
    <s v="web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x v="3214"/>
    <b v="0"/>
    <n v="3"/>
    <b v="0"/>
    <s v="theater/plays"/>
    <n v="0"/>
    <x v="4"/>
    <n v="0"/>
    <x v="6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x v="3215"/>
    <b v="0"/>
    <n v="3"/>
    <b v="1"/>
    <s v="theater/plays"/>
    <n v="0"/>
    <x v="1"/>
    <n v="140"/>
    <x v="6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x v="3216"/>
    <b v="0"/>
    <n v="4"/>
    <b v="0"/>
    <s v="theater/plays"/>
    <n v="0"/>
    <x v="4"/>
    <n v="35"/>
    <x v="6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x v="3217"/>
    <b v="0"/>
    <n v="7"/>
    <b v="0"/>
    <s v="theater/plays"/>
    <n v="0"/>
    <x v="2"/>
    <n v="14"/>
    <x v="6"/>
    <s v="play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x v="3218"/>
    <b v="1"/>
    <n v="6"/>
    <b v="0"/>
    <s v="photography/photobooks"/>
    <n v="69.83"/>
    <x v="2"/>
    <n v="2"/>
    <x v="2"/>
    <s v="photobook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x v="3219"/>
    <b v="0"/>
    <n v="3"/>
    <b v="0"/>
    <s v="theater/plays"/>
    <n v="0"/>
    <x v="1"/>
    <n v="4"/>
    <x v="6"/>
    <s v="plays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x v="3220"/>
    <b v="0"/>
    <n v="8"/>
    <b v="0"/>
    <s v="technology/web"/>
    <n v="0"/>
    <x v="4"/>
    <n v="3"/>
    <x v="0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8"/>
    <s v="AUD"/>
    <n v="1424137247"/>
    <n v="1421545247"/>
    <x v="3221"/>
    <b v="0"/>
    <n v="2"/>
    <b v="0"/>
    <s v="technology/web"/>
    <n v="0"/>
    <x v="4"/>
    <n v="0"/>
    <x v="0"/>
    <s v="web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x v="3222"/>
    <b v="0"/>
    <n v="1"/>
    <b v="0"/>
    <s v="publishing/art books"/>
    <n v="0"/>
    <x v="0"/>
    <n v="1"/>
    <x v="1"/>
    <s v="art book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x v="3223"/>
    <b v="0"/>
    <n v="4"/>
    <b v="0"/>
    <s v="food/restaurants"/>
    <n v="0"/>
    <x v="2"/>
    <n v="0"/>
    <x v="4"/>
    <s v="restaurants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x v="3224"/>
    <b v="0"/>
    <n v="2"/>
    <b v="0"/>
    <s v="music/jazz"/>
    <n v="0"/>
    <x v="6"/>
    <n v="1"/>
    <x v="7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x v="3225"/>
    <b v="0"/>
    <n v="2"/>
    <b v="0"/>
    <s v="music/jazz"/>
    <n v="0"/>
    <x v="7"/>
    <n v="1"/>
    <x v="7"/>
    <s v="jazz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x v="3226"/>
    <b v="0"/>
    <n v="5"/>
    <b v="0"/>
    <s v="technology/wearables"/>
    <n v="0"/>
    <x v="2"/>
    <n v="2"/>
    <x v="0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x v="3227"/>
    <b v="0"/>
    <n v="8"/>
    <b v="0"/>
    <s v="technology/wearables"/>
    <n v="0"/>
    <x v="2"/>
    <n v="1"/>
    <x v="0"/>
    <s v="wearable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x v="3228"/>
    <b v="0"/>
    <n v="3"/>
    <b v="1"/>
    <s v="theater/plays"/>
    <n v="0"/>
    <x v="1"/>
    <n v="6500"/>
    <x v="6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x v="3229"/>
    <b v="0"/>
    <n v="4"/>
    <b v="0"/>
    <s v="theater/plays"/>
    <n v="0"/>
    <x v="2"/>
    <n v="9"/>
    <x v="6"/>
    <s v="plays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x v="3230"/>
    <b v="0"/>
    <n v="13"/>
    <b v="1"/>
    <s v="publishing/nonfiction"/>
    <n v="0"/>
    <x v="0"/>
    <n v="160"/>
    <x v="1"/>
    <s v="nonfiction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x v="3231"/>
    <b v="0"/>
    <n v="4"/>
    <b v="0"/>
    <s v="theater/plays"/>
    <n v="0"/>
    <x v="4"/>
    <n v="2"/>
    <x v="6"/>
    <s v="plays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x v="3232"/>
    <b v="0"/>
    <n v="5"/>
    <b v="0"/>
    <s v="music/jazz"/>
    <n v="0"/>
    <x v="0"/>
    <n v="0"/>
    <x v="7"/>
    <s v="jazz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x v="3233"/>
    <b v="0"/>
    <n v="3"/>
    <b v="0"/>
    <s v="film &amp; video/animation"/>
    <n v="0"/>
    <x v="0"/>
    <n v="1"/>
    <x v="5"/>
    <s v="animation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x v="3234"/>
    <b v="0"/>
    <n v="2"/>
    <b v="0"/>
    <s v="technology/wearables"/>
    <n v="0"/>
    <x v="2"/>
    <n v="0"/>
    <x v="0"/>
    <s v="wearables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x v="3235"/>
    <b v="0"/>
    <n v="2"/>
    <b v="0"/>
    <s v="technology/web"/>
    <n v="0"/>
    <x v="4"/>
    <n v="0"/>
    <x v="0"/>
    <s v="web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x v="3236"/>
    <b v="0"/>
    <n v="6"/>
    <b v="0"/>
    <s v="theater/plays"/>
    <n v="0"/>
    <x v="4"/>
    <n v="8"/>
    <x v="6"/>
    <s v="plays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x v="3237"/>
    <b v="0"/>
    <n v="2"/>
    <b v="0"/>
    <s v="film &amp; video/drama"/>
    <n v="0"/>
    <x v="4"/>
    <n v="0"/>
    <x v="5"/>
    <s v="drama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x v="3238"/>
    <b v="0"/>
    <n v="1"/>
    <b v="0"/>
    <s v="photography/nature"/>
    <n v="0"/>
    <x v="4"/>
    <n v="9"/>
    <x v="2"/>
    <s v="nature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x v="3239"/>
    <b v="0"/>
    <n v="2"/>
    <b v="0"/>
    <s v="technology/gadgets"/>
    <n v="0"/>
    <x v="2"/>
    <n v="9"/>
    <x v="0"/>
    <s v="gadgets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x v="3240"/>
    <b v="0"/>
    <n v="3"/>
    <b v="0"/>
    <s v="technology/web"/>
    <n v="0"/>
    <x v="4"/>
    <n v="3"/>
    <x v="0"/>
    <s v="web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x v="3241"/>
    <b v="0"/>
    <n v="3"/>
    <b v="0"/>
    <s v="theater/plays"/>
    <n v="0"/>
    <x v="4"/>
    <n v="1"/>
    <x v="6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x v="3242"/>
    <b v="0"/>
    <n v="4"/>
    <b v="0"/>
    <s v="theater/plays"/>
    <n v="0"/>
    <x v="4"/>
    <n v="6"/>
    <x v="6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x v="3243"/>
    <b v="0"/>
    <n v="4"/>
    <b v="0"/>
    <s v="theater/plays"/>
    <n v="0"/>
    <x v="4"/>
    <n v="2"/>
    <x v="6"/>
    <s v="play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x v="3244"/>
    <b v="0"/>
    <n v="2"/>
    <b v="0"/>
    <s v="food/food trucks"/>
    <n v="0"/>
    <x v="5"/>
    <n v="1"/>
    <x v="4"/>
    <s v="food truck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x v="3245"/>
    <b v="0"/>
    <n v="1"/>
    <b v="0"/>
    <s v="theater/plays"/>
    <n v="0"/>
    <x v="5"/>
    <n v="2"/>
    <x v="6"/>
    <s v="plays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x v="3246"/>
    <b v="0"/>
    <n v="3"/>
    <b v="0"/>
    <s v="publishing/fiction"/>
    <n v="0"/>
    <x v="2"/>
    <n v="2"/>
    <x v="1"/>
    <s v="fiction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x v="3247"/>
    <b v="0"/>
    <n v="3"/>
    <b v="0"/>
    <s v="games/video games"/>
    <n v="0"/>
    <x v="3"/>
    <n v="1"/>
    <x v="3"/>
    <s v="video games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x v="3248"/>
    <b v="0"/>
    <n v="4"/>
    <b v="0"/>
    <s v="technology/web"/>
    <n v="0"/>
    <x v="4"/>
    <n v="1"/>
    <x v="0"/>
    <s v="web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x v="3249"/>
    <b v="0"/>
    <n v="3"/>
    <b v="0"/>
    <s v="theater/spaces"/>
    <n v="0"/>
    <x v="2"/>
    <n v="0"/>
    <x v="6"/>
    <s v="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x v="3250"/>
    <b v="0"/>
    <n v="2"/>
    <b v="0"/>
    <s v="food/food trucks"/>
    <n v="0"/>
    <x v="2"/>
    <n v="1"/>
    <x v="4"/>
    <s v="food truc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x v="3251"/>
    <b v="0"/>
    <n v="2"/>
    <b v="0"/>
    <s v="publishing/art books"/>
    <n v="0"/>
    <x v="3"/>
    <n v="1"/>
    <x v="1"/>
    <s v="art book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x v="3252"/>
    <b v="0"/>
    <n v="2"/>
    <b v="0"/>
    <s v="publishing/translations"/>
    <n v="0"/>
    <x v="4"/>
    <n v="1"/>
    <x v="1"/>
    <s v="translations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x v="3253"/>
    <b v="0"/>
    <n v="2"/>
    <b v="0"/>
    <s v="technology/web"/>
    <n v="0"/>
    <x v="4"/>
    <n v="0"/>
    <x v="0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8"/>
    <s v="AUD"/>
    <n v="1430604136"/>
    <n v="1428012136"/>
    <x v="3254"/>
    <b v="0"/>
    <n v="2"/>
    <b v="0"/>
    <s v="technology/web"/>
    <n v="0"/>
    <x v="4"/>
    <n v="1"/>
    <x v="0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x v="3255"/>
    <b v="0"/>
    <n v="3"/>
    <b v="0"/>
    <s v="technology/web"/>
    <n v="0"/>
    <x v="4"/>
    <n v="0"/>
    <x v="0"/>
    <s v="web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x v="3256"/>
    <b v="0"/>
    <n v="3"/>
    <b v="0"/>
    <s v="theater/musical"/>
    <n v="0"/>
    <x v="4"/>
    <n v="6"/>
    <x v="6"/>
    <s v="musical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x v="3257"/>
    <b v="0"/>
    <n v="3"/>
    <b v="0"/>
    <s v="theater/plays"/>
    <n v="0"/>
    <x v="2"/>
    <n v="0"/>
    <x v="6"/>
    <s v="play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x v="3258"/>
    <b v="0"/>
    <n v="4"/>
    <b v="0"/>
    <s v="games/video games"/>
    <n v="0"/>
    <x v="1"/>
    <n v="0"/>
    <x v="3"/>
    <s v="video game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x v="3259"/>
    <b v="0"/>
    <n v="4"/>
    <b v="0"/>
    <s v="publishing/children's books"/>
    <n v="0"/>
    <x v="1"/>
    <n v="1"/>
    <x v="1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x v="3260"/>
    <b v="0"/>
    <n v="1"/>
    <b v="0"/>
    <s v="publishing/children's books"/>
    <n v="0"/>
    <x v="4"/>
    <n v="2"/>
    <x v="1"/>
    <s v="children's book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x v="3261"/>
    <b v="0"/>
    <n v="4"/>
    <b v="0"/>
    <s v="technology/wearables"/>
    <n v="0"/>
    <x v="5"/>
    <n v="0"/>
    <x v="0"/>
    <s v="wearables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x v="3262"/>
    <b v="0"/>
    <n v="14"/>
    <b v="0"/>
    <s v="film &amp; video/animation"/>
    <n v="0"/>
    <x v="4"/>
    <n v="0"/>
    <x v="5"/>
    <s v="animation"/>
  </r>
  <r>
    <n v="2402"/>
    <s v="Cupcake Truck Unite"/>
    <s v="Small town, delicious treats, and a mobile truck"/>
    <n v="12000"/>
    <n v="52"/>
    <x v="2"/>
    <x v="0"/>
    <s v="USD"/>
    <n v="1431533931"/>
    <n v="1428941931"/>
    <x v="3263"/>
    <b v="0"/>
    <n v="1"/>
    <b v="0"/>
    <s v="food/food trucks"/>
    <n v="0"/>
    <x v="4"/>
    <n v="0"/>
    <x v="4"/>
    <s v="food trucks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x v="3264"/>
    <b v="0"/>
    <n v="2"/>
    <b v="0"/>
    <s v="technology/web"/>
    <n v="0"/>
    <x v="4"/>
    <n v="0"/>
    <x v="0"/>
    <s v="web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x v="3265"/>
    <b v="0"/>
    <n v="2"/>
    <b v="0"/>
    <s v="film &amp; video/animation"/>
    <n v="0"/>
    <x v="0"/>
    <n v="1"/>
    <x v="5"/>
    <s v="animation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11"/>
    <s v="CAD"/>
    <n v="1409543940"/>
    <n v="1404586762"/>
    <x v="3266"/>
    <b v="0"/>
    <n v="2"/>
    <b v="0"/>
    <s v="film &amp; video/drama"/>
    <n v="0"/>
    <x v="2"/>
    <n v="3"/>
    <x v="5"/>
    <s v="drama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x v="3267"/>
    <b v="0"/>
    <n v="2"/>
    <b v="0"/>
    <s v="food/food trucks"/>
    <n v="0"/>
    <x v="4"/>
    <n v="1"/>
    <x v="4"/>
    <s v="food truck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x v="3268"/>
    <b v="0"/>
    <n v="3"/>
    <b v="0"/>
    <s v="games/mobile games"/>
    <n v="0"/>
    <x v="1"/>
    <n v="1"/>
    <x v="3"/>
    <s v="mobile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x v="3269"/>
    <b v="0"/>
    <n v="4"/>
    <b v="0"/>
    <s v="games/video games"/>
    <n v="0"/>
    <x v="2"/>
    <n v="0"/>
    <x v="3"/>
    <s v="video games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x v="3270"/>
    <b v="0"/>
    <n v="2"/>
    <b v="0"/>
    <s v="music/faith"/>
    <n v="0"/>
    <x v="4"/>
    <n v="1"/>
    <x v="7"/>
    <s v="faith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x v="3271"/>
    <b v="0"/>
    <n v="4"/>
    <b v="0"/>
    <s v="photography/people"/>
    <n v="0"/>
    <x v="1"/>
    <n v="3"/>
    <x v="2"/>
    <s v="people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x v="3272"/>
    <b v="0"/>
    <n v="6"/>
    <b v="0"/>
    <s v="technology/space exploration"/>
    <n v="0"/>
    <x v="4"/>
    <n v="0"/>
    <x v="0"/>
    <s v="space exploration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x v="3273"/>
    <b v="0"/>
    <n v="6"/>
    <b v="0"/>
    <s v="theater/plays"/>
    <n v="0"/>
    <x v="2"/>
    <n v="9"/>
    <x v="6"/>
    <s v="plays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x v="3274"/>
    <b v="0"/>
    <n v="1"/>
    <b v="0"/>
    <s v="film &amp; video/animation"/>
    <n v="0"/>
    <x v="6"/>
    <n v="5"/>
    <x v="5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8"/>
    <s v="AUD"/>
    <n v="1401662239"/>
    <n v="1399070239"/>
    <x v="3275"/>
    <b v="0"/>
    <n v="1"/>
    <b v="0"/>
    <s v="film &amp; video/animation"/>
    <n v="0"/>
    <x v="2"/>
    <n v="0"/>
    <x v="5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11"/>
    <s v="CAD"/>
    <n v="1407595447"/>
    <n v="1405003447"/>
    <x v="3276"/>
    <b v="0"/>
    <n v="3"/>
    <b v="0"/>
    <s v="film &amp; video/animation"/>
    <n v="0"/>
    <x v="2"/>
    <n v="3"/>
    <x v="5"/>
    <s v="animation"/>
  </r>
  <r>
    <n v="190"/>
    <s v="REGIONRAT, the movie"/>
    <s v="Because hope can be a 4 letter word"/>
    <n v="12000"/>
    <n v="50"/>
    <x v="2"/>
    <x v="0"/>
    <s v="USD"/>
    <n v="1466091446"/>
    <n v="1465227446"/>
    <x v="3277"/>
    <b v="0"/>
    <n v="1"/>
    <b v="0"/>
    <s v="film &amp; video/drama"/>
    <n v="0"/>
    <x v="1"/>
    <n v="0"/>
    <x v="5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x v="3278"/>
    <b v="0"/>
    <n v="1"/>
    <b v="0"/>
    <s v="film &amp; video/drama"/>
    <n v="0"/>
    <x v="1"/>
    <n v="0"/>
    <x v="5"/>
    <s v="drama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x v="3279"/>
    <b v="0"/>
    <n v="1"/>
    <b v="0"/>
    <s v="food/food trucks"/>
    <n v="0"/>
    <x v="4"/>
    <n v="1"/>
    <x v="4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x v="3280"/>
    <b v="0"/>
    <n v="1"/>
    <b v="0"/>
    <s v="food/food trucks"/>
    <n v="0"/>
    <x v="4"/>
    <n v="0"/>
    <x v="4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x v="3281"/>
    <b v="0"/>
    <n v="1"/>
    <b v="0"/>
    <s v="food/food trucks"/>
    <n v="0"/>
    <x v="1"/>
    <n v="1"/>
    <x v="4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x v="3282"/>
    <b v="0"/>
    <n v="1"/>
    <b v="0"/>
    <s v="food/food trucks"/>
    <n v="0"/>
    <x v="2"/>
    <n v="0"/>
    <x v="4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x v="3283"/>
    <b v="0"/>
    <n v="1"/>
    <b v="0"/>
    <s v="food/food trucks"/>
    <n v="0"/>
    <x v="2"/>
    <n v="0"/>
    <x v="4"/>
    <s v="food trucks"/>
  </r>
  <r>
    <n v="1135"/>
    <s v="Trumperama"/>
    <s v="&quot;Trumperama&quot; ist ein Jump 'n' Run Spiel im 8-Bit Stil fÃ¼r Android._x000a_Donald Trump gewinnt die Wahlen und muss gestoppt werden!"/>
    <n v="1000"/>
    <n v="50"/>
    <x v="2"/>
    <x v="4"/>
    <s v="EUR"/>
    <n v="1470527094"/>
    <n v="1467935094"/>
    <x v="3284"/>
    <b v="0"/>
    <n v="1"/>
    <b v="0"/>
    <s v="games/mobile games"/>
    <n v="0"/>
    <x v="1"/>
    <n v="5"/>
    <x v="3"/>
    <s v="mobile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x v="3285"/>
    <b v="0"/>
    <n v="5"/>
    <b v="0"/>
    <s v="games/video games"/>
    <n v="0"/>
    <x v="7"/>
    <n v="10"/>
    <x v="3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x v="3286"/>
    <b v="0"/>
    <n v="4"/>
    <b v="0"/>
    <s v="games/video games"/>
    <n v="0"/>
    <x v="2"/>
    <n v="0"/>
    <x v="3"/>
    <s v="video games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x v="3287"/>
    <b v="0"/>
    <n v="1"/>
    <b v="0"/>
    <s v="journalism/audio"/>
    <n v="0"/>
    <x v="4"/>
    <n v="1"/>
    <x v="8"/>
    <s v="audio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x v="3288"/>
    <b v="0"/>
    <n v="1"/>
    <b v="0"/>
    <s v="music/faith"/>
    <n v="0"/>
    <x v="2"/>
    <n v="2"/>
    <x v="7"/>
    <s v="faith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x v="3289"/>
    <b v="0"/>
    <n v="1"/>
    <b v="0"/>
    <s v="music/jazz"/>
    <n v="0"/>
    <x v="0"/>
    <n v="0"/>
    <x v="7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x v="3290"/>
    <b v="0"/>
    <n v="2"/>
    <b v="0"/>
    <s v="music/jazz"/>
    <n v="0"/>
    <x v="4"/>
    <n v="1"/>
    <x v="7"/>
    <s v="jazz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x v="3291"/>
    <b v="0"/>
    <n v="1"/>
    <b v="0"/>
    <s v="photography/nature"/>
    <n v="0"/>
    <x v="4"/>
    <n v="0"/>
    <x v="2"/>
    <s v="natur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x v="3292"/>
    <b v="0"/>
    <n v="1"/>
    <b v="0"/>
    <s v="photography/people"/>
    <n v="0"/>
    <x v="1"/>
    <n v="1"/>
    <x v="2"/>
    <s v="people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x v="3293"/>
    <b v="0"/>
    <n v="1"/>
    <b v="0"/>
    <s v="publishing/fiction"/>
    <n v="0"/>
    <x v="8"/>
    <n v="3"/>
    <x v="1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x v="3294"/>
    <b v="0"/>
    <n v="2"/>
    <b v="0"/>
    <s v="publishing/fiction"/>
    <n v="0"/>
    <x v="1"/>
    <n v="1"/>
    <x v="1"/>
    <s v="fiction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x v="3295"/>
    <b v="0"/>
    <n v="2"/>
    <b v="0"/>
    <s v="technology/gadgets"/>
    <n v="0"/>
    <x v="4"/>
    <n v="0"/>
    <x v="0"/>
    <s v="gadgets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x v="3296"/>
    <b v="0"/>
    <n v="1"/>
    <b v="0"/>
    <s v="technology/web"/>
    <n v="0"/>
    <x v="4"/>
    <n v="0"/>
    <x v="0"/>
    <s v="web"/>
  </r>
  <r>
    <n v="2373"/>
    <s v="Cykelauktion.com (Canceled)"/>
    <s v="We want to create a safe marketplace for buying and selling bicycles."/>
    <n v="850000"/>
    <n v="50"/>
    <x v="1"/>
    <x v="10"/>
    <s v="SEK"/>
    <n v="1440863624"/>
    <n v="1438271624"/>
    <x v="3297"/>
    <b v="0"/>
    <n v="1"/>
    <b v="0"/>
    <s v="technology/web"/>
    <n v="0"/>
    <x v="4"/>
    <n v="0"/>
    <x v="0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x v="3298"/>
    <b v="0"/>
    <n v="1"/>
    <b v="0"/>
    <s v="technology/web"/>
    <n v="0"/>
    <x v="4"/>
    <n v="0"/>
    <x v="0"/>
    <s v="web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x v="3299"/>
    <b v="0"/>
    <n v="1"/>
    <b v="0"/>
    <s v="theater/musical"/>
    <n v="0"/>
    <x v="4"/>
    <n v="1"/>
    <x v="6"/>
    <s v="musical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x v="3300"/>
    <b v="0"/>
    <n v="1"/>
    <b v="0"/>
    <s v="theater/plays"/>
    <n v="0"/>
    <x v="5"/>
    <n v="3"/>
    <x v="6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x v="3301"/>
    <b v="0"/>
    <n v="1"/>
    <b v="0"/>
    <s v="theater/plays"/>
    <n v="0"/>
    <x v="4"/>
    <n v="5"/>
    <x v="6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x v="3302"/>
    <b v="0"/>
    <n v="2"/>
    <b v="0"/>
    <s v="theater/plays"/>
    <n v="0"/>
    <x v="2"/>
    <n v="1"/>
    <x v="6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x v="3303"/>
    <b v="0"/>
    <n v="1"/>
    <b v="0"/>
    <s v="theater/plays"/>
    <n v="0"/>
    <x v="1"/>
    <n v="1"/>
    <x v="6"/>
    <s v="play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6"/>
    <s v="EUR"/>
    <n v="1439827559"/>
    <n v="1434643559"/>
    <x v="3304"/>
    <b v="0"/>
    <n v="3"/>
    <b v="0"/>
    <s v="theater/spaces"/>
    <n v="0"/>
    <x v="4"/>
    <n v="0"/>
    <x v="6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x v="3305"/>
    <b v="0"/>
    <n v="1"/>
    <b v="0"/>
    <s v="theater/spaces"/>
    <n v="0"/>
    <x v="1"/>
    <n v="0"/>
    <x v="6"/>
    <s v="spaces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x v="3306"/>
    <b v="0"/>
    <n v="3"/>
    <b v="0"/>
    <s v="publishing/fiction"/>
    <n v="0"/>
    <x v="4"/>
    <n v="0"/>
    <x v="1"/>
    <s v="fiction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x v="3307"/>
    <b v="0"/>
    <n v="4"/>
    <b v="0"/>
    <s v="games/video games"/>
    <n v="0"/>
    <x v="0"/>
    <n v="0"/>
    <x v="3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x v="3308"/>
    <b v="0"/>
    <n v="7"/>
    <b v="0"/>
    <s v="games/video games"/>
    <n v="0"/>
    <x v="2"/>
    <n v="0"/>
    <x v="3"/>
    <s v="video game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x v="3309"/>
    <b v="0"/>
    <n v="5"/>
    <b v="0"/>
    <s v="theater/plays"/>
    <n v="0"/>
    <x v="4"/>
    <n v="5"/>
    <x v="6"/>
    <s v="plays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x v="3310"/>
    <b v="0"/>
    <n v="5"/>
    <b v="0"/>
    <s v="film &amp; video/animation"/>
    <n v="0"/>
    <x v="0"/>
    <n v="2"/>
    <x v="5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x v="3311"/>
    <b v="0"/>
    <n v="2"/>
    <b v="0"/>
    <s v="film &amp; video/animation"/>
    <n v="0"/>
    <x v="3"/>
    <n v="0"/>
    <x v="5"/>
    <s v="animation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11"/>
    <s v="CAD"/>
    <n v="1454078770"/>
    <n v="1448894770"/>
    <x v="3312"/>
    <b v="0"/>
    <n v="2"/>
    <b v="0"/>
    <s v="food/food trucks"/>
    <n v="0"/>
    <x v="4"/>
    <n v="0"/>
    <x v="4"/>
    <s v="food truck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x v="3313"/>
    <b v="0"/>
    <n v="4"/>
    <b v="0"/>
    <s v="games/video games"/>
    <n v="0"/>
    <x v="1"/>
    <n v="0"/>
    <x v="3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x v="3314"/>
    <b v="0"/>
    <n v="3"/>
    <b v="0"/>
    <s v="games/video games"/>
    <n v="0"/>
    <x v="3"/>
    <n v="5"/>
    <x v="3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x v="3315"/>
    <b v="0"/>
    <n v="5"/>
    <b v="0"/>
    <s v="games/video games"/>
    <n v="0"/>
    <x v="6"/>
    <n v="8"/>
    <x v="3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x v="3316"/>
    <b v="0"/>
    <n v="3"/>
    <b v="0"/>
    <s v="games/video games"/>
    <n v="0"/>
    <x v="1"/>
    <n v="0"/>
    <x v="3"/>
    <s v="video games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x v="3317"/>
    <b v="0"/>
    <n v="2"/>
    <b v="0"/>
    <s v="music/jazz"/>
    <n v="0"/>
    <x v="3"/>
    <n v="2"/>
    <x v="7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x v="3318"/>
    <b v="0"/>
    <n v="5"/>
    <b v="0"/>
    <s v="music/jazz"/>
    <n v="0"/>
    <x v="3"/>
    <n v="1"/>
    <x v="7"/>
    <s v="jazz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x v="3319"/>
    <b v="0"/>
    <n v="4"/>
    <b v="0"/>
    <s v="publishing/children's books"/>
    <n v="0"/>
    <x v="3"/>
    <n v="1"/>
    <x v="1"/>
    <s v="children's book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5"/>
    <s v="EUR"/>
    <n v="1459584417"/>
    <n v="1456996017"/>
    <x v="3320"/>
    <b v="0"/>
    <n v="3"/>
    <b v="0"/>
    <s v="publishing/translations"/>
    <n v="0"/>
    <x v="1"/>
    <n v="5"/>
    <x v="1"/>
    <s v="translation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x v="3321"/>
    <b v="0"/>
    <n v="2"/>
    <b v="0"/>
    <s v="theater/plays"/>
    <n v="0"/>
    <x v="1"/>
    <n v="1"/>
    <x v="6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x v="3322"/>
    <b v="0"/>
    <n v="3"/>
    <b v="0"/>
    <s v="theater/plays"/>
    <n v="0"/>
    <x v="5"/>
    <n v="2"/>
    <x v="6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x v="3323"/>
    <b v="0"/>
    <n v="4"/>
    <b v="0"/>
    <s v="theater/plays"/>
    <n v="0"/>
    <x v="4"/>
    <n v="2"/>
    <x v="6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x v="3324"/>
    <b v="0"/>
    <n v="3"/>
    <b v="0"/>
    <s v="theater/plays"/>
    <n v="0"/>
    <x v="4"/>
    <n v="3"/>
    <x v="6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x v="3325"/>
    <b v="0"/>
    <n v="2"/>
    <b v="0"/>
    <s v="theater/plays"/>
    <n v="0"/>
    <x v="2"/>
    <n v="1"/>
    <x v="6"/>
    <s v="play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11"/>
    <s v="CAD"/>
    <n v="1455232937"/>
    <n v="1453936937"/>
    <x v="3326"/>
    <b v="0"/>
    <n v="4"/>
    <b v="0"/>
    <s v="games/video games"/>
    <n v="0"/>
    <x v="1"/>
    <n v="14"/>
    <x v="3"/>
    <s v="video game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x v="3327"/>
    <b v="0"/>
    <n v="4"/>
    <b v="0"/>
    <s v="food/food trucks"/>
    <n v="0"/>
    <x v="1"/>
    <n v="4"/>
    <x v="4"/>
    <s v="food truck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x v="3328"/>
    <b v="0"/>
    <n v="4"/>
    <b v="0"/>
    <s v="technology/gadgets"/>
    <n v="0"/>
    <x v="2"/>
    <n v="0"/>
    <x v="0"/>
    <s v="gadget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x v="3329"/>
    <b v="0"/>
    <n v="6"/>
    <b v="0"/>
    <s v="games/video games"/>
    <n v="0"/>
    <x v="1"/>
    <n v="0"/>
    <x v="3"/>
    <s v="video game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x v="3330"/>
    <b v="0"/>
    <n v="4"/>
    <b v="0"/>
    <s v="theater/plays"/>
    <n v="0"/>
    <x v="2"/>
    <n v="2"/>
    <x v="6"/>
    <s v="play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x v="3331"/>
    <b v="0"/>
    <n v="4"/>
    <b v="0"/>
    <s v="theater/spaces"/>
    <n v="0"/>
    <x v="4"/>
    <n v="4"/>
    <x v="6"/>
    <s v="spaces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x v="3332"/>
    <b v="0"/>
    <n v="2"/>
    <b v="0"/>
    <s v="film &amp; video/science fiction"/>
    <n v="0"/>
    <x v="1"/>
    <n v="0"/>
    <x v="5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x v="3333"/>
    <b v="0"/>
    <n v="3"/>
    <b v="0"/>
    <s v="film &amp; video/science fiction"/>
    <n v="0"/>
    <x v="4"/>
    <n v="3"/>
    <x v="5"/>
    <s v="science fiction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x v="3334"/>
    <b v="0"/>
    <n v="3"/>
    <b v="0"/>
    <s v="food/food trucks"/>
    <n v="0"/>
    <x v="2"/>
    <n v="1"/>
    <x v="4"/>
    <s v="food trucks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x v="3335"/>
    <b v="0"/>
    <n v="2"/>
    <b v="0"/>
    <s v="music/jazz"/>
    <n v="0"/>
    <x v="0"/>
    <n v="1"/>
    <x v="7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x v="3336"/>
    <b v="0"/>
    <n v="2"/>
    <b v="0"/>
    <s v="music/jazz"/>
    <n v="0"/>
    <x v="0"/>
    <n v="1"/>
    <x v="7"/>
    <s v="jazz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x v="3337"/>
    <b v="0"/>
    <n v="1"/>
    <b v="0"/>
    <s v="music/world music"/>
    <n v="0"/>
    <x v="0"/>
    <n v="1"/>
    <x v="7"/>
    <s v="world music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x v="3338"/>
    <b v="1"/>
    <n v="4"/>
    <b v="0"/>
    <s v="photography/photobooks"/>
    <n v="40"/>
    <x v="2"/>
    <n v="1"/>
    <x v="2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8"/>
    <s v="AUD"/>
    <n v="1417127040"/>
    <n v="1414531440"/>
    <x v="3339"/>
    <b v="1"/>
    <n v="2"/>
    <b v="0"/>
    <s v="photography/photobooks"/>
    <n v="40"/>
    <x v="2"/>
    <n v="1"/>
    <x v="2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x v="3340"/>
    <b v="0"/>
    <n v="26"/>
    <b v="0"/>
    <s v="photography/photobooks"/>
    <n v="0"/>
    <x v="2"/>
    <n v="0"/>
    <x v="2"/>
    <s v="photobooks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x v="3341"/>
    <b v="0"/>
    <n v="3"/>
    <b v="0"/>
    <s v="theater/musical"/>
    <n v="0"/>
    <x v="5"/>
    <n v="3"/>
    <x v="6"/>
    <s v="musical"/>
  </r>
  <r>
    <n v="2864"/>
    <s v="'Haunting Julia' by Alan Ayckbourn"/>
    <s v="Accessible, original theatre for all!"/>
    <n v="2500"/>
    <n v="40"/>
    <x v="2"/>
    <x v="1"/>
    <s v="GBP"/>
    <n v="1437139080"/>
    <n v="1434552207"/>
    <x v="3342"/>
    <b v="0"/>
    <n v="3"/>
    <b v="0"/>
    <s v="theater/plays"/>
    <n v="0"/>
    <x v="4"/>
    <n v="2"/>
    <x v="6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x v="3343"/>
    <b v="0"/>
    <n v="2"/>
    <b v="0"/>
    <s v="theater/plays"/>
    <n v="0"/>
    <x v="2"/>
    <n v="1"/>
    <x v="6"/>
    <s v="play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x v="3344"/>
    <b v="0"/>
    <n v="3"/>
    <b v="0"/>
    <s v="theater/spaces"/>
    <n v="0"/>
    <x v="2"/>
    <n v="0"/>
    <x v="6"/>
    <s v="spaces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x v="3345"/>
    <b v="0"/>
    <n v="3"/>
    <b v="0"/>
    <s v="technology/web"/>
    <n v="0"/>
    <x v="1"/>
    <n v="0"/>
    <x v="0"/>
    <s v="web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x v="3346"/>
    <b v="0"/>
    <n v="4"/>
    <b v="0"/>
    <s v="theater/plays"/>
    <n v="0"/>
    <x v="4"/>
    <n v="1"/>
    <x v="6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x v="3347"/>
    <b v="1"/>
    <n v="4"/>
    <b v="0"/>
    <s v="theater/plays"/>
    <n v="38"/>
    <x v="2"/>
    <n v="4"/>
    <x v="6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x v="3348"/>
    <b v="0"/>
    <n v="2"/>
    <b v="0"/>
    <s v="theater/plays"/>
    <n v="0"/>
    <x v="4"/>
    <n v="1"/>
    <x v="6"/>
    <s v="play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x v="3349"/>
    <b v="0"/>
    <n v="3"/>
    <b v="0"/>
    <s v="food/food trucks"/>
    <n v="0"/>
    <x v="4"/>
    <n v="0"/>
    <x v="4"/>
    <s v="food trucks"/>
  </r>
  <r>
    <n v="1873"/>
    <s v="The Red Card Blue Card Game"/>
    <s v="It's time for The Red Card Blue Card Game to be available everywhere! Help save the sanity of ALL parent's! Help make it an App!!"/>
    <n v="8000"/>
    <n v="36"/>
    <x v="2"/>
    <x v="11"/>
    <s v="CAD"/>
    <n v="1436373900"/>
    <n v="1433861210"/>
    <x v="3350"/>
    <b v="0"/>
    <n v="2"/>
    <b v="0"/>
    <s v="games/mobile games"/>
    <n v="0"/>
    <x v="4"/>
    <n v="0"/>
    <x v="3"/>
    <s v="mobile game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x v="3351"/>
    <b v="0"/>
    <n v="4"/>
    <b v="0"/>
    <s v="publishing/children's books"/>
    <n v="0"/>
    <x v="3"/>
    <n v="1"/>
    <x v="1"/>
    <s v="children's books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11"/>
    <s v="CAD"/>
    <n v="1439533019"/>
    <n v="1436941019"/>
    <x v="3352"/>
    <b v="0"/>
    <n v="3"/>
    <b v="0"/>
    <s v="technology/space exploration"/>
    <n v="0"/>
    <x v="4"/>
    <n v="1"/>
    <x v="0"/>
    <s v="space exploration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x v="3353"/>
    <b v="0"/>
    <n v="3"/>
    <b v="0"/>
    <s v="food/food trucks"/>
    <n v="0"/>
    <x v="2"/>
    <n v="0"/>
    <x v="4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x v="3354"/>
    <b v="0"/>
    <n v="2"/>
    <b v="0"/>
    <s v="food/food trucks"/>
    <n v="0"/>
    <x v="2"/>
    <n v="0"/>
    <x v="4"/>
    <s v="food trucks"/>
  </r>
  <r>
    <n v="2691"/>
    <s v="Cook"/>
    <s v="A Great New local Food Truck serving up ethnic fusion inspired eats in Ottawa."/>
    <n v="65000"/>
    <n v="35"/>
    <x v="2"/>
    <x v="11"/>
    <s v="CAD"/>
    <n v="1431278557"/>
    <n v="1427390557"/>
    <x v="3355"/>
    <b v="0"/>
    <n v="2"/>
    <b v="0"/>
    <s v="food/food trucks"/>
    <n v="0"/>
    <x v="4"/>
    <n v="0"/>
    <x v="4"/>
    <s v="food trucks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x v="3356"/>
    <b v="0"/>
    <n v="3"/>
    <b v="0"/>
    <s v="music/faith"/>
    <n v="0"/>
    <x v="2"/>
    <n v="1"/>
    <x v="7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x v="3357"/>
    <b v="0"/>
    <n v="4"/>
    <b v="0"/>
    <s v="music/faith"/>
    <n v="0"/>
    <x v="2"/>
    <n v="1"/>
    <x v="7"/>
    <s v="faith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x v="3358"/>
    <b v="0"/>
    <n v="3"/>
    <b v="0"/>
    <s v="photography/nature"/>
    <n v="0"/>
    <x v="4"/>
    <n v="5"/>
    <x v="2"/>
    <s v="natu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x v="3359"/>
    <b v="0"/>
    <n v="4"/>
    <b v="0"/>
    <s v="publishing/children's books"/>
    <n v="0"/>
    <x v="2"/>
    <n v="0"/>
    <x v="1"/>
    <s v="children's books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11"/>
    <s v="CAD"/>
    <n v="1485838800"/>
    <n v="1484756245"/>
    <x v="3360"/>
    <b v="0"/>
    <n v="4"/>
    <b v="0"/>
    <s v="technology/web"/>
    <n v="0"/>
    <x v="5"/>
    <n v="1"/>
    <x v="0"/>
    <s v="web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x v="3361"/>
    <b v="0"/>
    <n v="2"/>
    <b v="0"/>
    <s v="theater/musical"/>
    <n v="0"/>
    <x v="4"/>
    <n v="0"/>
    <x v="6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x v="3362"/>
    <b v="0"/>
    <n v="2"/>
    <b v="0"/>
    <s v="theater/musical"/>
    <n v="0"/>
    <x v="4"/>
    <n v="2"/>
    <x v="6"/>
    <s v="musical"/>
  </r>
  <r>
    <n v="2859"/>
    <s v="Grover Theatre Company (GTC)"/>
    <s v="A theatre company that will create works to inspire young people and get everyone involved."/>
    <n v="2000"/>
    <n v="35"/>
    <x v="2"/>
    <x v="8"/>
    <s v="AUD"/>
    <n v="1444984904"/>
    <n v="1439800904"/>
    <x v="3363"/>
    <b v="0"/>
    <n v="1"/>
    <b v="0"/>
    <s v="theater/plays"/>
    <n v="0"/>
    <x v="4"/>
    <n v="2"/>
    <x v="6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x v="3364"/>
    <b v="0"/>
    <n v="1"/>
    <b v="0"/>
    <s v="theater/plays"/>
    <n v="0"/>
    <x v="1"/>
    <n v="1"/>
    <x v="6"/>
    <s v="play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x v="3365"/>
    <b v="0"/>
    <n v="4"/>
    <b v="0"/>
    <s v="games/video games"/>
    <n v="0"/>
    <x v="2"/>
    <n v="0"/>
    <x v="3"/>
    <s v="video games"/>
  </r>
  <r>
    <n v="1710"/>
    <s v="Producing a live album of our upcoming Europe tour"/>
    <s v="We want to create a gospel live album which has never been produced before."/>
    <n v="5000"/>
    <n v="34"/>
    <x v="2"/>
    <x v="4"/>
    <s v="EUR"/>
    <n v="1453122000"/>
    <n v="1449151888"/>
    <x v="3366"/>
    <b v="0"/>
    <n v="1"/>
    <b v="0"/>
    <s v="music/faith"/>
    <n v="0"/>
    <x v="4"/>
    <n v="1"/>
    <x v="7"/>
    <s v="faith"/>
  </r>
  <r>
    <n v="2767"/>
    <s v="the Giant Turnip"/>
    <s v="An animated bedtime story with Dedka, Babka and the rest of the family working together on a BIG problem"/>
    <n v="4000"/>
    <n v="34"/>
    <x v="2"/>
    <x v="11"/>
    <s v="CAD"/>
    <n v="1439766050"/>
    <n v="1434582050"/>
    <x v="3367"/>
    <b v="0"/>
    <n v="3"/>
    <b v="0"/>
    <s v="publishing/children's books"/>
    <n v="0"/>
    <x v="4"/>
    <n v="1"/>
    <x v="1"/>
    <s v="children's books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x v="3368"/>
    <b v="0"/>
    <n v="2"/>
    <b v="0"/>
    <s v="publishing/fiction"/>
    <n v="0"/>
    <x v="4"/>
    <n v="1"/>
    <x v="1"/>
    <s v="fiction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x v="3369"/>
    <b v="0"/>
    <n v="4"/>
    <b v="0"/>
    <s v="theater/plays"/>
    <n v="0"/>
    <x v="4"/>
    <n v="2"/>
    <x v="6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x v="3370"/>
    <b v="0"/>
    <n v="3"/>
    <b v="0"/>
    <s v="theater/plays"/>
    <n v="0"/>
    <x v="4"/>
    <n v="3"/>
    <x v="6"/>
    <s v="plays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x v="3371"/>
    <b v="0"/>
    <n v="3"/>
    <b v="0"/>
    <s v="film &amp; video/animation"/>
    <n v="0"/>
    <x v="2"/>
    <n v="0"/>
    <x v="5"/>
    <s v="animation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x v="3372"/>
    <b v="0"/>
    <n v="2"/>
    <b v="0"/>
    <s v="technology/web"/>
    <n v="0"/>
    <x v="4"/>
    <n v="0"/>
    <x v="0"/>
    <s v="web"/>
  </r>
  <r>
    <n v="497"/>
    <s v="Galaxy Probe Kids"/>
    <s v="live-action/animated series pilot."/>
    <n v="4480"/>
    <n v="30"/>
    <x v="2"/>
    <x v="0"/>
    <s v="USD"/>
    <n v="1419483600"/>
    <n v="1414889665"/>
    <x v="3373"/>
    <b v="0"/>
    <n v="3"/>
    <b v="0"/>
    <s v="film &amp; video/animation"/>
    <n v="0"/>
    <x v="2"/>
    <n v="1"/>
    <x v="5"/>
    <s v="anima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x v="3374"/>
    <b v="0"/>
    <n v="2"/>
    <b v="0"/>
    <s v="film &amp; video/science fiction"/>
    <n v="0"/>
    <x v="2"/>
    <n v="0"/>
    <x v="5"/>
    <s v="science fiction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x v="3375"/>
    <b v="0"/>
    <n v="1"/>
    <b v="0"/>
    <s v="food/food trucks"/>
    <n v="0"/>
    <x v="4"/>
    <n v="0"/>
    <x v="4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x v="3376"/>
    <b v="0"/>
    <n v="2"/>
    <b v="0"/>
    <s v="food/food trucks"/>
    <n v="0"/>
    <x v="2"/>
    <n v="0"/>
    <x v="4"/>
    <s v="food truck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x v="3377"/>
    <b v="0"/>
    <n v="2"/>
    <b v="0"/>
    <s v="food/restaurants"/>
    <n v="0"/>
    <x v="4"/>
    <n v="1"/>
    <x v="4"/>
    <s v="restaurants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x v="3378"/>
    <b v="0"/>
    <n v="1"/>
    <b v="0"/>
    <s v="music/indie rock"/>
    <n v="0"/>
    <x v="6"/>
    <n v="1"/>
    <x v="7"/>
    <s v="indie rock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x v="3379"/>
    <b v="0"/>
    <n v="2"/>
    <b v="0"/>
    <s v="music/jazz"/>
    <n v="0"/>
    <x v="3"/>
    <n v="1"/>
    <x v="7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x v="3380"/>
    <b v="0"/>
    <n v="1"/>
    <b v="0"/>
    <s v="music/jazz"/>
    <n v="0"/>
    <x v="2"/>
    <n v="1"/>
    <x v="7"/>
    <s v="jazz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x v="3381"/>
    <b v="0"/>
    <n v="4"/>
    <b v="1"/>
    <s v="photography/photobooks"/>
    <n v="0"/>
    <x v="4"/>
    <n v="120"/>
    <x v="2"/>
    <s v="photobooks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x v="3382"/>
    <b v="0"/>
    <n v="2"/>
    <b v="0"/>
    <s v="publishing/fiction"/>
    <n v="0"/>
    <x v="6"/>
    <n v="1"/>
    <x v="1"/>
    <s v="fiction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16"/>
    <s v="EUR"/>
    <n v="1437861540"/>
    <n v="1435160452"/>
    <x v="3383"/>
    <b v="0"/>
    <n v="1"/>
    <b v="0"/>
    <s v="technology/web"/>
    <n v="0"/>
    <x v="4"/>
    <n v="0"/>
    <x v="0"/>
    <s v="web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x v="3384"/>
    <b v="0"/>
    <n v="2"/>
    <b v="0"/>
    <s v="theater/musical"/>
    <n v="0"/>
    <x v="1"/>
    <n v="6"/>
    <x v="6"/>
    <s v="musical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3"/>
    <s v="EUR"/>
    <n v="1483535180"/>
    <n v="1480943180"/>
    <x v="3385"/>
    <b v="0"/>
    <n v="1"/>
    <b v="0"/>
    <s v="theater/plays"/>
    <n v="0"/>
    <x v="1"/>
    <n v="5"/>
    <x v="6"/>
    <s v="play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x v="3386"/>
    <b v="0"/>
    <n v="5"/>
    <b v="0"/>
    <s v="games/video games"/>
    <n v="0"/>
    <x v="1"/>
    <n v="0"/>
    <x v="3"/>
    <s v="video games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x v="3387"/>
    <b v="0"/>
    <n v="4"/>
    <b v="1"/>
    <s v="music/classical music"/>
    <n v="0"/>
    <x v="0"/>
    <n v="116"/>
    <x v="7"/>
    <s v="classical music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x v="3388"/>
    <b v="0"/>
    <n v="1"/>
    <b v="0"/>
    <s v="theater/plays"/>
    <n v="0"/>
    <x v="4"/>
    <n v="0"/>
    <x v="6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x v="3389"/>
    <b v="0"/>
    <n v="4"/>
    <b v="0"/>
    <s v="theater/plays"/>
    <n v="0"/>
    <x v="1"/>
    <n v="1"/>
    <x v="6"/>
    <s v="play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x v="3390"/>
    <b v="0"/>
    <n v="2"/>
    <b v="0"/>
    <s v="publishing/art books"/>
    <n v="0"/>
    <x v="0"/>
    <n v="1"/>
    <x v="1"/>
    <s v="art book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x v="3391"/>
    <b v="0"/>
    <n v="1"/>
    <b v="0"/>
    <s v="technology/wearables"/>
    <n v="0"/>
    <x v="4"/>
    <n v="1"/>
    <x v="0"/>
    <s v="wearable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x v="3392"/>
    <b v="0"/>
    <n v="4"/>
    <b v="0"/>
    <s v="theater/plays"/>
    <n v="0"/>
    <x v="2"/>
    <n v="1"/>
    <x v="6"/>
    <s v="play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x v="3393"/>
    <b v="0"/>
    <n v="2"/>
    <b v="0"/>
    <s v="food/food trucks"/>
    <n v="0"/>
    <x v="2"/>
    <n v="0"/>
    <x v="4"/>
    <s v="food trucks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x v="3394"/>
    <b v="0"/>
    <n v="2"/>
    <b v="0"/>
    <s v="film &amp; video/animation"/>
    <n v="0"/>
    <x v="4"/>
    <n v="0"/>
    <x v="5"/>
    <s v="animation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x v="3395"/>
    <b v="0"/>
    <n v="2"/>
    <b v="0"/>
    <s v="food/food trucks"/>
    <n v="0"/>
    <x v="4"/>
    <n v="0"/>
    <x v="4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x v="3396"/>
    <b v="0"/>
    <n v="2"/>
    <b v="0"/>
    <s v="food/food trucks"/>
    <n v="0"/>
    <x v="1"/>
    <n v="2"/>
    <x v="4"/>
    <s v="food truck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x v="3397"/>
    <b v="0"/>
    <n v="2"/>
    <b v="0"/>
    <s v="games/mobile games"/>
    <n v="0"/>
    <x v="1"/>
    <n v="0"/>
    <x v="3"/>
    <s v="mobile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x v="3398"/>
    <b v="0"/>
    <n v="2"/>
    <b v="0"/>
    <s v="games/video games"/>
    <n v="0"/>
    <x v="6"/>
    <n v="1"/>
    <x v="3"/>
    <s v="video game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15"/>
    <s v="NZD"/>
    <n v="1474436704"/>
    <n v="1471844704"/>
    <x v="3399"/>
    <b v="0"/>
    <n v="2"/>
    <b v="0"/>
    <s v="publishing/translations"/>
    <n v="0"/>
    <x v="1"/>
    <n v="0"/>
    <x v="1"/>
    <s v="translation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x v="3400"/>
    <b v="0"/>
    <n v="2"/>
    <b v="0"/>
    <s v="technology/wearables"/>
    <n v="0"/>
    <x v="2"/>
    <n v="0"/>
    <x v="0"/>
    <s v="wearables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x v="3401"/>
    <b v="0"/>
    <n v="2"/>
    <b v="0"/>
    <s v="technology/web"/>
    <n v="0"/>
    <x v="1"/>
    <n v="0"/>
    <x v="0"/>
    <s v="web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x v="3402"/>
    <b v="0"/>
    <n v="2"/>
    <b v="0"/>
    <s v="theater/plays"/>
    <n v="0"/>
    <x v="2"/>
    <n v="0"/>
    <x v="6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x v="3403"/>
    <b v="0"/>
    <n v="2"/>
    <b v="0"/>
    <s v="theater/plays"/>
    <n v="0"/>
    <x v="4"/>
    <n v="1"/>
    <x v="6"/>
    <s v="play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x v="3404"/>
    <b v="0"/>
    <n v="2"/>
    <b v="0"/>
    <s v="theater/spaces"/>
    <n v="0"/>
    <x v="4"/>
    <n v="0"/>
    <x v="6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x v="3405"/>
    <b v="0"/>
    <n v="4"/>
    <b v="0"/>
    <s v="theater/spaces"/>
    <n v="0"/>
    <x v="2"/>
    <n v="0"/>
    <x v="6"/>
    <s v="spaces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x v="3406"/>
    <b v="0"/>
    <n v="1"/>
    <b v="0"/>
    <s v="film &amp; video/animation"/>
    <n v="0"/>
    <x v="6"/>
    <n v="0"/>
    <x v="5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x v="3407"/>
    <b v="0"/>
    <n v="2"/>
    <b v="0"/>
    <s v="film &amp; video/animation"/>
    <n v="0"/>
    <x v="2"/>
    <n v="0"/>
    <x v="5"/>
    <s v="animation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x v="3408"/>
    <b v="0"/>
    <n v="1"/>
    <b v="0"/>
    <s v="food/food trucks"/>
    <n v="0"/>
    <x v="2"/>
    <n v="0"/>
    <x v="4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x v="3409"/>
    <b v="0"/>
    <n v="3"/>
    <b v="0"/>
    <s v="food/food trucks"/>
    <n v="0"/>
    <x v="2"/>
    <n v="1"/>
    <x v="4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x v="3410"/>
    <b v="0"/>
    <n v="1"/>
    <b v="0"/>
    <s v="food/food trucks"/>
    <n v="0"/>
    <x v="4"/>
    <n v="1"/>
    <x v="4"/>
    <s v="food truck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x v="3411"/>
    <b v="0"/>
    <n v="2"/>
    <b v="0"/>
    <s v="games/video games"/>
    <n v="0"/>
    <x v="1"/>
    <n v="13"/>
    <x v="3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x v="3412"/>
    <b v="0"/>
    <n v="1"/>
    <b v="0"/>
    <s v="games/video games"/>
    <n v="0"/>
    <x v="4"/>
    <n v="1"/>
    <x v="3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11"/>
    <s v="CAD"/>
    <n v="1411324369"/>
    <n v="1406140369"/>
    <x v="3413"/>
    <b v="0"/>
    <n v="1"/>
    <b v="0"/>
    <s v="games/video games"/>
    <n v="0"/>
    <x v="2"/>
    <n v="0"/>
    <x v="3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x v="3414"/>
    <b v="0"/>
    <n v="3"/>
    <b v="0"/>
    <s v="games/video games"/>
    <n v="0"/>
    <x v="4"/>
    <n v="5"/>
    <x v="3"/>
    <s v="video games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x v="3415"/>
    <b v="0"/>
    <n v="1"/>
    <b v="0"/>
    <s v="music/jazz"/>
    <n v="0"/>
    <x v="3"/>
    <n v="0"/>
    <x v="7"/>
    <s v="jazz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x v="3416"/>
    <b v="0"/>
    <n v="1"/>
    <b v="0"/>
    <s v="music/world music"/>
    <n v="0"/>
    <x v="3"/>
    <n v="1"/>
    <x v="7"/>
    <s v="world music"/>
  </r>
  <r>
    <n v="1988"/>
    <s v="Phillip Michael Photography"/>
    <s v="Expressing art in an image!"/>
    <n v="6000"/>
    <n v="25"/>
    <x v="2"/>
    <x v="0"/>
    <s v="USD"/>
    <n v="1440094742"/>
    <n v="1437502742"/>
    <x v="3417"/>
    <b v="0"/>
    <n v="1"/>
    <b v="0"/>
    <s v="photography/people"/>
    <n v="0"/>
    <x v="4"/>
    <n v="0"/>
    <x v="2"/>
    <s v="people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x v="3418"/>
    <b v="0"/>
    <n v="4"/>
    <b v="0"/>
    <s v="photography/photobooks"/>
    <n v="0"/>
    <x v="2"/>
    <n v="2"/>
    <x v="2"/>
    <s v="photo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x v="3419"/>
    <b v="0"/>
    <n v="1"/>
    <b v="0"/>
    <s v="publishing/children's books"/>
    <n v="0"/>
    <x v="3"/>
    <n v="1"/>
    <x v="1"/>
    <s v="children's books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x v="3420"/>
    <b v="0"/>
    <n v="1"/>
    <b v="0"/>
    <s v="technology/web"/>
    <n v="0"/>
    <x v="4"/>
    <n v="1"/>
    <x v="0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x v="3421"/>
    <b v="0"/>
    <n v="1"/>
    <b v="0"/>
    <s v="technology/web"/>
    <n v="0"/>
    <x v="2"/>
    <n v="0"/>
    <x v="0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x v="3422"/>
    <b v="0"/>
    <n v="1"/>
    <b v="0"/>
    <s v="technology/web"/>
    <n v="0"/>
    <x v="4"/>
    <n v="0"/>
    <x v="0"/>
    <s v="web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x v="3423"/>
    <b v="0"/>
    <n v="2"/>
    <b v="0"/>
    <s v="theater/musical"/>
    <n v="0"/>
    <x v="2"/>
    <n v="1"/>
    <x v="6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x v="3424"/>
    <b v="0"/>
    <n v="1"/>
    <b v="0"/>
    <s v="theater/musical"/>
    <n v="0"/>
    <x v="5"/>
    <n v="5"/>
    <x v="6"/>
    <s v="musical"/>
  </r>
  <r>
    <n v="2893"/>
    <s v="REDISCOVERING KIA THE PLAY"/>
    <s v="Fundraising for REDISCOVERING KIA THE PLAY"/>
    <n v="5000"/>
    <n v="25"/>
    <x v="2"/>
    <x v="0"/>
    <s v="USD"/>
    <n v="1420768800"/>
    <n v="1415644395"/>
    <x v="3425"/>
    <b v="0"/>
    <n v="2"/>
    <b v="0"/>
    <s v="theater/plays"/>
    <n v="0"/>
    <x v="2"/>
    <n v="1"/>
    <x v="6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x v="3426"/>
    <b v="0"/>
    <n v="1"/>
    <b v="0"/>
    <s v="theater/plays"/>
    <n v="0"/>
    <x v="4"/>
    <n v="0"/>
    <x v="6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x v="3427"/>
    <b v="0"/>
    <n v="1"/>
    <b v="0"/>
    <s v="theater/plays"/>
    <n v="0"/>
    <x v="4"/>
    <n v="1"/>
    <x v="6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x v="3428"/>
    <b v="0"/>
    <n v="1"/>
    <b v="0"/>
    <s v="theater/plays"/>
    <n v="0"/>
    <x v="4"/>
    <n v="3"/>
    <x v="6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x v="3429"/>
    <b v="0"/>
    <n v="1"/>
    <b v="0"/>
    <s v="theater/plays"/>
    <n v="0"/>
    <x v="4"/>
    <n v="1"/>
    <x v="6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x v="3430"/>
    <b v="0"/>
    <n v="2"/>
    <b v="0"/>
    <s v="theater/plays"/>
    <n v="0"/>
    <x v="2"/>
    <n v="1"/>
    <x v="6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x v="3431"/>
    <b v="0"/>
    <n v="1"/>
    <b v="0"/>
    <s v="theater/plays"/>
    <n v="0"/>
    <x v="1"/>
    <n v="1"/>
    <x v="6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x v="3432"/>
    <b v="0"/>
    <n v="1"/>
    <b v="0"/>
    <s v="theater/plays"/>
    <n v="0"/>
    <x v="4"/>
    <n v="0"/>
    <x v="6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x v="3433"/>
    <b v="0"/>
    <n v="1"/>
    <b v="0"/>
    <s v="theater/plays"/>
    <n v="0"/>
    <x v="1"/>
    <n v="0"/>
    <x v="6"/>
    <s v="play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x v="3434"/>
    <b v="0"/>
    <n v="2"/>
    <b v="0"/>
    <s v="theater/spaces"/>
    <n v="0"/>
    <x v="4"/>
    <n v="3"/>
    <x v="6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x v="3435"/>
    <b v="0"/>
    <n v="1"/>
    <b v="0"/>
    <s v="theater/spaces"/>
    <n v="0"/>
    <x v="4"/>
    <n v="0"/>
    <x v="6"/>
    <s v="spaces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x v="3436"/>
    <b v="0"/>
    <n v="5"/>
    <b v="0"/>
    <s v="film &amp; video/animation"/>
    <n v="0"/>
    <x v="0"/>
    <n v="2"/>
    <x v="5"/>
    <s v="animation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x v="3437"/>
    <b v="0"/>
    <n v="9"/>
    <b v="0"/>
    <s v="theater/spaces"/>
    <n v="0"/>
    <x v="4"/>
    <n v="0"/>
    <x v="6"/>
    <s v="space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x v="3438"/>
    <b v="0"/>
    <n v="4"/>
    <b v="0"/>
    <s v="theater/plays"/>
    <n v="0"/>
    <x v="2"/>
    <n v="5"/>
    <x v="6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x v="3439"/>
    <b v="0"/>
    <n v="4"/>
    <b v="0"/>
    <s v="theater/plays"/>
    <n v="0"/>
    <x v="2"/>
    <n v="2"/>
    <x v="6"/>
    <s v="plays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x v="3440"/>
    <b v="0"/>
    <n v="1"/>
    <b v="0"/>
    <s v="music/faith"/>
    <n v="0"/>
    <x v="4"/>
    <n v="1"/>
    <x v="7"/>
    <s v="faith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16"/>
    <s v="EUR"/>
    <n v="1457617359"/>
    <n v="1455025359"/>
    <x v="3441"/>
    <b v="0"/>
    <n v="3"/>
    <b v="0"/>
    <s v="theater/spaces"/>
    <n v="0"/>
    <x v="1"/>
    <n v="0"/>
    <x v="6"/>
    <s v="space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x v="3442"/>
    <b v="0"/>
    <n v="2"/>
    <b v="0"/>
    <s v="food/food trucks"/>
    <n v="0"/>
    <x v="1"/>
    <n v="1"/>
    <x v="4"/>
    <s v="food truck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x v="3443"/>
    <b v="0"/>
    <n v="2"/>
    <b v="0"/>
    <s v="games/mobile games"/>
    <n v="0"/>
    <x v="1"/>
    <n v="0"/>
    <x v="3"/>
    <s v="mobile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x v="3444"/>
    <b v="0"/>
    <n v="7"/>
    <b v="0"/>
    <s v="games/video games"/>
    <n v="0"/>
    <x v="3"/>
    <n v="1"/>
    <x v="3"/>
    <s v="video games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x v="3445"/>
    <b v="0"/>
    <n v="2"/>
    <b v="0"/>
    <s v="music/jazz"/>
    <n v="0"/>
    <x v="1"/>
    <n v="0"/>
    <x v="7"/>
    <s v="jazz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x v="3446"/>
    <b v="0"/>
    <n v="3"/>
    <b v="0"/>
    <s v="publishing/fiction"/>
    <n v="0"/>
    <x v="0"/>
    <n v="1"/>
    <x v="1"/>
    <s v="fiction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x v="3447"/>
    <b v="0"/>
    <n v="3"/>
    <b v="0"/>
    <s v="theater/plays"/>
    <n v="0"/>
    <x v="2"/>
    <n v="1"/>
    <x v="6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x v="3448"/>
    <b v="0"/>
    <n v="2"/>
    <b v="0"/>
    <s v="theater/plays"/>
    <n v="0"/>
    <x v="2"/>
    <n v="0"/>
    <x v="6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x v="3449"/>
    <b v="0"/>
    <n v="2"/>
    <b v="0"/>
    <s v="theater/plays"/>
    <n v="0"/>
    <x v="1"/>
    <n v="0"/>
    <x v="6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x v="3450"/>
    <b v="0"/>
    <n v="3"/>
    <b v="0"/>
    <s v="theater/plays"/>
    <n v="0"/>
    <x v="2"/>
    <n v="0"/>
    <x v="6"/>
    <s v="plays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x v="3451"/>
    <b v="0"/>
    <n v="1"/>
    <b v="0"/>
    <s v="film &amp; video/drama"/>
    <n v="0"/>
    <x v="4"/>
    <n v="0"/>
    <x v="5"/>
    <s v="drama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x v="3452"/>
    <b v="0"/>
    <n v="1"/>
    <b v="0"/>
    <s v="games/mobile games"/>
    <n v="0"/>
    <x v="2"/>
    <n v="1"/>
    <x v="3"/>
    <s v="mobile games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x v="3453"/>
    <b v="0"/>
    <n v="1"/>
    <b v="0"/>
    <s v="music/faith"/>
    <n v="0"/>
    <x v="2"/>
    <n v="0"/>
    <x v="7"/>
    <s v="faith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x v="3454"/>
    <b v="0"/>
    <n v="2"/>
    <b v="0"/>
    <s v="music/indie rock"/>
    <n v="0"/>
    <x v="3"/>
    <n v="1"/>
    <x v="7"/>
    <s v="indie rock"/>
  </r>
  <r>
    <n v="1542"/>
    <s v="From student to beekeeper"/>
    <s v="The photography project aims to show challenges &amp; successes of a  student attempting to continue his family beekeeping heritage."/>
    <n v="500"/>
    <n v="20"/>
    <x v="2"/>
    <x v="11"/>
    <s v="CAD"/>
    <n v="1435708500"/>
    <n v="1434412500"/>
    <x v="3455"/>
    <b v="0"/>
    <n v="1"/>
    <b v="0"/>
    <s v="photography/nature"/>
    <n v="0"/>
    <x v="4"/>
    <n v="4"/>
    <x v="2"/>
    <s v="nature"/>
  </r>
  <r>
    <n v="569"/>
    <s v="Mioti"/>
    <s v="Mioti is an indie game marketplace that doubles as a community for developers to join networks and discuss projects."/>
    <n v="2500"/>
    <n v="20"/>
    <x v="2"/>
    <x v="11"/>
    <s v="CAD"/>
    <n v="1451679612"/>
    <n v="1449087612"/>
    <x v="3456"/>
    <b v="0"/>
    <n v="1"/>
    <b v="0"/>
    <s v="technology/web"/>
    <n v="0"/>
    <x v="4"/>
    <n v="1"/>
    <x v="0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x v="3457"/>
    <b v="0"/>
    <n v="2"/>
    <b v="0"/>
    <s v="technology/web"/>
    <n v="0"/>
    <x v="1"/>
    <n v="0"/>
    <x v="0"/>
    <s v="web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x v="3458"/>
    <b v="0"/>
    <n v="1"/>
    <b v="0"/>
    <s v="theater/plays"/>
    <n v="0"/>
    <x v="2"/>
    <n v="0"/>
    <x v="6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x v="3459"/>
    <b v="0"/>
    <n v="1"/>
    <b v="0"/>
    <s v="theater/plays"/>
    <n v="0"/>
    <x v="2"/>
    <n v="0"/>
    <x v="6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x v="3460"/>
    <b v="0"/>
    <n v="2"/>
    <b v="0"/>
    <s v="theater/plays"/>
    <n v="0"/>
    <x v="4"/>
    <n v="13"/>
    <x v="6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x v="3461"/>
    <b v="0"/>
    <n v="2"/>
    <b v="0"/>
    <s v="theater/plays"/>
    <n v="0"/>
    <x v="4"/>
    <n v="0"/>
    <x v="6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x v="3462"/>
    <b v="0"/>
    <n v="1"/>
    <b v="0"/>
    <s v="theater/plays"/>
    <n v="0"/>
    <x v="4"/>
    <n v="0"/>
    <x v="6"/>
    <s v="plays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x v="3463"/>
    <b v="0"/>
    <n v="5"/>
    <b v="0"/>
    <s v="technology/space exploration"/>
    <n v="0"/>
    <x v="4"/>
    <n v="0"/>
    <x v="0"/>
    <s v="space exploration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x v="3464"/>
    <b v="0"/>
    <n v="4"/>
    <b v="0"/>
    <s v="theater/plays"/>
    <n v="0"/>
    <x v="2"/>
    <n v="8"/>
    <x v="6"/>
    <s v="plays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11"/>
    <s v="CAD"/>
    <n v="1493320519"/>
    <n v="1488140119"/>
    <x v="3465"/>
    <b v="0"/>
    <n v="1"/>
    <b v="0"/>
    <s v="music/faith"/>
    <n v="0"/>
    <x v="5"/>
    <n v="0"/>
    <x v="7"/>
    <s v="faith"/>
  </r>
  <r>
    <n v="638"/>
    <s v="W (Canceled)"/>
    <s v="O0"/>
    <n v="200000"/>
    <n v="18"/>
    <x v="1"/>
    <x v="4"/>
    <s v="EUR"/>
    <n v="1490447662"/>
    <n v="1485267262"/>
    <x v="3466"/>
    <b v="0"/>
    <n v="6"/>
    <b v="0"/>
    <s v="technology/web"/>
    <n v="0"/>
    <x v="5"/>
    <n v="0"/>
    <x v="0"/>
    <s v="web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x v="3467"/>
    <b v="0"/>
    <n v="3"/>
    <b v="0"/>
    <s v="film &amp; video/drama"/>
    <n v="0"/>
    <x v="2"/>
    <n v="0"/>
    <x v="5"/>
    <s v="drama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x v="3468"/>
    <b v="0"/>
    <n v="3"/>
    <b v="0"/>
    <s v="food/food trucks"/>
    <n v="0"/>
    <x v="4"/>
    <n v="0"/>
    <x v="4"/>
    <s v="food truck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x v="3469"/>
    <b v="0"/>
    <n v="3"/>
    <b v="0"/>
    <s v="games/video games"/>
    <n v="0"/>
    <x v="6"/>
    <n v="2"/>
    <x v="3"/>
    <s v="video game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x v="3470"/>
    <b v="0"/>
    <n v="1"/>
    <b v="0"/>
    <s v="theater/plays"/>
    <n v="0"/>
    <x v="4"/>
    <n v="0"/>
    <x v="6"/>
    <s v="plays"/>
  </r>
  <r>
    <n v="1086"/>
    <s v="Cyber Universe Online"/>
    <s v="Humanity's future in the Galaxy"/>
    <n v="18000"/>
    <n v="15"/>
    <x v="2"/>
    <x v="0"/>
    <s v="USD"/>
    <n v="1408913291"/>
    <n v="1406321291"/>
    <x v="3471"/>
    <b v="0"/>
    <n v="2"/>
    <b v="0"/>
    <s v="games/video games"/>
    <n v="0"/>
    <x v="2"/>
    <n v="0"/>
    <x v="3"/>
    <s v="video games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x v="3472"/>
    <b v="0"/>
    <n v="1"/>
    <b v="0"/>
    <s v="journalism/audio"/>
    <n v="0"/>
    <x v="5"/>
    <n v="1"/>
    <x v="8"/>
    <s v="audio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x v="3473"/>
    <b v="0"/>
    <n v="2"/>
    <b v="0"/>
    <s v="photography/photobooks"/>
    <n v="0"/>
    <x v="2"/>
    <n v="3"/>
    <x v="2"/>
    <s v="photobook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x v="3474"/>
    <b v="0"/>
    <n v="1"/>
    <b v="0"/>
    <s v="photography/places"/>
    <n v="0"/>
    <x v="2"/>
    <n v="0"/>
    <x v="2"/>
    <s v="places"/>
  </r>
  <r>
    <n v="1406"/>
    <s v="Man Down! Translation project"/>
    <s v="The White coat and the battle dress uniform"/>
    <n v="12000"/>
    <n v="15"/>
    <x v="2"/>
    <x v="6"/>
    <s v="EUR"/>
    <n v="1449914400"/>
    <n v="1445336607"/>
    <x v="3475"/>
    <b v="0"/>
    <n v="3"/>
    <b v="0"/>
    <s v="publishing/translations"/>
    <n v="0"/>
    <x v="4"/>
    <n v="0"/>
    <x v="1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x v="3476"/>
    <b v="0"/>
    <n v="2"/>
    <b v="0"/>
    <s v="publishing/translations"/>
    <n v="0"/>
    <x v="2"/>
    <n v="1"/>
    <x v="1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6"/>
    <s v="EUR"/>
    <n v="1444589020"/>
    <n v="1441997020"/>
    <x v="3477"/>
    <b v="0"/>
    <n v="2"/>
    <b v="0"/>
    <s v="publishing/translations"/>
    <n v="0"/>
    <x v="4"/>
    <n v="0"/>
    <x v="1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5"/>
    <s v="EUR"/>
    <n v="1461535140"/>
    <n v="1459716480"/>
    <x v="3478"/>
    <b v="0"/>
    <n v="1"/>
    <b v="0"/>
    <s v="publishing/translations"/>
    <n v="0"/>
    <x v="1"/>
    <n v="1"/>
    <x v="1"/>
    <s v="translations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x v="3479"/>
    <b v="0"/>
    <n v="1"/>
    <b v="0"/>
    <s v="technology/space exploration"/>
    <n v="0"/>
    <x v="2"/>
    <n v="1"/>
    <x v="0"/>
    <s v="space exploration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x v="3480"/>
    <b v="0"/>
    <n v="2"/>
    <b v="0"/>
    <s v="technology/wearables"/>
    <n v="0"/>
    <x v="2"/>
    <n v="0"/>
    <x v="0"/>
    <s v="wearables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x v="3481"/>
    <b v="0"/>
    <n v="1"/>
    <b v="0"/>
    <s v="technology/web"/>
    <n v="0"/>
    <x v="1"/>
    <n v="2"/>
    <x v="0"/>
    <s v="web"/>
  </r>
  <r>
    <n v="3642"/>
    <s v="My own musical"/>
    <s v="All the world's a stage..._x000a_It is my biggest dream to perform my own, selfcreated musical with lots of kids as big as I am able to."/>
    <n v="700"/>
    <n v="15"/>
    <x v="2"/>
    <x v="4"/>
    <s v="EUR"/>
    <n v="1448902800"/>
    <n v="1445369727"/>
    <x v="3482"/>
    <b v="0"/>
    <n v="2"/>
    <b v="0"/>
    <s v="theater/musical"/>
    <n v="0"/>
    <x v="4"/>
    <n v="2"/>
    <x v="6"/>
    <s v="musical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x v="3483"/>
    <b v="0"/>
    <n v="3"/>
    <b v="0"/>
    <s v="theater/plays"/>
    <n v="0"/>
    <x v="2"/>
    <n v="10"/>
    <x v="6"/>
    <s v="plays"/>
  </r>
  <r>
    <n v="3926"/>
    <s v="Caryl Churchill's 'Top Girls' - NSW HSC Text"/>
    <s v="Producing syllabus-relevant theatre targeted to HSC students on the NSW Central Coast"/>
    <n v="5000"/>
    <n v="15"/>
    <x v="2"/>
    <x v="8"/>
    <s v="AUD"/>
    <n v="1419645748"/>
    <n v="1417053748"/>
    <x v="3484"/>
    <b v="0"/>
    <n v="1"/>
    <b v="0"/>
    <s v="theater/plays"/>
    <n v="0"/>
    <x v="2"/>
    <n v="0"/>
    <x v="6"/>
    <s v="plays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x v="3485"/>
    <b v="0"/>
    <n v="3"/>
    <b v="0"/>
    <s v="film &amp; video/animation"/>
    <n v="0"/>
    <x v="2"/>
    <n v="0"/>
    <x v="5"/>
    <s v="animation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x v="3486"/>
    <b v="0"/>
    <n v="7"/>
    <b v="0"/>
    <s v="technology/web"/>
    <m/>
    <x v="4"/>
    <n v="0"/>
    <x v="0"/>
    <s v="web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x v="3487"/>
    <b v="0"/>
    <n v="1"/>
    <b v="1"/>
    <s v="film &amp; video/television"/>
    <m/>
    <x v="1"/>
    <n v="100"/>
    <x v="5"/>
    <s v="television"/>
  </r>
  <r>
    <n v="3600"/>
    <s v="Pariah"/>
    <s v="The First Play From The Man Who Brought You The Black James Bond!"/>
    <n v="10"/>
    <n v="13"/>
    <x v="0"/>
    <x v="0"/>
    <s v="USD"/>
    <n v="1476390164"/>
    <n v="1473970964"/>
    <x v="3488"/>
    <b v="0"/>
    <n v="4"/>
    <b v="1"/>
    <s v="theater/plays"/>
    <m/>
    <x v="1"/>
    <n v="130"/>
    <x v="6"/>
    <s v="play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x v="3489"/>
    <b v="0"/>
    <n v="4"/>
    <b v="0"/>
    <s v="games/video games"/>
    <m/>
    <x v="2"/>
    <n v="0"/>
    <x v="3"/>
    <s v="video games"/>
  </r>
  <r>
    <n v="1902"/>
    <s v="Cardboard reality"/>
    <s v="Virtual reality is expensive, here is the solution. I've created a VR device out of cardboard. I present: World's cheapest VR Device."/>
    <n v="1000"/>
    <n v="12"/>
    <x v="2"/>
    <x v="13"/>
    <s v="EUR"/>
    <n v="1425495447"/>
    <n v="1422903447"/>
    <x v="3490"/>
    <b v="0"/>
    <n v="3"/>
    <b v="0"/>
    <s v="technology/gadgets"/>
    <m/>
    <x v="4"/>
    <n v="1"/>
    <x v="0"/>
    <s v="gadgets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11"/>
    <s v="CAD"/>
    <n v="1418841045"/>
    <n v="1416249045"/>
    <x v="3491"/>
    <b v="0"/>
    <n v="3"/>
    <b v="0"/>
    <s v="technology/web"/>
    <m/>
    <x v="2"/>
    <n v="0"/>
    <x v="0"/>
    <s v="web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x v="3492"/>
    <b v="0"/>
    <n v="2"/>
    <b v="0"/>
    <s v="film &amp; video/animation"/>
    <m/>
    <x v="1"/>
    <n v="0"/>
    <x v="5"/>
    <s v="animation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x v="3493"/>
    <b v="0"/>
    <n v="2"/>
    <b v="0"/>
    <s v="film &amp; video/drama"/>
    <m/>
    <x v="4"/>
    <n v="0"/>
    <x v="5"/>
    <s v="drama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x v="3494"/>
    <b v="0"/>
    <n v="3"/>
    <b v="0"/>
    <s v="games/mobile games"/>
    <m/>
    <x v="2"/>
    <n v="0"/>
    <x v="3"/>
    <s v="mobile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x v="3495"/>
    <b v="0"/>
    <n v="3"/>
    <b v="0"/>
    <s v="games/video games"/>
    <m/>
    <x v="2"/>
    <n v="0"/>
    <x v="3"/>
    <s v="video games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x v="3496"/>
    <b v="0"/>
    <n v="2"/>
    <b v="0"/>
    <s v="music/faith"/>
    <m/>
    <x v="4"/>
    <n v="0"/>
    <x v="7"/>
    <s v="faith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x v="3497"/>
    <b v="0"/>
    <n v="4"/>
    <b v="0"/>
    <s v="technology/wearables"/>
    <m/>
    <x v="2"/>
    <n v="0"/>
    <x v="0"/>
    <s v="wearable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x v="3498"/>
    <b v="0"/>
    <n v="2"/>
    <b v="0"/>
    <s v="theater/plays"/>
    <m/>
    <x v="1"/>
    <n v="1"/>
    <x v="6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x v="3499"/>
    <b v="0"/>
    <n v="2"/>
    <b v="0"/>
    <s v="theater/plays"/>
    <m/>
    <x v="2"/>
    <n v="0"/>
    <x v="6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x v="3500"/>
    <b v="0"/>
    <n v="2"/>
    <b v="0"/>
    <s v="theater/plays"/>
    <m/>
    <x v="1"/>
    <n v="0"/>
    <x v="6"/>
    <s v="play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x v="3501"/>
    <b v="0"/>
    <n v="2"/>
    <b v="0"/>
    <s v="theater/spaces"/>
    <m/>
    <x v="4"/>
    <n v="0"/>
    <x v="6"/>
    <s v="spaces"/>
  </r>
  <r>
    <n v="443"/>
    <s v="Bad Teddy Studios"/>
    <s v="We love cartoons!! We want to make more but it costs money to so. Be apart of your daily dose of WTF!?! Pledge now!!"/>
    <n v="10000"/>
    <n v="10"/>
    <x v="2"/>
    <x v="11"/>
    <s v="CAD"/>
    <n v="1391991701"/>
    <n v="1389399701"/>
    <x v="3502"/>
    <b v="0"/>
    <n v="2"/>
    <b v="0"/>
    <s v="film &amp; video/animation"/>
    <m/>
    <x v="2"/>
    <n v="0"/>
    <x v="5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x v="3503"/>
    <b v="0"/>
    <n v="1"/>
    <b v="0"/>
    <s v="film &amp; video/animation"/>
    <m/>
    <x v="1"/>
    <n v="0"/>
    <x v="5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x v="3504"/>
    <b v="0"/>
    <n v="1"/>
    <b v="0"/>
    <s v="film &amp; video/animation"/>
    <m/>
    <x v="4"/>
    <n v="0"/>
    <x v="5"/>
    <s v="animation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x v="3505"/>
    <b v="0"/>
    <n v="1"/>
    <b v="0"/>
    <s v="film &amp; video/drama"/>
    <m/>
    <x v="1"/>
    <n v="0"/>
    <x v="5"/>
    <s v="drama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x v="3506"/>
    <b v="0"/>
    <n v="1"/>
    <b v="0"/>
    <s v="film &amp; video/science fiction"/>
    <m/>
    <x v="1"/>
    <n v="0"/>
    <x v="5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x v="3507"/>
    <b v="0"/>
    <n v="1"/>
    <b v="0"/>
    <s v="film &amp; video/science fiction"/>
    <m/>
    <x v="2"/>
    <n v="0"/>
    <x v="5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x v="3508"/>
    <b v="0"/>
    <n v="1"/>
    <b v="0"/>
    <s v="film &amp; video/science fiction"/>
    <m/>
    <x v="1"/>
    <n v="0"/>
    <x v="5"/>
    <s v="science fiction"/>
  </r>
  <r>
    <n v="1176"/>
    <s v="Mirlin's Sushi"/>
    <s v="Mirlins Sushi!_x000a_Find us on Facebook!_x000a_(Gives backers a voice, and a direct link to us! No kickstarter disappearing act here!)"/>
    <n v="175000"/>
    <n v="10"/>
    <x v="2"/>
    <x v="8"/>
    <s v="AUD"/>
    <n v="1488805200"/>
    <n v="1484094498"/>
    <x v="3509"/>
    <b v="0"/>
    <n v="1"/>
    <b v="0"/>
    <s v="food/food trucks"/>
    <m/>
    <x v="5"/>
    <n v="0"/>
    <x v="4"/>
    <s v="food trucks"/>
  </r>
  <r>
    <n v="2440"/>
    <s v="The first green Food Truck in Phnom Penh"/>
    <s v="Starting a entire clean energy food truck and set a new standard for Cambodia"/>
    <n v="5000"/>
    <n v="10"/>
    <x v="2"/>
    <x v="20"/>
    <s v="EUR"/>
    <n v="1455399313"/>
    <n v="1452807313"/>
    <x v="3510"/>
    <b v="0"/>
    <n v="2"/>
    <b v="0"/>
    <s v="food/food trucks"/>
    <m/>
    <x v="1"/>
    <n v="0"/>
    <x v="4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x v="3511"/>
    <b v="0"/>
    <n v="1"/>
    <b v="0"/>
    <s v="food/food trucks"/>
    <m/>
    <x v="4"/>
    <n v="0"/>
    <x v="4"/>
    <s v="food truck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x v="3512"/>
    <b v="0"/>
    <n v="2"/>
    <b v="0"/>
    <s v="games/mobile games"/>
    <m/>
    <x v="1"/>
    <n v="1"/>
    <x v="3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x v="3513"/>
    <b v="0"/>
    <n v="2"/>
    <b v="0"/>
    <s v="games/mobile games"/>
    <m/>
    <x v="2"/>
    <n v="0"/>
    <x v="3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x v="3514"/>
    <b v="0"/>
    <n v="1"/>
    <b v="0"/>
    <s v="games/mobile games"/>
    <m/>
    <x v="1"/>
    <n v="0"/>
    <x v="3"/>
    <s v="mobile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x v="3515"/>
    <b v="0"/>
    <n v="1"/>
    <b v="0"/>
    <s v="games/video games"/>
    <m/>
    <x v="6"/>
    <n v="1"/>
    <x v="3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x v="3516"/>
    <b v="0"/>
    <n v="3"/>
    <b v="0"/>
    <s v="games/video games"/>
    <m/>
    <x v="0"/>
    <n v="0"/>
    <x v="3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x v="3517"/>
    <b v="0"/>
    <n v="2"/>
    <b v="0"/>
    <s v="games/video games"/>
    <m/>
    <x v="2"/>
    <n v="0"/>
    <x v="3"/>
    <s v="video games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x v="3518"/>
    <b v="0"/>
    <n v="1"/>
    <b v="0"/>
    <s v="journalism/audio"/>
    <m/>
    <x v="2"/>
    <n v="2"/>
    <x v="8"/>
    <s v="audio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x v="3519"/>
    <b v="0"/>
    <n v="1"/>
    <b v="1"/>
    <s v="music/electronic music"/>
    <m/>
    <x v="4"/>
    <n v="200"/>
    <x v="7"/>
    <s v="electronic music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x v="3520"/>
    <b v="0"/>
    <n v="2"/>
    <b v="0"/>
    <s v="music/faith"/>
    <m/>
    <x v="2"/>
    <n v="0"/>
    <x v="7"/>
    <s v="faith"/>
  </r>
  <r>
    <n v="847"/>
    <s v="CENTROPYMUSIC"/>
    <s v="MUSIC WITH MEANING!  MUSIC THAT MATTERS!!!"/>
    <n v="10"/>
    <n v="10"/>
    <x v="0"/>
    <x v="0"/>
    <s v="USD"/>
    <n v="1436555376"/>
    <n v="1433963376"/>
    <x v="3521"/>
    <b v="0"/>
    <n v="1"/>
    <b v="1"/>
    <s v="music/metal"/>
    <m/>
    <x v="4"/>
    <n v="100"/>
    <x v="7"/>
    <s v="metal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x v="3522"/>
    <b v="0"/>
    <n v="1"/>
    <b v="0"/>
    <s v="photography/nature"/>
    <m/>
    <x v="2"/>
    <n v="0"/>
    <x v="2"/>
    <s v="nature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x v="3523"/>
    <b v="0"/>
    <n v="1"/>
    <b v="0"/>
    <s v="publishing/art books"/>
    <m/>
    <x v="4"/>
    <n v="0"/>
    <x v="1"/>
    <s v="art books"/>
  </r>
  <r>
    <n v="2757"/>
    <s v="C is for Crooked"/>
    <s v="A children's letter book that Lampoons Hillary Clinton"/>
    <n v="1500"/>
    <n v="10"/>
    <x v="2"/>
    <x v="0"/>
    <s v="USD"/>
    <n v="1470498332"/>
    <n v="1469202332"/>
    <x v="3524"/>
    <b v="0"/>
    <n v="2"/>
    <b v="0"/>
    <s v="publishing/children's books"/>
    <m/>
    <x v="1"/>
    <n v="1"/>
    <x v="1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x v="3525"/>
    <b v="0"/>
    <n v="1"/>
    <b v="0"/>
    <s v="publishing/children's books"/>
    <m/>
    <x v="4"/>
    <n v="0"/>
    <x v="1"/>
    <s v="children's books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x v="3526"/>
    <b v="0"/>
    <n v="1"/>
    <b v="0"/>
    <s v="publishing/fiction"/>
    <m/>
    <x v="4"/>
    <n v="0"/>
    <x v="1"/>
    <s v="fiction"/>
  </r>
  <r>
    <n v="1911"/>
    <s v="Charge Furniture"/>
    <s v="Charge furniture, making it simple and comfortable to charge your USB devices without leaving the comfort of your couch or armchair"/>
    <n v="42500"/>
    <n v="10"/>
    <x v="2"/>
    <x v="15"/>
    <s v="NZD"/>
    <n v="1407545334"/>
    <n v="1404953334"/>
    <x v="3527"/>
    <b v="0"/>
    <n v="1"/>
    <b v="0"/>
    <s v="technology/gadgets"/>
    <m/>
    <x v="2"/>
    <n v="0"/>
    <x v="0"/>
    <s v="gadgets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x v="3528"/>
    <b v="0"/>
    <n v="1"/>
    <b v="0"/>
    <s v="technology/web"/>
    <m/>
    <x v="1"/>
    <n v="0"/>
    <x v="0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x v="3529"/>
    <b v="0"/>
    <n v="2"/>
    <b v="0"/>
    <s v="technology/web"/>
    <m/>
    <x v="4"/>
    <n v="1"/>
    <x v="0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3"/>
    <s v="EUR"/>
    <n v="1432479600"/>
    <n v="1428507409"/>
    <x v="3530"/>
    <b v="0"/>
    <n v="1"/>
    <b v="0"/>
    <s v="technology/web"/>
    <m/>
    <x v="4"/>
    <n v="0"/>
    <x v="0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x v="3531"/>
    <b v="0"/>
    <n v="1"/>
    <b v="0"/>
    <s v="technology/web"/>
    <m/>
    <x v="4"/>
    <n v="0"/>
    <x v="0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x v="3532"/>
    <b v="0"/>
    <n v="1"/>
    <b v="0"/>
    <s v="technology/web"/>
    <m/>
    <x v="4"/>
    <n v="0"/>
    <x v="0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9"/>
    <s v="CHF"/>
    <n v="1444940558"/>
    <n v="1442348558"/>
    <x v="3533"/>
    <b v="0"/>
    <n v="1"/>
    <b v="0"/>
    <s v="technology/web"/>
    <m/>
    <x v="4"/>
    <n v="0"/>
    <x v="0"/>
    <s v="web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x v="3534"/>
    <b v="0"/>
    <n v="2"/>
    <b v="0"/>
    <s v="theater/musical"/>
    <m/>
    <x v="4"/>
    <n v="2"/>
    <x v="6"/>
    <s v="musical"/>
  </r>
  <r>
    <n v="3868"/>
    <s v="1000 words (Canceled)"/>
    <s v="New collection of music by Scott Evan Davis!"/>
    <n v="5000"/>
    <n v="10"/>
    <x v="1"/>
    <x v="1"/>
    <s v="GBP"/>
    <n v="1410191405"/>
    <n v="1408031405"/>
    <x v="3535"/>
    <b v="0"/>
    <n v="1"/>
    <b v="0"/>
    <s v="theater/musical"/>
    <m/>
    <x v="2"/>
    <n v="0"/>
    <x v="6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x v="3536"/>
    <b v="0"/>
    <n v="1"/>
    <b v="0"/>
    <s v="theater/musical"/>
    <m/>
    <x v="4"/>
    <n v="0"/>
    <x v="6"/>
    <s v="musical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x v="3537"/>
    <b v="0"/>
    <n v="1"/>
    <b v="0"/>
    <s v="theater/plays"/>
    <m/>
    <x v="4"/>
    <n v="1"/>
    <x v="6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x v="3538"/>
    <b v="0"/>
    <n v="1"/>
    <b v="0"/>
    <s v="theater/plays"/>
    <m/>
    <x v="4"/>
    <n v="5"/>
    <x v="6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x v="3539"/>
    <b v="0"/>
    <n v="1"/>
    <b v="0"/>
    <s v="theater/plays"/>
    <m/>
    <x v="5"/>
    <n v="1"/>
    <x v="6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x v="3540"/>
    <b v="0"/>
    <n v="1"/>
    <b v="0"/>
    <s v="theater/plays"/>
    <m/>
    <x v="5"/>
    <n v="0"/>
    <x v="6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x v="3541"/>
    <b v="0"/>
    <n v="1"/>
    <b v="0"/>
    <s v="theater/plays"/>
    <m/>
    <x v="4"/>
    <n v="1"/>
    <x v="6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x v="3542"/>
    <b v="0"/>
    <n v="1"/>
    <b v="0"/>
    <s v="theater/plays"/>
    <m/>
    <x v="2"/>
    <n v="10"/>
    <x v="6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x v="3543"/>
    <b v="0"/>
    <n v="1"/>
    <b v="0"/>
    <s v="theater/plays"/>
    <m/>
    <x v="4"/>
    <n v="2"/>
    <x v="6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x v="3544"/>
    <b v="0"/>
    <n v="1"/>
    <b v="0"/>
    <s v="theater/plays"/>
    <m/>
    <x v="2"/>
    <n v="0"/>
    <x v="6"/>
    <s v="plays"/>
  </r>
  <r>
    <n v="4000"/>
    <s v="The Escorts"/>
    <s v="An Enticing Trip into the World of Assisted Dying"/>
    <n v="8000"/>
    <n v="10"/>
    <x v="2"/>
    <x v="0"/>
    <s v="USD"/>
    <n v="1462631358"/>
    <n v="1457450958"/>
    <x v="3545"/>
    <b v="0"/>
    <n v="1"/>
    <b v="0"/>
    <s v="theater/plays"/>
    <m/>
    <x v="1"/>
    <n v="0"/>
    <x v="6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x v="3546"/>
    <b v="0"/>
    <n v="1"/>
    <b v="0"/>
    <s v="theater/plays"/>
    <m/>
    <x v="4"/>
    <n v="1"/>
    <x v="6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6"/>
    <s v="EUR"/>
    <n v="1476008906"/>
    <n v="1473416906"/>
    <x v="3547"/>
    <b v="0"/>
    <n v="1"/>
    <b v="0"/>
    <s v="theater/plays"/>
    <m/>
    <x v="1"/>
    <n v="0"/>
    <x v="6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x v="3548"/>
    <b v="0"/>
    <n v="1"/>
    <b v="0"/>
    <s v="theater/plays"/>
    <m/>
    <x v="4"/>
    <n v="0"/>
    <x v="6"/>
    <s v="play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x v="3549"/>
    <b v="0"/>
    <n v="2"/>
    <b v="0"/>
    <s v="theater/spaces"/>
    <m/>
    <x v="2"/>
    <n v="0"/>
    <x v="6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x v="3550"/>
    <b v="0"/>
    <n v="1"/>
    <b v="0"/>
    <s v="theater/spaces"/>
    <m/>
    <x v="5"/>
    <n v="0"/>
    <x v="6"/>
    <s v="spaces"/>
  </r>
  <r>
    <n v="3121"/>
    <s v="Ant Farm Theatre Project (Canceled)"/>
    <s v="I going to build a theatre for a local ant farm so that Ants can put on their theatre productions."/>
    <n v="1500"/>
    <n v="10"/>
    <x v="1"/>
    <x v="11"/>
    <s v="CAD"/>
    <n v="1411748335"/>
    <n v="1406564335"/>
    <x v="3551"/>
    <b v="0"/>
    <n v="1"/>
    <b v="0"/>
    <s v="theater/spaces"/>
    <m/>
    <x v="2"/>
    <n v="1"/>
    <x v="6"/>
    <s v="spaces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x v="3552"/>
    <b v="0"/>
    <n v="1"/>
    <b v="0"/>
    <s v="technology/web"/>
    <m/>
    <x v="4"/>
    <n v="0"/>
    <x v="0"/>
    <s v="web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x v="3553"/>
    <b v="0"/>
    <n v="2"/>
    <b v="0"/>
    <s v="film &amp; video/science fiction"/>
    <m/>
    <x v="1"/>
    <n v="0"/>
    <x v="5"/>
    <s v="science fiction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x v="3554"/>
    <b v="0"/>
    <n v="1"/>
    <b v="0"/>
    <s v="food/food trucks"/>
    <m/>
    <x v="2"/>
    <n v="0"/>
    <x v="4"/>
    <s v="food truck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x v="3555"/>
    <b v="0"/>
    <n v="4"/>
    <b v="0"/>
    <s v="technology/gadgets"/>
    <m/>
    <x v="2"/>
    <n v="2"/>
    <x v="0"/>
    <s v="gadget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x v="3556"/>
    <b v="0"/>
    <n v="4"/>
    <b v="0"/>
    <s v="technology/wearables"/>
    <m/>
    <x v="2"/>
    <n v="0"/>
    <x v="0"/>
    <s v="wearables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x v="3557"/>
    <b v="0"/>
    <n v="8"/>
    <b v="0"/>
    <s v="technology/web"/>
    <m/>
    <x v="2"/>
    <n v="1"/>
    <x v="0"/>
    <s v="web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x v="3558"/>
    <b v="0"/>
    <n v="3"/>
    <b v="0"/>
    <s v="publishing/translations"/>
    <m/>
    <x v="4"/>
    <n v="0"/>
    <x v="1"/>
    <s v="translation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x v="3559"/>
    <b v="0"/>
    <n v="3"/>
    <b v="0"/>
    <s v="theater/plays"/>
    <m/>
    <x v="1"/>
    <n v="0"/>
    <x v="6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x v="3560"/>
    <b v="0"/>
    <n v="1"/>
    <b v="0"/>
    <s v="theater/plays"/>
    <m/>
    <x v="1"/>
    <n v="0"/>
    <x v="6"/>
    <s v="plays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x v="3561"/>
    <b v="0"/>
    <n v="2"/>
    <b v="0"/>
    <s v="film &amp; video/animation"/>
    <m/>
    <x v="4"/>
    <n v="0"/>
    <x v="5"/>
    <s v="animation"/>
  </r>
  <r>
    <n v="1879"/>
    <s v="Alex and More"/>
    <s v="Juego de plataformas con 20 personajes. Cada personaje tiene cuatro habilidades distintas al resto de personajes y sus propias voces."/>
    <n v="5000"/>
    <n v="6"/>
    <x v="2"/>
    <x v="5"/>
    <s v="EUR"/>
    <n v="1457966129"/>
    <n v="1455377729"/>
    <x v="3562"/>
    <b v="0"/>
    <n v="2"/>
    <b v="0"/>
    <s v="games/mobile games"/>
    <m/>
    <x v="1"/>
    <n v="0"/>
    <x v="3"/>
    <s v="mobile games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x v="3563"/>
    <b v="0"/>
    <n v="2"/>
    <b v="0"/>
    <s v="journalism/audio"/>
    <m/>
    <x v="4"/>
    <n v="0"/>
    <x v="8"/>
    <s v="audio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x v="3564"/>
    <b v="0"/>
    <n v="2"/>
    <b v="0"/>
    <s v="photography/nature"/>
    <m/>
    <x v="2"/>
    <n v="0"/>
    <x v="2"/>
    <s v="nature"/>
  </r>
  <r>
    <n v="1418"/>
    <s v="Realidades del Hombre"/>
    <s v="Â¿Y si hubiera una camino intermedio entre ciencia y religion?_x000a_Descubre la respuesta ayudando a publicar y traducir este libro."/>
    <n v="3000"/>
    <n v="6"/>
    <x v="2"/>
    <x v="5"/>
    <s v="EUR"/>
    <n v="1456397834"/>
    <n v="1453805834"/>
    <x v="3565"/>
    <b v="0"/>
    <n v="1"/>
    <b v="0"/>
    <s v="publishing/translations"/>
    <m/>
    <x v="1"/>
    <n v="0"/>
    <x v="1"/>
    <s v="translations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x v="3566"/>
    <b v="0"/>
    <n v="2"/>
    <b v="0"/>
    <s v="technology/web"/>
    <m/>
    <x v="1"/>
    <n v="1"/>
    <x v="0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x v="3567"/>
    <b v="0"/>
    <n v="2"/>
    <b v="0"/>
    <s v="technology/web"/>
    <m/>
    <x v="1"/>
    <n v="0"/>
    <x v="0"/>
    <s v="web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x v="3568"/>
    <b v="0"/>
    <n v="2"/>
    <b v="0"/>
    <s v="theater/plays"/>
    <m/>
    <x v="2"/>
    <n v="1"/>
    <x v="6"/>
    <s v="plays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x v="3569"/>
    <b v="0"/>
    <n v="1"/>
    <b v="0"/>
    <s v="film &amp; video/animation"/>
    <m/>
    <x v="1"/>
    <n v="0"/>
    <x v="5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x v="3570"/>
    <b v="0"/>
    <n v="1"/>
    <b v="0"/>
    <s v="film &amp; video/animation"/>
    <m/>
    <x v="0"/>
    <n v="0"/>
    <x v="5"/>
    <s v="animation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x v="3571"/>
    <b v="0"/>
    <n v="1"/>
    <b v="0"/>
    <s v="film &amp; video/drama"/>
    <m/>
    <x v="2"/>
    <n v="0"/>
    <x v="5"/>
    <s v="drama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x v="3572"/>
    <b v="0"/>
    <n v="1"/>
    <b v="0"/>
    <s v="food/food trucks"/>
    <m/>
    <x v="2"/>
    <n v="0"/>
    <x v="4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x v="3573"/>
    <b v="0"/>
    <n v="1"/>
    <b v="0"/>
    <s v="food/food trucks"/>
    <m/>
    <x v="4"/>
    <n v="0"/>
    <x v="4"/>
    <s v="food trucks"/>
  </r>
  <r>
    <n v="2418"/>
    <s v="Mexican food truck"/>
    <s v="I want to start my food truck business."/>
    <n v="25000"/>
    <n v="5"/>
    <x v="2"/>
    <x v="0"/>
    <s v="USD"/>
    <n v="1427225644"/>
    <n v="1422045244"/>
    <x v="3574"/>
    <b v="0"/>
    <n v="5"/>
    <b v="0"/>
    <s v="food/food trucks"/>
    <m/>
    <x v="4"/>
    <n v="0"/>
    <x v="4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x v="3575"/>
    <b v="0"/>
    <n v="5"/>
    <b v="0"/>
    <s v="food/food trucks"/>
    <m/>
    <x v="4"/>
    <n v="1"/>
    <x v="4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x v="3576"/>
    <b v="0"/>
    <n v="1"/>
    <b v="0"/>
    <s v="food/food trucks"/>
    <m/>
    <x v="4"/>
    <n v="0"/>
    <x v="4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9"/>
    <s v="DKK"/>
    <n v="1458733927"/>
    <n v="1456145527"/>
    <x v="3577"/>
    <b v="0"/>
    <n v="1"/>
    <b v="0"/>
    <s v="food/food trucks"/>
    <m/>
    <x v="1"/>
    <n v="0"/>
    <x v="4"/>
    <s v="food truck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x v="3578"/>
    <b v="0"/>
    <n v="1"/>
    <b v="0"/>
    <s v="games/mobile games"/>
    <m/>
    <x v="2"/>
    <n v="0"/>
    <x v="3"/>
    <s v="mobile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8"/>
    <s v="AUD"/>
    <n v="1432873653"/>
    <n v="1430281653"/>
    <x v="3579"/>
    <b v="0"/>
    <n v="1"/>
    <b v="0"/>
    <s v="games/video games"/>
    <m/>
    <x v="4"/>
    <n v="0"/>
    <x v="3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x v="3580"/>
    <b v="0"/>
    <n v="1"/>
    <b v="0"/>
    <s v="games/video games"/>
    <m/>
    <x v="2"/>
    <n v="1"/>
    <x v="3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x v="3581"/>
    <b v="0"/>
    <n v="1"/>
    <b v="0"/>
    <s v="games/video games"/>
    <m/>
    <x v="2"/>
    <n v="0"/>
    <x v="3"/>
    <s v="video games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x v="3582"/>
    <b v="0"/>
    <n v="1"/>
    <b v="0"/>
    <s v="music/faith"/>
    <m/>
    <x v="5"/>
    <n v="0"/>
    <x v="7"/>
    <s v="faith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x v="3583"/>
    <b v="0"/>
    <n v="1"/>
    <b v="0"/>
    <s v="music/world music"/>
    <m/>
    <x v="6"/>
    <n v="1"/>
    <x v="7"/>
    <s v="world music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x v="3584"/>
    <b v="0"/>
    <n v="1"/>
    <b v="0"/>
    <s v="photography/places"/>
    <m/>
    <x v="4"/>
    <n v="1"/>
    <x v="2"/>
    <s v="places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x v="3585"/>
    <b v="0"/>
    <n v="1"/>
    <b v="0"/>
    <s v="publishing/fiction"/>
    <m/>
    <x v="0"/>
    <n v="0"/>
    <x v="1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x v="3586"/>
    <b v="0"/>
    <n v="1"/>
    <b v="0"/>
    <s v="publishing/fiction"/>
    <m/>
    <x v="3"/>
    <n v="0"/>
    <x v="1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x v="3587"/>
    <b v="0"/>
    <n v="1"/>
    <b v="0"/>
    <s v="publishing/fiction"/>
    <m/>
    <x v="1"/>
    <n v="0"/>
    <x v="1"/>
    <s v="fiction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x v="3588"/>
    <b v="0"/>
    <n v="1"/>
    <b v="0"/>
    <s v="technology/web"/>
    <m/>
    <x v="4"/>
    <n v="1"/>
    <x v="0"/>
    <s v="web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8"/>
    <s v="AUD"/>
    <n v="1404022381"/>
    <n v="1402294381"/>
    <x v="3589"/>
    <b v="0"/>
    <n v="1"/>
    <b v="0"/>
    <s v="theater/musical"/>
    <m/>
    <x v="2"/>
    <n v="0"/>
    <x v="6"/>
    <s v="musical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x v="3590"/>
    <b v="0"/>
    <n v="1"/>
    <b v="0"/>
    <s v="theater/plays"/>
    <m/>
    <x v="1"/>
    <n v="1"/>
    <x v="6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x v="3591"/>
    <b v="0"/>
    <n v="1"/>
    <b v="0"/>
    <s v="theater/plays"/>
    <m/>
    <x v="2"/>
    <n v="0"/>
    <x v="6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x v="3592"/>
    <b v="0"/>
    <n v="1"/>
    <b v="0"/>
    <s v="theater/plays"/>
    <m/>
    <x v="1"/>
    <n v="0"/>
    <x v="6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8"/>
    <s v="AUD"/>
    <n v="1412656200"/>
    <n v="1412328979"/>
    <x v="3593"/>
    <b v="0"/>
    <n v="1"/>
    <b v="0"/>
    <s v="theater/plays"/>
    <m/>
    <x v="2"/>
    <n v="0"/>
    <x v="6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x v="3594"/>
    <b v="0"/>
    <n v="1"/>
    <b v="0"/>
    <s v="theater/plays"/>
    <m/>
    <x v="4"/>
    <n v="0"/>
    <x v="6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x v="3595"/>
    <b v="0"/>
    <n v="1"/>
    <b v="0"/>
    <s v="theater/plays"/>
    <m/>
    <x v="2"/>
    <n v="0"/>
    <x v="6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x v="3596"/>
    <b v="0"/>
    <n v="1"/>
    <b v="0"/>
    <s v="theater/plays"/>
    <m/>
    <x v="2"/>
    <n v="0"/>
    <x v="6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x v="3597"/>
    <b v="0"/>
    <n v="1"/>
    <b v="0"/>
    <s v="theater/plays"/>
    <m/>
    <x v="1"/>
    <n v="0"/>
    <x v="6"/>
    <s v="play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x v="3598"/>
    <b v="0"/>
    <n v="1"/>
    <b v="0"/>
    <s v="theater/spaces"/>
    <m/>
    <x v="4"/>
    <n v="0"/>
    <x v="6"/>
    <s v="spaces"/>
  </r>
  <r>
    <n v="1181"/>
    <s v="Gringo Loco Tacos Food Truck"/>
    <s v="Bringing the best tacos to the streets of Chicago!"/>
    <n v="50000"/>
    <n v="4"/>
    <x v="2"/>
    <x v="0"/>
    <s v="USD"/>
    <n v="1425197321"/>
    <n v="1422605321"/>
    <x v="3599"/>
    <b v="0"/>
    <n v="3"/>
    <b v="0"/>
    <s v="food/food trucks"/>
    <m/>
    <x v="4"/>
    <n v="0"/>
    <x v="4"/>
    <s v="food truck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x v="3600"/>
    <b v="0"/>
    <n v="2"/>
    <b v="0"/>
    <s v="games/mobile games"/>
    <m/>
    <x v="1"/>
    <n v="0"/>
    <x v="3"/>
    <s v="mobile games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x v="3601"/>
    <b v="0"/>
    <n v="1"/>
    <b v="0"/>
    <s v="technology/web"/>
    <m/>
    <x v="4"/>
    <n v="0"/>
    <x v="0"/>
    <s v="web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x v="3602"/>
    <b v="0"/>
    <n v="2"/>
    <b v="0"/>
    <s v="theater/plays"/>
    <m/>
    <x v="2"/>
    <n v="0"/>
    <x v="6"/>
    <s v="plays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x v="3603"/>
    <b v="0"/>
    <n v="3"/>
    <b v="0"/>
    <s v="film &amp; video/animation"/>
    <m/>
    <x v="0"/>
    <n v="0"/>
    <x v="5"/>
    <s v="animation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x v="3604"/>
    <b v="0"/>
    <n v="3"/>
    <b v="0"/>
    <s v="film &amp; video/drama"/>
    <m/>
    <x v="1"/>
    <n v="0"/>
    <x v="5"/>
    <s v="drama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x v="3605"/>
    <b v="0"/>
    <n v="3"/>
    <b v="0"/>
    <s v="photography/places"/>
    <m/>
    <x v="4"/>
    <n v="0"/>
    <x v="2"/>
    <s v="place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x v="3606"/>
    <b v="0"/>
    <n v="3"/>
    <b v="0"/>
    <s v="publishing/translations"/>
    <m/>
    <x v="1"/>
    <n v="3"/>
    <x v="1"/>
    <s v="translation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x v="3607"/>
    <b v="0"/>
    <n v="3"/>
    <b v="0"/>
    <s v="technology/wearables"/>
    <m/>
    <x v="1"/>
    <n v="0"/>
    <x v="0"/>
    <s v="wearables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2"/>
    <s v="EUR"/>
    <n v="1424940093"/>
    <n v="1422348093"/>
    <x v="3608"/>
    <b v="0"/>
    <n v="2"/>
    <b v="0"/>
    <s v="technology/web"/>
    <m/>
    <x v="4"/>
    <n v="0"/>
    <x v="0"/>
    <s v="web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x v="3609"/>
    <b v="0"/>
    <n v="2"/>
    <b v="0"/>
    <s v="theater/musical"/>
    <m/>
    <x v="2"/>
    <n v="0"/>
    <x v="6"/>
    <s v="musical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x v="3610"/>
    <b v="0"/>
    <n v="2"/>
    <b v="0"/>
    <s v="theater/plays"/>
    <m/>
    <x v="4"/>
    <n v="0"/>
    <x v="6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x v="3611"/>
    <b v="0"/>
    <n v="1"/>
    <b v="0"/>
    <s v="theater/plays"/>
    <m/>
    <x v="4"/>
    <n v="0"/>
    <x v="6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x v="3612"/>
    <b v="0"/>
    <n v="2"/>
    <b v="0"/>
    <s v="theater/plays"/>
    <m/>
    <x v="4"/>
    <n v="2"/>
    <x v="6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x v="3613"/>
    <b v="0"/>
    <n v="3"/>
    <b v="0"/>
    <s v="theater/plays"/>
    <m/>
    <x v="4"/>
    <n v="0"/>
    <x v="6"/>
    <s v="play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6"/>
    <s v="EUR"/>
    <n v="1463734740"/>
    <n v="1459414740"/>
    <x v="3614"/>
    <b v="0"/>
    <n v="3"/>
    <b v="0"/>
    <s v="theater/spaces"/>
    <m/>
    <x v="1"/>
    <n v="0"/>
    <x v="6"/>
    <s v="spaces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x v="3615"/>
    <b v="0"/>
    <n v="2"/>
    <b v="0"/>
    <s v="film &amp; video/animation"/>
    <m/>
    <x v="4"/>
    <n v="0"/>
    <x v="5"/>
    <s v="animation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x v="3616"/>
    <b v="0"/>
    <n v="2"/>
    <b v="0"/>
    <s v="food/food trucks"/>
    <m/>
    <x v="1"/>
    <n v="0"/>
    <x v="4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x v="3617"/>
    <b v="0"/>
    <n v="2"/>
    <b v="0"/>
    <s v="food/food trucks"/>
    <m/>
    <x v="4"/>
    <n v="0"/>
    <x v="4"/>
    <s v="food truck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x v="3618"/>
    <b v="0"/>
    <n v="2"/>
    <b v="0"/>
    <s v="games/video games"/>
    <m/>
    <x v="4"/>
    <n v="2"/>
    <x v="3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x v="3619"/>
    <b v="0"/>
    <n v="2"/>
    <b v="0"/>
    <s v="games/video games"/>
    <m/>
    <x v="2"/>
    <n v="1"/>
    <x v="3"/>
    <s v="video games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x v="3620"/>
    <b v="0"/>
    <n v="2"/>
    <b v="0"/>
    <s v="photography/people"/>
    <m/>
    <x v="4"/>
    <n v="0"/>
    <x v="2"/>
    <s v="people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x v="3621"/>
    <b v="0"/>
    <n v="2"/>
    <b v="0"/>
    <s v="publishing/children's books"/>
    <m/>
    <x v="2"/>
    <n v="0"/>
    <x v="1"/>
    <s v="children's books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x v="3622"/>
    <b v="0"/>
    <n v="1"/>
    <b v="0"/>
    <s v="publishing/fiction"/>
    <m/>
    <x v="2"/>
    <n v="0"/>
    <x v="1"/>
    <s v="fiction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x v="3623"/>
    <b v="0"/>
    <n v="2"/>
    <b v="0"/>
    <s v="publishing/translations"/>
    <m/>
    <x v="2"/>
    <n v="0"/>
    <x v="1"/>
    <s v="translations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x v="3624"/>
    <b v="0"/>
    <n v="1"/>
    <b v="0"/>
    <s v="technology/web"/>
    <m/>
    <x v="4"/>
    <n v="0"/>
    <x v="0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11"/>
    <s v="CAD"/>
    <n v="1454864280"/>
    <n v="1452272280"/>
    <x v="3625"/>
    <b v="0"/>
    <n v="1"/>
    <b v="0"/>
    <s v="technology/web"/>
    <m/>
    <x v="1"/>
    <n v="0"/>
    <x v="0"/>
    <s v="web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x v="3626"/>
    <b v="0"/>
    <n v="2"/>
    <b v="0"/>
    <s v="theater/musical"/>
    <m/>
    <x v="1"/>
    <n v="0"/>
    <x v="6"/>
    <s v="musical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x v="3627"/>
    <b v="0"/>
    <n v="2"/>
    <b v="0"/>
    <s v="theater/plays"/>
    <m/>
    <x v="1"/>
    <n v="0"/>
    <x v="6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x v="3628"/>
    <b v="0"/>
    <n v="2"/>
    <b v="0"/>
    <s v="theater/plays"/>
    <m/>
    <x v="2"/>
    <n v="0"/>
    <x v="6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x v="3629"/>
    <b v="0"/>
    <n v="1"/>
    <b v="0"/>
    <s v="theater/plays"/>
    <m/>
    <x v="1"/>
    <n v="0"/>
    <x v="6"/>
    <s v="play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x v="3630"/>
    <b v="0"/>
    <n v="2"/>
    <b v="0"/>
    <s v="theater/spaces"/>
    <m/>
    <x v="1"/>
    <n v="0"/>
    <x v="6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x v="3631"/>
    <b v="0"/>
    <n v="2"/>
    <b v="0"/>
    <s v="theater/spaces"/>
    <m/>
    <x v="1"/>
    <n v="0"/>
    <x v="6"/>
    <s v="spaces"/>
  </r>
  <r>
    <n v="464"/>
    <s v="PokÃ©Movie - A PokÃ©monâ„¢ school project"/>
    <s v="We are three students that want to make a short PokÃ©mon movie as a school project!"/>
    <n v="1010"/>
    <n v="1"/>
    <x v="2"/>
    <x v="4"/>
    <s v="EUR"/>
    <n v="1463602935"/>
    <n v="1461874935"/>
    <x v="3632"/>
    <b v="0"/>
    <n v="1"/>
    <b v="0"/>
    <s v="film &amp; video/animation"/>
    <m/>
    <x v="1"/>
    <n v="0"/>
    <x v="5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x v="3633"/>
    <b v="0"/>
    <n v="1"/>
    <b v="0"/>
    <s v="film &amp; video/animation"/>
    <m/>
    <x v="5"/>
    <n v="0"/>
    <x v="5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x v="3634"/>
    <b v="0"/>
    <n v="1"/>
    <b v="0"/>
    <s v="film &amp; video/animation"/>
    <m/>
    <x v="0"/>
    <n v="0"/>
    <x v="5"/>
    <s v="animation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x v="3635"/>
    <b v="0"/>
    <n v="1"/>
    <b v="0"/>
    <s v="film &amp; video/drama"/>
    <m/>
    <x v="1"/>
    <n v="0"/>
    <x v="5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x v="3636"/>
    <b v="0"/>
    <n v="1"/>
    <b v="0"/>
    <s v="film &amp; video/drama"/>
    <m/>
    <x v="1"/>
    <n v="0"/>
    <x v="5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x v="3637"/>
    <b v="0"/>
    <n v="1"/>
    <b v="0"/>
    <s v="film &amp; video/drama"/>
    <m/>
    <x v="4"/>
    <n v="0"/>
    <x v="5"/>
    <s v="drama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x v="3638"/>
    <b v="0"/>
    <n v="1"/>
    <b v="0"/>
    <s v="film &amp; video/science fiction"/>
    <m/>
    <x v="4"/>
    <n v="0"/>
    <x v="5"/>
    <s v="science fiction"/>
  </r>
  <r>
    <n v="2421"/>
    <s v="hot dog cart"/>
    <s v="help me start Merrill's first hot dog cart in this empty lot"/>
    <n v="6000"/>
    <n v="1"/>
    <x v="2"/>
    <x v="0"/>
    <s v="USD"/>
    <n v="1424536196"/>
    <n v="1421944196"/>
    <x v="3639"/>
    <b v="0"/>
    <n v="1"/>
    <b v="0"/>
    <s v="food/food trucks"/>
    <m/>
    <x v="4"/>
    <n v="0"/>
    <x v="4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x v="3640"/>
    <b v="0"/>
    <n v="1"/>
    <b v="0"/>
    <s v="food/food trucks"/>
    <m/>
    <x v="4"/>
    <n v="0"/>
    <x v="4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x v="3641"/>
    <b v="0"/>
    <n v="1"/>
    <b v="0"/>
    <s v="food/food trucks"/>
    <m/>
    <x v="1"/>
    <n v="0"/>
    <x v="4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x v="3642"/>
    <b v="0"/>
    <n v="1"/>
    <b v="0"/>
    <s v="food/food trucks"/>
    <m/>
    <x v="1"/>
    <n v="0"/>
    <x v="4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x v="3643"/>
    <b v="0"/>
    <n v="1"/>
    <b v="0"/>
    <s v="food/food trucks"/>
    <m/>
    <x v="4"/>
    <n v="0"/>
    <x v="4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x v="3644"/>
    <b v="0"/>
    <n v="1"/>
    <b v="0"/>
    <s v="food/food trucks"/>
    <m/>
    <x v="1"/>
    <n v="0"/>
    <x v="4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x v="3645"/>
    <b v="0"/>
    <n v="1"/>
    <b v="0"/>
    <s v="food/food trucks"/>
    <m/>
    <x v="2"/>
    <n v="0"/>
    <x v="4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x v="3646"/>
    <b v="0"/>
    <n v="1"/>
    <b v="0"/>
    <s v="food/food trucks"/>
    <m/>
    <x v="1"/>
    <n v="0"/>
    <x v="4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x v="3647"/>
    <b v="0"/>
    <n v="1"/>
    <b v="0"/>
    <s v="food/food trucks"/>
    <m/>
    <x v="2"/>
    <n v="0"/>
    <x v="4"/>
    <s v="food trucks"/>
  </r>
  <r>
    <n v="1128"/>
    <s v="Flying Turds"/>
    <s v="#havingfunFTW"/>
    <n v="1000"/>
    <n v="1"/>
    <x v="2"/>
    <x v="1"/>
    <s v="GBP"/>
    <n v="1407425717"/>
    <n v="1404833717"/>
    <x v="3648"/>
    <b v="0"/>
    <n v="1"/>
    <b v="0"/>
    <s v="games/mobile games"/>
    <m/>
    <x v="2"/>
    <n v="0"/>
    <x v="3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8"/>
    <s v="AUD"/>
    <n v="1417235580"/>
    <n v="1416034228"/>
    <x v="3649"/>
    <b v="0"/>
    <n v="1"/>
    <b v="0"/>
    <s v="games/mobile games"/>
    <m/>
    <x v="2"/>
    <n v="0"/>
    <x v="3"/>
    <s v="mobile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x v="3650"/>
    <b v="0"/>
    <n v="1"/>
    <b v="0"/>
    <s v="games/video games"/>
    <m/>
    <x v="4"/>
    <n v="0"/>
    <x v="3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x v="3651"/>
    <b v="0"/>
    <n v="1"/>
    <b v="0"/>
    <s v="games/video games"/>
    <m/>
    <x v="1"/>
    <n v="0"/>
    <x v="3"/>
    <s v="video games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x v="3652"/>
    <b v="0"/>
    <n v="1"/>
    <b v="0"/>
    <s v="journalism/audio"/>
    <m/>
    <x v="2"/>
    <n v="0"/>
    <x v="8"/>
    <s v="audio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x v="3653"/>
    <b v="0"/>
    <n v="1"/>
    <b v="0"/>
    <s v="music/faith"/>
    <m/>
    <x v="4"/>
    <n v="0"/>
    <x v="7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x v="3654"/>
    <b v="0"/>
    <n v="1"/>
    <b v="0"/>
    <s v="music/faith"/>
    <m/>
    <x v="1"/>
    <n v="0"/>
    <x v="7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x v="3655"/>
    <b v="0"/>
    <n v="1"/>
    <b v="0"/>
    <s v="music/faith"/>
    <m/>
    <x v="4"/>
    <n v="0"/>
    <x v="7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x v="3656"/>
    <b v="0"/>
    <n v="1"/>
    <b v="0"/>
    <s v="music/faith"/>
    <m/>
    <x v="4"/>
    <n v="0"/>
    <x v="7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x v="3657"/>
    <b v="0"/>
    <n v="1"/>
    <b v="0"/>
    <s v="music/faith"/>
    <m/>
    <x v="1"/>
    <n v="0"/>
    <x v="7"/>
    <s v="faith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x v="3658"/>
    <b v="0"/>
    <n v="1"/>
    <b v="0"/>
    <s v="photography/nature"/>
    <m/>
    <x v="4"/>
    <n v="0"/>
    <x v="2"/>
    <s v="natur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x v="3659"/>
    <b v="0"/>
    <n v="1"/>
    <b v="0"/>
    <s v="photography/people"/>
    <m/>
    <x v="1"/>
    <n v="0"/>
    <x v="2"/>
    <s v="people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x v="3660"/>
    <b v="0"/>
    <n v="1"/>
    <b v="0"/>
    <s v="photography/places"/>
    <m/>
    <x v="2"/>
    <n v="0"/>
    <x v="2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x v="3661"/>
    <b v="0"/>
    <n v="1"/>
    <b v="0"/>
    <s v="photography/places"/>
    <m/>
    <x v="4"/>
    <n v="0"/>
    <x v="2"/>
    <s v="places"/>
  </r>
  <r>
    <n v="2773"/>
    <s v="The Boat That Couldn't Float"/>
    <s v="Parents know the pain of rereading bad bedtime stories. I want to write stories that all ages will enjoy"/>
    <n v="530"/>
    <n v="1"/>
    <x v="2"/>
    <x v="11"/>
    <s v="CAD"/>
    <n v="1461530721"/>
    <n v="1460666721"/>
    <x v="3662"/>
    <b v="0"/>
    <n v="1"/>
    <b v="0"/>
    <s v="publishing/children's books"/>
    <m/>
    <x v="1"/>
    <n v="0"/>
    <x v="1"/>
    <s v="children's books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x v="3663"/>
    <b v="0"/>
    <n v="1"/>
    <b v="0"/>
    <s v="publishing/fiction"/>
    <m/>
    <x v="0"/>
    <n v="0"/>
    <x v="1"/>
    <s v="fiction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6"/>
    <s v="EUR"/>
    <n v="1464939520"/>
    <n v="1461051520"/>
    <x v="3664"/>
    <b v="0"/>
    <n v="1"/>
    <b v="0"/>
    <s v="publishing/translations"/>
    <m/>
    <x v="1"/>
    <n v="0"/>
    <x v="1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x v="3665"/>
    <b v="0"/>
    <n v="1"/>
    <b v="0"/>
    <s v="publishing/translations"/>
    <m/>
    <x v="1"/>
    <n v="0"/>
    <x v="1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6"/>
    <s v="EUR"/>
    <n v="1464285463"/>
    <n v="1461693463"/>
    <x v="3666"/>
    <b v="0"/>
    <n v="1"/>
    <b v="0"/>
    <s v="publishing/translations"/>
    <m/>
    <x v="1"/>
    <n v="0"/>
    <x v="1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x v="3667"/>
    <b v="0"/>
    <n v="1"/>
    <b v="0"/>
    <s v="publishing/translations"/>
    <m/>
    <x v="1"/>
    <n v="0"/>
    <x v="1"/>
    <s v="translation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x v="3668"/>
    <b v="0"/>
    <n v="1"/>
    <b v="0"/>
    <s v="technology/wearables"/>
    <m/>
    <x v="1"/>
    <n v="0"/>
    <x v="0"/>
    <s v="wearables"/>
  </r>
  <r>
    <n v="696"/>
    <s v="trustee"/>
    <s v="Show your fidelity by wearing the Trustee rings! Show where you are (at)!"/>
    <n v="175000"/>
    <n v="1"/>
    <x v="2"/>
    <x v="13"/>
    <s v="EUR"/>
    <n v="1406326502"/>
    <n v="1403734502"/>
    <x v="3669"/>
    <b v="0"/>
    <n v="1"/>
    <b v="0"/>
    <s v="technology/wearables"/>
    <m/>
    <x v="2"/>
    <n v="0"/>
    <x v="0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x v="3670"/>
    <b v="0"/>
    <n v="1"/>
    <b v="0"/>
    <s v="technology/wearables"/>
    <m/>
    <x v="1"/>
    <n v="0"/>
    <x v="0"/>
    <s v="wearable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x v="3671"/>
    <b v="0"/>
    <n v="1"/>
    <b v="0"/>
    <s v="technology/web"/>
    <m/>
    <x v="4"/>
    <n v="0"/>
    <x v="0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x v="3672"/>
    <b v="0"/>
    <n v="1"/>
    <b v="0"/>
    <s v="technology/web"/>
    <m/>
    <x v="1"/>
    <n v="0"/>
    <x v="0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16"/>
    <s v="EUR"/>
    <n v="1457822275"/>
    <n v="1455230275"/>
    <x v="3673"/>
    <b v="0"/>
    <n v="1"/>
    <b v="0"/>
    <s v="technology/web"/>
    <m/>
    <x v="1"/>
    <n v="0"/>
    <x v="0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x v="3674"/>
    <b v="0"/>
    <n v="1"/>
    <b v="0"/>
    <s v="technology/web"/>
    <m/>
    <x v="1"/>
    <n v="0"/>
    <x v="0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x v="3675"/>
    <b v="0"/>
    <n v="1"/>
    <b v="0"/>
    <s v="technology/web"/>
    <m/>
    <x v="4"/>
    <n v="0"/>
    <x v="0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x v="3676"/>
    <b v="0"/>
    <n v="1"/>
    <b v="0"/>
    <s v="technology/web"/>
    <m/>
    <x v="1"/>
    <n v="0"/>
    <x v="0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x v="3677"/>
    <b v="0"/>
    <n v="1"/>
    <b v="0"/>
    <s v="technology/web"/>
    <m/>
    <x v="4"/>
    <n v="0"/>
    <x v="0"/>
    <s v="web"/>
  </r>
  <r>
    <n v="589"/>
    <s v="Get Neighborly"/>
    <s v="Services closer than you think..."/>
    <n v="7500"/>
    <n v="1"/>
    <x v="2"/>
    <x v="0"/>
    <s v="USD"/>
    <n v="1436366699"/>
    <n v="1435070699"/>
    <x v="3678"/>
    <b v="0"/>
    <n v="1"/>
    <b v="0"/>
    <s v="technology/web"/>
    <m/>
    <x v="4"/>
    <n v="0"/>
    <x v="0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x v="3679"/>
    <b v="0"/>
    <n v="1"/>
    <b v="0"/>
    <s v="technology/web"/>
    <m/>
    <x v="2"/>
    <n v="0"/>
    <x v="0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x v="3680"/>
    <b v="0"/>
    <n v="1"/>
    <b v="0"/>
    <s v="technology/web"/>
    <m/>
    <x v="4"/>
    <n v="0"/>
    <x v="0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x v="3681"/>
    <b v="0"/>
    <n v="1"/>
    <b v="0"/>
    <s v="technology/web"/>
    <m/>
    <x v="2"/>
    <n v="0"/>
    <x v="0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11"/>
    <s v="CAD"/>
    <n v="1466789269"/>
    <n v="1464197269"/>
    <x v="3682"/>
    <b v="0"/>
    <n v="1"/>
    <b v="0"/>
    <s v="technology/web"/>
    <m/>
    <x v="1"/>
    <n v="0"/>
    <x v="0"/>
    <s v="web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x v="3683"/>
    <b v="0"/>
    <n v="1"/>
    <b v="0"/>
    <s v="theater/musical"/>
    <m/>
    <x v="1"/>
    <n v="0"/>
    <x v="6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x v="3684"/>
    <b v="0"/>
    <n v="1"/>
    <b v="0"/>
    <s v="theater/musical"/>
    <m/>
    <x v="2"/>
    <n v="0"/>
    <x v="6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x v="3685"/>
    <b v="0"/>
    <n v="1"/>
    <b v="0"/>
    <s v="theater/musical"/>
    <m/>
    <x v="1"/>
    <n v="0"/>
    <x v="6"/>
    <s v="musical"/>
  </r>
  <r>
    <n v="3645"/>
    <s v="If the Shoe Fits"/>
    <s v="This new musical comedy empowers women and girls of all ages to be themselves in their shoes, whatever shoes they choose."/>
    <n v="1000"/>
    <n v="1"/>
    <x v="2"/>
    <x v="11"/>
    <s v="CAD"/>
    <n v="1479773838"/>
    <n v="1477178238"/>
    <x v="3686"/>
    <b v="0"/>
    <n v="1"/>
    <b v="0"/>
    <s v="theater/musical"/>
    <m/>
    <x v="1"/>
    <n v="0"/>
    <x v="6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x v="3687"/>
    <b v="0"/>
    <n v="1"/>
    <b v="0"/>
    <s v="theater/musical"/>
    <m/>
    <x v="1"/>
    <n v="0"/>
    <x v="6"/>
    <s v="musical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x v="3688"/>
    <b v="0"/>
    <n v="1"/>
    <b v="0"/>
    <s v="theater/plays"/>
    <m/>
    <x v="4"/>
    <n v="0"/>
    <x v="6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x v="3689"/>
    <b v="0"/>
    <n v="1"/>
    <b v="0"/>
    <s v="theater/plays"/>
    <m/>
    <x v="4"/>
    <n v="0"/>
    <x v="6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x v="3690"/>
    <b v="0"/>
    <n v="1"/>
    <b v="0"/>
    <s v="theater/plays"/>
    <m/>
    <x v="4"/>
    <n v="0"/>
    <x v="6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x v="3691"/>
    <b v="0"/>
    <n v="1"/>
    <b v="0"/>
    <s v="theater/plays"/>
    <m/>
    <x v="2"/>
    <n v="0"/>
    <x v="6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x v="3692"/>
    <b v="0"/>
    <n v="1"/>
    <b v="0"/>
    <s v="theater/plays"/>
    <m/>
    <x v="1"/>
    <n v="0"/>
    <x v="6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x v="3693"/>
    <b v="0"/>
    <n v="1"/>
    <b v="0"/>
    <s v="theater/plays"/>
    <m/>
    <x v="4"/>
    <n v="0"/>
    <x v="6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x v="3694"/>
    <b v="0"/>
    <n v="1"/>
    <b v="0"/>
    <s v="theater/plays"/>
    <m/>
    <x v="1"/>
    <n v="0"/>
    <x v="6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2"/>
    <s v="EUR"/>
    <n v="1462301342"/>
    <n v="1457120942"/>
    <x v="3695"/>
    <b v="0"/>
    <n v="1"/>
    <b v="0"/>
    <s v="theater/plays"/>
    <m/>
    <x v="1"/>
    <n v="0"/>
    <x v="6"/>
    <s v="plays"/>
  </r>
  <r>
    <n v="4004"/>
    <s v="South Florida Tours"/>
    <s v="Help Launch The Queen Into South Florida!"/>
    <n v="500"/>
    <n v="1"/>
    <x v="2"/>
    <x v="0"/>
    <s v="USD"/>
    <n v="1412740457"/>
    <n v="1410148457"/>
    <x v="3696"/>
    <b v="0"/>
    <n v="1"/>
    <b v="0"/>
    <s v="theater/plays"/>
    <m/>
    <x v="2"/>
    <n v="0"/>
    <x v="6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x v="3697"/>
    <b v="0"/>
    <n v="1"/>
    <b v="0"/>
    <s v="theater/plays"/>
    <m/>
    <x v="4"/>
    <n v="0"/>
    <x v="6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8"/>
    <s v="AUD"/>
    <n v="1408596589"/>
    <n v="1406004589"/>
    <x v="3698"/>
    <b v="0"/>
    <n v="1"/>
    <b v="0"/>
    <s v="theater/plays"/>
    <m/>
    <x v="2"/>
    <n v="0"/>
    <x v="6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x v="3699"/>
    <b v="0"/>
    <n v="1"/>
    <b v="0"/>
    <s v="theater/plays"/>
    <m/>
    <x v="2"/>
    <n v="0"/>
    <x v="6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2"/>
    <s v="EUR"/>
    <n v="1456617600"/>
    <n v="1454280186"/>
    <x v="3700"/>
    <b v="0"/>
    <n v="1"/>
    <b v="0"/>
    <s v="theater/plays"/>
    <m/>
    <x v="1"/>
    <n v="0"/>
    <x v="6"/>
    <s v="plays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x v="3701"/>
    <b v="0"/>
    <n v="1"/>
    <b v="0"/>
    <s v="theater/spaces"/>
    <m/>
    <x v="4"/>
    <n v="0"/>
    <x v="6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x v="3702"/>
    <b v="0"/>
    <n v="1"/>
    <b v="0"/>
    <s v="theater/spaces"/>
    <m/>
    <x v="2"/>
    <n v="0"/>
    <x v="6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x v="3703"/>
    <b v="0"/>
    <n v="1"/>
    <b v="0"/>
    <s v="theater/spaces"/>
    <m/>
    <x v="1"/>
    <n v="0"/>
    <x v="6"/>
    <s v="spaces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x v="3704"/>
    <b v="0"/>
    <n v="0"/>
    <b v="0"/>
    <s v="film &amp; video/animation"/>
    <m/>
    <x v="4"/>
    <n v="0"/>
    <x v="5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x v="3705"/>
    <b v="0"/>
    <n v="0"/>
    <b v="0"/>
    <s v="film &amp; video/animation"/>
    <m/>
    <x v="8"/>
    <n v="0"/>
    <x v="5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x v="3706"/>
    <b v="0"/>
    <n v="0"/>
    <b v="0"/>
    <s v="film &amp; video/animation"/>
    <m/>
    <x v="4"/>
    <n v="0"/>
    <x v="5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x v="3707"/>
    <b v="0"/>
    <n v="0"/>
    <b v="0"/>
    <s v="film &amp; video/animation"/>
    <m/>
    <x v="0"/>
    <n v="0"/>
    <x v="5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11"/>
    <s v="CAD"/>
    <n v="1475912326"/>
    <n v="1470728326"/>
    <x v="3708"/>
    <b v="0"/>
    <n v="0"/>
    <b v="0"/>
    <s v="film &amp; video/animation"/>
    <m/>
    <x v="1"/>
    <n v="0"/>
    <x v="5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x v="3709"/>
    <b v="0"/>
    <n v="0"/>
    <b v="0"/>
    <s v="film &amp; video/animation"/>
    <m/>
    <x v="2"/>
    <n v="0"/>
    <x v="5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x v="3710"/>
    <b v="0"/>
    <n v="0"/>
    <b v="0"/>
    <s v="film &amp; video/animation"/>
    <m/>
    <x v="0"/>
    <n v="0"/>
    <x v="5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x v="3711"/>
    <b v="0"/>
    <n v="0"/>
    <b v="0"/>
    <s v="film &amp; video/animation"/>
    <m/>
    <x v="0"/>
    <n v="0"/>
    <x v="5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11"/>
    <s v="CAD"/>
    <n v="1408213512"/>
    <n v="1405621512"/>
    <x v="3712"/>
    <b v="0"/>
    <n v="0"/>
    <b v="0"/>
    <s v="film &amp; video/animation"/>
    <m/>
    <x v="2"/>
    <n v="0"/>
    <x v="5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x v="3713"/>
    <b v="0"/>
    <n v="0"/>
    <b v="0"/>
    <s v="film &amp; video/animation"/>
    <m/>
    <x v="0"/>
    <n v="0"/>
    <x v="5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x v="3714"/>
    <b v="0"/>
    <n v="0"/>
    <b v="0"/>
    <s v="film &amp; video/animation"/>
    <m/>
    <x v="6"/>
    <n v="0"/>
    <x v="5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x v="3715"/>
    <b v="0"/>
    <n v="0"/>
    <b v="0"/>
    <s v="film &amp; video/animation"/>
    <m/>
    <x v="3"/>
    <n v="0"/>
    <x v="5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x v="3716"/>
    <b v="0"/>
    <n v="0"/>
    <b v="0"/>
    <s v="film &amp; video/animation"/>
    <m/>
    <x v="2"/>
    <n v="0"/>
    <x v="5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x v="3717"/>
    <b v="0"/>
    <n v="0"/>
    <b v="0"/>
    <s v="film &amp; video/animation"/>
    <m/>
    <x v="4"/>
    <n v="0"/>
    <x v="5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x v="3718"/>
    <b v="0"/>
    <n v="0"/>
    <b v="0"/>
    <s v="film &amp; video/animation"/>
    <m/>
    <x v="3"/>
    <n v="0"/>
    <x v="5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x v="3719"/>
    <b v="0"/>
    <n v="0"/>
    <b v="0"/>
    <s v="film &amp; video/animation"/>
    <m/>
    <x v="4"/>
    <n v="0"/>
    <x v="5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11"/>
    <s v="CAD"/>
    <n v="1482678994"/>
    <n v="1477491394"/>
    <x v="3720"/>
    <b v="0"/>
    <n v="0"/>
    <b v="0"/>
    <s v="film &amp; video/animation"/>
    <m/>
    <x v="1"/>
    <n v="0"/>
    <x v="5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x v="3721"/>
    <b v="0"/>
    <n v="0"/>
    <b v="0"/>
    <s v="film &amp; video/animation"/>
    <m/>
    <x v="1"/>
    <n v="0"/>
    <x v="5"/>
    <s v="animation"/>
  </r>
  <r>
    <n v="490"/>
    <s v="PROJECT IS CANCELLED"/>
    <s v="Cancelled"/>
    <n v="1000"/>
    <n v="0"/>
    <x v="2"/>
    <x v="0"/>
    <s v="USD"/>
    <n v="1345677285"/>
    <n v="1343085285"/>
    <x v="3722"/>
    <b v="0"/>
    <n v="0"/>
    <b v="0"/>
    <s v="film &amp; video/animation"/>
    <m/>
    <x v="3"/>
    <n v="0"/>
    <x v="5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x v="3723"/>
    <b v="0"/>
    <n v="0"/>
    <b v="0"/>
    <s v="film &amp; video/animation"/>
    <m/>
    <x v="4"/>
    <n v="0"/>
    <x v="5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0"/>
    <s v="SEK"/>
    <n v="1476319830"/>
    <n v="1471135830"/>
    <x v="3724"/>
    <b v="0"/>
    <n v="0"/>
    <b v="0"/>
    <s v="film &amp; video/animation"/>
    <m/>
    <x v="1"/>
    <n v="0"/>
    <x v="5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x v="3725"/>
    <b v="0"/>
    <n v="0"/>
    <b v="0"/>
    <s v="film &amp; video/animation"/>
    <m/>
    <x v="4"/>
    <n v="0"/>
    <x v="5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x v="3726"/>
    <b v="0"/>
    <n v="0"/>
    <b v="0"/>
    <s v="film &amp; video/animation"/>
    <m/>
    <x v="4"/>
    <n v="0"/>
    <x v="5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x v="3727"/>
    <b v="0"/>
    <n v="0"/>
    <b v="0"/>
    <s v="film &amp; video/animation"/>
    <m/>
    <x v="6"/>
    <n v="0"/>
    <x v="5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x v="3728"/>
    <b v="0"/>
    <n v="0"/>
    <b v="0"/>
    <s v="film &amp; video/animation"/>
    <m/>
    <x v="1"/>
    <n v="0"/>
    <x v="5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x v="3729"/>
    <b v="0"/>
    <n v="0"/>
    <b v="0"/>
    <s v="film &amp; video/animation"/>
    <m/>
    <x v="4"/>
    <n v="0"/>
    <x v="5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x v="3730"/>
    <b v="0"/>
    <n v="0"/>
    <b v="0"/>
    <s v="film &amp; video/animation"/>
    <m/>
    <x v="4"/>
    <n v="0"/>
    <x v="5"/>
    <s v="anima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x v="3731"/>
    <b v="0"/>
    <n v="0"/>
    <b v="0"/>
    <s v="film &amp; video/drama"/>
    <m/>
    <x v="4"/>
    <n v="0"/>
    <x v="5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x v="3732"/>
    <b v="0"/>
    <n v="0"/>
    <b v="0"/>
    <s v="film &amp; video/drama"/>
    <m/>
    <x v="4"/>
    <n v="0"/>
    <x v="5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x v="3733"/>
    <b v="0"/>
    <n v="0"/>
    <b v="0"/>
    <s v="film &amp; video/drama"/>
    <m/>
    <x v="4"/>
    <n v="0"/>
    <x v="5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x v="3734"/>
    <b v="0"/>
    <n v="0"/>
    <b v="0"/>
    <s v="film &amp; video/drama"/>
    <m/>
    <x v="4"/>
    <n v="0"/>
    <x v="5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x v="3735"/>
    <b v="0"/>
    <n v="0"/>
    <b v="0"/>
    <s v="film &amp; video/drama"/>
    <m/>
    <x v="4"/>
    <n v="0"/>
    <x v="5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13"/>
    <s v="EUR"/>
    <n v="1431108776"/>
    <n v="1425924776"/>
    <x v="3736"/>
    <b v="0"/>
    <n v="0"/>
    <b v="0"/>
    <s v="film &amp; video/drama"/>
    <m/>
    <x v="4"/>
    <n v="0"/>
    <x v="5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x v="3737"/>
    <b v="0"/>
    <n v="0"/>
    <b v="0"/>
    <s v="film &amp; video/drama"/>
    <m/>
    <x v="4"/>
    <n v="0"/>
    <x v="5"/>
    <s v="drama"/>
  </r>
  <r>
    <n v="178"/>
    <s v="El viaje de LucÃ­a"/>
    <s v="El viaje de LucÃ­a es un largometraje de ficciÃ³n con temÃ¡tica sobre el cÃ¡ncer infantil."/>
    <n v="500000"/>
    <n v="0"/>
    <x v="2"/>
    <x v="5"/>
    <s v="EUR"/>
    <n v="1448582145"/>
    <n v="1445986545"/>
    <x v="3738"/>
    <b v="0"/>
    <n v="0"/>
    <b v="0"/>
    <s v="film &amp; video/drama"/>
    <m/>
    <x v="4"/>
    <n v="0"/>
    <x v="5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x v="3739"/>
    <b v="0"/>
    <n v="0"/>
    <b v="0"/>
    <s v="film &amp; video/drama"/>
    <m/>
    <x v="1"/>
    <n v="0"/>
    <x v="5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x v="3740"/>
    <b v="0"/>
    <n v="0"/>
    <b v="0"/>
    <s v="film &amp; video/drama"/>
    <m/>
    <x v="5"/>
    <n v="0"/>
    <x v="5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x v="3741"/>
    <b v="0"/>
    <n v="0"/>
    <b v="0"/>
    <s v="film &amp; video/drama"/>
    <m/>
    <x v="2"/>
    <n v="0"/>
    <x v="5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x v="3742"/>
    <b v="0"/>
    <n v="0"/>
    <b v="0"/>
    <s v="film &amp; video/drama"/>
    <m/>
    <x v="2"/>
    <n v="0"/>
    <x v="5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x v="3743"/>
    <b v="0"/>
    <n v="0"/>
    <b v="0"/>
    <s v="film &amp; video/drama"/>
    <m/>
    <x v="4"/>
    <n v="0"/>
    <x v="5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x v="3744"/>
    <b v="0"/>
    <n v="0"/>
    <b v="0"/>
    <s v="film &amp; video/drama"/>
    <m/>
    <x v="1"/>
    <n v="0"/>
    <x v="5"/>
    <s v="drama"/>
  </r>
  <r>
    <n v="202"/>
    <s v="Modern Gangsters"/>
    <s v="new web series created by jonney terry"/>
    <n v="6000"/>
    <n v="0"/>
    <x v="2"/>
    <x v="0"/>
    <s v="USD"/>
    <n v="1444337940"/>
    <n v="1441750564"/>
    <x v="3745"/>
    <b v="0"/>
    <n v="0"/>
    <b v="0"/>
    <s v="film &amp; video/drama"/>
    <m/>
    <x v="4"/>
    <n v="0"/>
    <x v="5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x v="3746"/>
    <b v="0"/>
    <n v="0"/>
    <b v="0"/>
    <s v="film &amp; video/drama"/>
    <m/>
    <x v="1"/>
    <n v="0"/>
    <x v="5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8"/>
    <s v="AUD"/>
    <n v="1418719967"/>
    <n v="1416127967"/>
    <x v="3747"/>
    <b v="0"/>
    <n v="0"/>
    <b v="0"/>
    <s v="film &amp; video/drama"/>
    <m/>
    <x v="2"/>
    <n v="0"/>
    <x v="5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x v="3748"/>
    <b v="0"/>
    <n v="0"/>
    <b v="0"/>
    <s v="film &amp; video/drama"/>
    <m/>
    <x v="4"/>
    <n v="0"/>
    <x v="5"/>
    <s v="drama"/>
  </r>
  <r>
    <n v="221"/>
    <s v="Archetypes"/>
    <s v="Film about Schizophrenia with Surreal Twists!"/>
    <n v="50000"/>
    <n v="0"/>
    <x v="2"/>
    <x v="0"/>
    <s v="USD"/>
    <n v="1427569564"/>
    <n v="1422389164"/>
    <x v="3749"/>
    <b v="0"/>
    <n v="0"/>
    <b v="0"/>
    <s v="film &amp; video/drama"/>
    <m/>
    <x v="4"/>
    <n v="0"/>
    <x v="5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x v="3750"/>
    <b v="0"/>
    <n v="0"/>
    <b v="0"/>
    <s v="film &amp; video/drama"/>
    <m/>
    <x v="1"/>
    <n v="0"/>
    <x v="5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8"/>
    <s v="AUD"/>
    <n v="1436506726"/>
    <n v="1431322726"/>
    <x v="3751"/>
    <b v="0"/>
    <n v="0"/>
    <b v="0"/>
    <s v="film &amp; video/drama"/>
    <m/>
    <x v="4"/>
    <n v="0"/>
    <x v="5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x v="3752"/>
    <b v="0"/>
    <n v="0"/>
    <b v="0"/>
    <s v="film &amp; video/drama"/>
    <m/>
    <x v="1"/>
    <n v="0"/>
    <x v="5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x v="3753"/>
    <b v="0"/>
    <n v="0"/>
    <b v="0"/>
    <s v="film &amp; video/drama"/>
    <m/>
    <x v="4"/>
    <n v="0"/>
    <x v="5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x v="3754"/>
    <b v="0"/>
    <n v="0"/>
    <b v="0"/>
    <s v="film &amp; video/drama"/>
    <m/>
    <x v="4"/>
    <n v="0"/>
    <x v="5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4"/>
    <s v="EUR"/>
    <n v="1455402297"/>
    <n v="1452810297"/>
    <x v="3755"/>
    <b v="0"/>
    <n v="0"/>
    <b v="0"/>
    <s v="film &amp; video/drama"/>
    <m/>
    <x v="1"/>
    <n v="0"/>
    <x v="5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x v="3756"/>
    <b v="0"/>
    <n v="0"/>
    <b v="0"/>
    <s v="film &amp; video/drama"/>
    <m/>
    <x v="4"/>
    <n v="0"/>
    <x v="5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x v="3757"/>
    <b v="0"/>
    <n v="0"/>
    <b v="0"/>
    <s v="film &amp; video/drama"/>
    <m/>
    <x v="1"/>
    <n v="0"/>
    <x v="5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x v="3758"/>
    <b v="0"/>
    <n v="0"/>
    <b v="0"/>
    <s v="film &amp; video/drama"/>
    <m/>
    <x v="4"/>
    <n v="0"/>
    <x v="5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x v="3759"/>
    <b v="0"/>
    <n v="0"/>
    <b v="0"/>
    <s v="film &amp; video/drama"/>
    <m/>
    <x v="4"/>
    <n v="0"/>
    <x v="5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x v="3760"/>
    <b v="0"/>
    <n v="0"/>
    <b v="0"/>
    <s v="film &amp; video/drama"/>
    <m/>
    <x v="1"/>
    <n v="0"/>
    <x v="5"/>
    <s v="drama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x v="3761"/>
    <b v="0"/>
    <n v="0"/>
    <b v="0"/>
    <s v="film &amp; video/science fiction"/>
    <m/>
    <x v="1"/>
    <n v="0"/>
    <x v="5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x v="3762"/>
    <b v="0"/>
    <n v="0"/>
    <b v="0"/>
    <s v="film &amp; video/science fiction"/>
    <m/>
    <x v="4"/>
    <n v="0"/>
    <x v="5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x v="3763"/>
    <b v="0"/>
    <n v="0"/>
    <b v="0"/>
    <s v="film &amp; video/science fiction"/>
    <m/>
    <x v="2"/>
    <n v="0"/>
    <x v="5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x v="3764"/>
    <b v="0"/>
    <n v="0"/>
    <b v="0"/>
    <s v="film &amp; video/science fiction"/>
    <m/>
    <x v="2"/>
    <n v="0"/>
    <x v="5"/>
    <s v="science fiction"/>
  </r>
  <r>
    <n v="131"/>
    <s v="I (Canceled)"/>
    <s v="I"/>
    <n v="1200"/>
    <n v="0"/>
    <x v="1"/>
    <x v="0"/>
    <s v="USD"/>
    <n v="1467763200"/>
    <n v="1466453161"/>
    <x v="3765"/>
    <b v="0"/>
    <n v="0"/>
    <b v="0"/>
    <s v="film &amp; video/science fiction"/>
    <m/>
    <x v="1"/>
    <n v="0"/>
    <x v="5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x v="3766"/>
    <b v="0"/>
    <n v="0"/>
    <b v="0"/>
    <s v="film &amp; video/science fiction"/>
    <m/>
    <x v="1"/>
    <n v="0"/>
    <x v="5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x v="3767"/>
    <b v="0"/>
    <n v="0"/>
    <b v="0"/>
    <s v="film &amp; video/science fiction"/>
    <m/>
    <x v="4"/>
    <n v="0"/>
    <x v="5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x v="3768"/>
    <b v="0"/>
    <n v="0"/>
    <b v="0"/>
    <s v="film &amp; video/science fiction"/>
    <m/>
    <x v="4"/>
    <n v="0"/>
    <x v="5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9"/>
    <s v="DKK"/>
    <n v="1444657593"/>
    <n v="1440337593"/>
    <x v="3769"/>
    <b v="0"/>
    <n v="0"/>
    <b v="0"/>
    <s v="film &amp; video/science fiction"/>
    <m/>
    <x v="4"/>
    <n v="0"/>
    <x v="5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x v="3770"/>
    <b v="0"/>
    <n v="0"/>
    <b v="0"/>
    <s v="film &amp; video/science fiction"/>
    <m/>
    <x v="4"/>
    <n v="0"/>
    <x v="5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8"/>
    <s v="AUD"/>
    <n v="1472882100"/>
    <n v="1467941542"/>
    <x v="3771"/>
    <b v="0"/>
    <n v="0"/>
    <b v="0"/>
    <s v="film &amp; video/science fiction"/>
    <m/>
    <x v="1"/>
    <n v="0"/>
    <x v="5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x v="3772"/>
    <b v="0"/>
    <n v="0"/>
    <b v="0"/>
    <s v="film &amp; video/science fiction"/>
    <m/>
    <x v="2"/>
    <n v="0"/>
    <x v="5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x v="3773"/>
    <b v="0"/>
    <n v="0"/>
    <b v="0"/>
    <s v="film &amp; video/science fiction"/>
    <m/>
    <x v="2"/>
    <n v="0"/>
    <x v="5"/>
    <s v="science fiction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x v="3774"/>
    <b v="0"/>
    <n v="0"/>
    <b v="0"/>
    <s v="food/food trucks"/>
    <m/>
    <x v="4"/>
    <n v="0"/>
    <x v="4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11"/>
    <s v="CAD"/>
    <n v="1413760783"/>
    <n v="1408576783"/>
    <x v="3775"/>
    <b v="0"/>
    <n v="0"/>
    <b v="0"/>
    <s v="food/food trucks"/>
    <m/>
    <x v="2"/>
    <n v="0"/>
    <x v="4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x v="3776"/>
    <b v="0"/>
    <n v="0"/>
    <b v="0"/>
    <s v="food/food trucks"/>
    <m/>
    <x v="4"/>
    <n v="0"/>
    <x v="4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x v="3777"/>
    <b v="0"/>
    <n v="0"/>
    <b v="0"/>
    <s v="food/food trucks"/>
    <m/>
    <x v="4"/>
    <n v="0"/>
    <x v="4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x v="3778"/>
    <b v="0"/>
    <n v="0"/>
    <b v="0"/>
    <s v="food/food trucks"/>
    <m/>
    <x v="4"/>
    <n v="0"/>
    <x v="4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x v="3779"/>
    <b v="0"/>
    <n v="0"/>
    <b v="0"/>
    <s v="food/food trucks"/>
    <m/>
    <x v="4"/>
    <n v="0"/>
    <x v="4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x v="3780"/>
    <b v="0"/>
    <n v="0"/>
    <b v="0"/>
    <s v="food/food trucks"/>
    <m/>
    <x v="2"/>
    <n v="0"/>
    <x v="4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x v="3781"/>
    <b v="0"/>
    <n v="0"/>
    <b v="0"/>
    <s v="food/food trucks"/>
    <m/>
    <x v="1"/>
    <n v="0"/>
    <x v="4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x v="3782"/>
    <b v="0"/>
    <n v="0"/>
    <b v="0"/>
    <s v="food/food trucks"/>
    <m/>
    <x v="2"/>
    <n v="0"/>
    <x v="4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x v="3783"/>
    <b v="0"/>
    <n v="0"/>
    <b v="0"/>
    <s v="food/food trucks"/>
    <m/>
    <x v="2"/>
    <n v="0"/>
    <x v="4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x v="3784"/>
    <b v="0"/>
    <n v="0"/>
    <b v="0"/>
    <s v="food/food trucks"/>
    <m/>
    <x v="4"/>
    <n v="0"/>
    <x v="4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8"/>
    <s v="AUD"/>
    <n v="1441619275"/>
    <n v="1439027275"/>
    <x v="3785"/>
    <b v="0"/>
    <n v="0"/>
    <b v="0"/>
    <s v="food/food trucks"/>
    <m/>
    <x v="4"/>
    <n v="0"/>
    <x v="4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16"/>
    <s v="EUR"/>
    <n v="1480185673"/>
    <n v="1476294073"/>
    <x v="3786"/>
    <b v="0"/>
    <n v="0"/>
    <b v="0"/>
    <s v="food/food trucks"/>
    <m/>
    <x v="1"/>
    <n v="0"/>
    <x v="4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x v="3787"/>
    <b v="0"/>
    <n v="0"/>
    <b v="0"/>
    <s v="food/food trucks"/>
    <m/>
    <x v="2"/>
    <n v="0"/>
    <x v="4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x v="3788"/>
    <b v="0"/>
    <n v="0"/>
    <b v="0"/>
    <s v="food/food trucks"/>
    <m/>
    <x v="2"/>
    <n v="0"/>
    <x v="4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x v="3789"/>
    <b v="0"/>
    <n v="0"/>
    <b v="0"/>
    <s v="food/food trucks"/>
    <m/>
    <x v="4"/>
    <n v="0"/>
    <x v="4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x v="3790"/>
    <b v="0"/>
    <n v="0"/>
    <b v="0"/>
    <s v="food/food trucks"/>
    <m/>
    <x v="1"/>
    <n v="0"/>
    <x v="4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x v="3791"/>
    <b v="0"/>
    <n v="0"/>
    <b v="0"/>
    <s v="food/food trucks"/>
    <m/>
    <x v="4"/>
    <n v="0"/>
    <x v="4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x v="3792"/>
    <b v="0"/>
    <n v="0"/>
    <b v="0"/>
    <s v="food/food trucks"/>
    <m/>
    <x v="4"/>
    <n v="0"/>
    <x v="4"/>
    <s v="food trucks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11"/>
    <s v="CAD"/>
    <n v="1444740089"/>
    <n v="1442148089"/>
    <x v="3793"/>
    <b v="0"/>
    <n v="0"/>
    <b v="0"/>
    <s v="food/food trucks"/>
    <m/>
    <x v="4"/>
    <n v="0"/>
    <x v="4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x v="3794"/>
    <b v="0"/>
    <n v="0"/>
    <b v="0"/>
    <s v="food/food trucks"/>
    <m/>
    <x v="4"/>
    <n v="0"/>
    <x v="4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11"/>
    <s v="CAD"/>
    <n v="1406854699"/>
    <n v="1404262699"/>
    <x v="3795"/>
    <b v="0"/>
    <n v="0"/>
    <b v="0"/>
    <s v="food/food trucks"/>
    <m/>
    <x v="2"/>
    <n v="0"/>
    <x v="4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x v="3796"/>
    <b v="0"/>
    <n v="0"/>
    <b v="0"/>
    <s v="food/food trucks"/>
    <m/>
    <x v="2"/>
    <n v="0"/>
    <x v="4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x v="3797"/>
    <b v="0"/>
    <n v="0"/>
    <b v="0"/>
    <s v="food/food trucks"/>
    <m/>
    <x v="4"/>
    <n v="0"/>
    <x v="4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x v="3798"/>
    <b v="0"/>
    <n v="0"/>
    <b v="0"/>
    <s v="food/food trucks"/>
    <m/>
    <x v="2"/>
    <n v="0"/>
    <x v="4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x v="3799"/>
    <b v="0"/>
    <n v="0"/>
    <b v="0"/>
    <s v="food/food trucks"/>
    <m/>
    <x v="1"/>
    <n v="0"/>
    <x v="4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x v="3800"/>
    <b v="0"/>
    <n v="0"/>
    <b v="0"/>
    <s v="food/food trucks"/>
    <m/>
    <x v="2"/>
    <n v="0"/>
    <x v="4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x v="3801"/>
    <b v="0"/>
    <n v="0"/>
    <b v="0"/>
    <s v="food/food trucks"/>
    <m/>
    <x v="4"/>
    <n v="0"/>
    <x v="4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x v="3802"/>
    <b v="0"/>
    <n v="0"/>
    <b v="0"/>
    <s v="food/food trucks"/>
    <m/>
    <x v="2"/>
    <n v="0"/>
    <x v="4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x v="3803"/>
    <b v="0"/>
    <n v="0"/>
    <b v="0"/>
    <s v="food/food trucks"/>
    <m/>
    <x v="4"/>
    <n v="0"/>
    <x v="4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x v="3804"/>
    <b v="0"/>
    <n v="0"/>
    <b v="0"/>
    <s v="food/food trucks"/>
    <m/>
    <x v="4"/>
    <n v="0"/>
    <x v="4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8"/>
    <s v="AUD"/>
    <n v="1453817297"/>
    <n v="1453212497"/>
    <x v="3805"/>
    <b v="0"/>
    <n v="0"/>
    <b v="0"/>
    <s v="food/food trucks"/>
    <m/>
    <x v="1"/>
    <n v="0"/>
    <x v="4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x v="3806"/>
    <b v="0"/>
    <n v="0"/>
    <b v="0"/>
    <s v="food/food trucks"/>
    <m/>
    <x v="4"/>
    <n v="0"/>
    <x v="4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x v="3807"/>
    <b v="0"/>
    <n v="0"/>
    <b v="0"/>
    <s v="food/food trucks"/>
    <m/>
    <x v="2"/>
    <n v="0"/>
    <x v="4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x v="3808"/>
    <b v="0"/>
    <n v="0"/>
    <b v="0"/>
    <s v="food/food trucks"/>
    <m/>
    <x v="4"/>
    <n v="0"/>
    <x v="4"/>
    <s v="food trucks"/>
  </r>
  <r>
    <n v="2699"/>
    <s v="my bakery truck"/>
    <s v="Hi, I want make my first bakery. Food truck was great, but I not have a car licence. So, help me to be my dream!"/>
    <n v="2"/>
    <n v="0"/>
    <x v="2"/>
    <x v="11"/>
    <s v="CAD"/>
    <n v="1407533463"/>
    <n v="1404941463"/>
    <x v="3809"/>
    <b v="0"/>
    <n v="0"/>
    <b v="0"/>
    <s v="food/food trucks"/>
    <m/>
    <x v="2"/>
    <n v="0"/>
    <x v="4"/>
    <s v="food truck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x v="3810"/>
    <b v="0"/>
    <n v="0"/>
    <b v="0"/>
    <s v="food/restaurants"/>
    <m/>
    <x v="1"/>
    <n v="0"/>
    <x v="4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x v="3811"/>
    <b v="0"/>
    <n v="0"/>
    <b v="0"/>
    <s v="food/restaurants"/>
    <m/>
    <x v="2"/>
    <n v="0"/>
    <x v="4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x v="3812"/>
    <b v="0"/>
    <n v="0"/>
    <b v="0"/>
    <s v="food/restaurants"/>
    <m/>
    <x v="4"/>
    <n v="0"/>
    <x v="4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x v="3813"/>
    <b v="0"/>
    <n v="0"/>
    <b v="0"/>
    <s v="food/restaurants"/>
    <m/>
    <x v="4"/>
    <n v="0"/>
    <x v="4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x v="3814"/>
    <b v="0"/>
    <n v="0"/>
    <b v="0"/>
    <s v="food/restaurants"/>
    <m/>
    <x v="2"/>
    <n v="0"/>
    <x v="4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x v="3815"/>
    <b v="0"/>
    <n v="0"/>
    <b v="0"/>
    <s v="food/restaurants"/>
    <m/>
    <x v="1"/>
    <n v="0"/>
    <x v="4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x v="3816"/>
    <b v="0"/>
    <n v="0"/>
    <b v="0"/>
    <s v="food/restaurants"/>
    <m/>
    <x v="2"/>
    <n v="0"/>
    <x v="4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4"/>
    <s v="EUR"/>
    <n v="1488067789"/>
    <n v="1482883789"/>
    <x v="3817"/>
    <b v="0"/>
    <n v="0"/>
    <b v="0"/>
    <s v="food/restaurants"/>
    <m/>
    <x v="1"/>
    <n v="0"/>
    <x v="4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x v="3818"/>
    <b v="0"/>
    <n v="0"/>
    <b v="0"/>
    <s v="food/restaurants"/>
    <m/>
    <x v="2"/>
    <n v="0"/>
    <x v="4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x v="3819"/>
    <b v="0"/>
    <n v="0"/>
    <b v="0"/>
    <s v="food/restaurants"/>
    <m/>
    <x v="2"/>
    <n v="0"/>
    <x v="4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x v="3820"/>
    <b v="0"/>
    <n v="0"/>
    <b v="0"/>
    <s v="food/restaurants"/>
    <m/>
    <x v="1"/>
    <n v="0"/>
    <x v="4"/>
    <s v="restaurant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x v="3821"/>
    <b v="0"/>
    <n v="0"/>
    <b v="0"/>
    <s v="games/mobile games"/>
    <m/>
    <x v="4"/>
    <n v="0"/>
    <x v="3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8"/>
    <s v="AUD"/>
    <n v="1450993668"/>
    <n v="1448401668"/>
    <x v="3822"/>
    <b v="0"/>
    <n v="0"/>
    <b v="0"/>
    <s v="games/mobile games"/>
    <m/>
    <x v="4"/>
    <n v="0"/>
    <x v="3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x v="3823"/>
    <b v="0"/>
    <n v="0"/>
    <b v="0"/>
    <s v="games/mobile games"/>
    <m/>
    <x v="4"/>
    <n v="0"/>
    <x v="3"/>
    <s v="mobile games"/>
  </r>
  <r>
    <n v="1141"/>
    <s v="Arena Z - Zombie Survival"/>
    <s v="I think this will be a great game!"/>
    <n v="500"/>
    <n v="0"/>
    <x v="2"/>
    <x v="4"/>
    <s v="EUR"/>
    <n v="1436460450"/>
    <n v="1433868450"/>
    <x v="3824"/>
    <b v="0"/>
    <n v="0"/>
    <b v="0"/>
    <s v="games/mobile games"/>
    <m/>
    <x v="4"/>
    <n v="0"/>
    <x v="3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x v="3825"/>
    <b v="0"/>
    <n v="0"/>
    <b v="0"/>
    <s v="games/mobile games"/>
    <m/>
    <x v="4"/>
    <n v="0"/>
    <x v="3"/>
    <s v="mobile games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x v="3826"/>
    <b v="0"/>
    <n v="0"/>
    <b v="0"/>
    <s v="games/mobile games"/>
    <m/>
    <x v="2"/>
    <n v="0"/>
    <x v="3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x v="3827"/>
    <b v="0"/>
    <n v="0"/>
    <b v="0"/>
    <s v="games/mobile games"/>
    <m/>
    <x v="1"/>
    <n v="0"/>
    <x v="3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8"/>
    <s v="AUD"/>
    <n v="1402901405"/>
    <n v="1400309405"/>
    <x v="3828"/>
    <b v="0"/>
    <n v="0"/>
    <b v="0"/>
    <s v="games/mobile games"/>
    <m/>
    <x v="2"/>
    <n v="0"/>
    <x v="3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x v="3829"/>
    <b v="0"/>
    <n v="0"/>
    <b v="0"/>
    <s v="games/mobile games"/>
    <m/>
    <x v="4"/>
    <n v="0"/>
    <x v="3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8"/>
    <s v="AUD"/>
    <n v="1402618355"/>
    <n v="1400026355"/>
    <x v="3830"/>
    <b v="0"/>
    <n v="0"/>
    <b v="0"/>
    <s v="games/mobile games"/>
    <m/>
    <x v="2"/>
    <n v="0"/>
    <x v="3"/>
    <s v="mobile games"/>
  </r>
  <r>
    <n v="1071"/>
    <s v="DJ's Bane"/>
    <s v="I'm making a game where you choose how you want to kill the DJ, so you yourself can decide what music will be played at the party."/>
    <n v="100"/>
    <n v="0"/>
    <x v="2"/>
    <x v="2"/>
    <s v="NOK"/>
    <n v="1447787093"/>
    <n v="1445191493"/>
    <x v="3831"/>
    <b v="0"/>
    <n v="0"/>
    <b v="0"/>
    <s v="games/video games"/>
    <m/>
    <x v="4"/>
    <n v="0"/>
    <x v="3"/>
    <s v="video games"/>
  </r>
  <r>
    <n v="1084"/>
    <s v="My own channel"/>
    <s v="I want to start my own channel for gaming"/>
    <n v="550"/>
    <n v="0"/>
    <x v="2"/>
    <x v="0"/>
    <s v="USD"/>
    <n v="1407534804"/>
    <n v="1404942804"/>
    <x v="3832"/>
    <b v="0"/>
    <n v="0"/>
    <b v="0"/>
    <s v="games/video games"/>
    <m/>
    <x v="2"/>
    <n v="0"/>
    <x v="3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x v="3833"/>
    <b v="0"/>
    <n v="0"/>
    <b v="0"/>
    <s v="games/video games"/>
    <m/>
    <x v="2"/>
    <n v="0"/>
    <x v="3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x v="3834"/>
    <b v="0"/>
    <n v="0"/>
    <b v="0"/>
    <s v="games/video games"/>
    <m/>
    <x v="2"/>
    <n v="0"/>
    <x v="3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x v="3835"/>
    <b v="0"/>
    <n v="0"/>
    <b v="0"/>
    <s v="games/video games"/>
    <m/>
    <x v="6"/>
    <n v="0"/>
    <x v="3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x v="3836"/>
    <b v="0"/>
    <n v="0"/>
    <b v="0"/>
    <s v="games/video games"/>
    <m/>
    <x v="0"/>
    <n v="0"/>
    <x v="3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x v="3837"/>
    <b v="0"/>
    <n v="0"/>
    <b v="0"/>
    <s v="games/video games"/>
    <m/>
    <x v="2"/>
    <n v="0"/>
    <x v="3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x v="3838"/>
    <b v="0"/>
    <n v="0"/>
    <b v="0"/>
    <s v="games/video games"/>
    <m/>
    <x v="7"/>
    <n v="0"/>
    <x v="3"/>
    <s v="video games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x v="3839"/>
    <b v="0"/>
    <n v="0"/>
    <b v="0"/>
    <s v="journalism/audio"/>
    <m/>
    <x v="2"/>
    <n v="0"/>
    <x v="8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4"/>
    <s v="EUR"/>
    <n v="1451161560"/>
    <n v="1447273560"/>
    <x v="3840"/>
    <b v="0"/>
    <n v="0"/>
    <b v="0"/>
    <s v="journalism/audio"/>
    <m/>
    <x v="4"/>
    <n v="0"/>
    <x v="8"/>
    <s v="audio"/>
  </r>
  <r>
    <n v="1049"/>
    <s v="J1 (Canceled)"/>
    <s v="------"/>
    <n v="12000"/>
    <n v="0"/>
    <x v="1"/>
    <x v="0"/>
    <s v="USD"/>
    <n v="1455272445"/>
    <n v="1452680445"/>
    <x v="3841"/>
    <b v="0"/>
    <n v="0"/>
    <b v="0"/>
    <s v="journalism/audio"/>
    <m/>
    <x v="1"/>
    <n v="0"/>
    <x v="8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x v="3842"/>
    <b v="0"/>
    <n v="0"/>
    <b v="0"/>
    <s v="journalism/audio"/>
    <m/>
    <x v="4"/>
    <n v="0"/>
    <x v="8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x v="3843"/>
    <b v="0"/>
    <n v="0"/>
    <b v="0"/>
    <s v="journalism/audio"/>
    <m/>
    <x v="2"/>
    <n v="0"/>
    <x v="8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x v="3844"/>
    <b v="0"/>
    <n v="0"/>
    <b v="0"/>
    <s v="journalism/audio"/>
    <m/>
    <x v="1"/>
    <n v="0"/>
    <x v="8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x v="3845"/>
    <b v="0"/>
    <n v="0"/>
    <b v="0"/>
    <s v="journalism/audio"/>
    <m/>
    <x v="2"/>
    <n v="0"/>
    <x v="8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x v="3846"/>
    <b v="0"/>
    <n v="0"/>
    <b v="0"/>
    <s v="journalism/audio"/>
    <m/>
    <x v="1"/>
    <n v="0"/>
    <x v="8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x v="3847"/>
    <b v="0"/>
    <n v="0"/>
    <b v="0"/>
    <s v="journalism/audio"/>
    <m/>
    <x v="4"/>
    <n v="0"/>
    <x v="8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x v="3848"/>
    <b v="0"/>
    <n v="0"/>
    <b v="0"/>
    <s v="journalism/audio"/>
    <m/>
    <x v="1"/>
    <n v="0"/>
    <x v="8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x v="3849"/>
    <b v="0"/>
    <n v="0"/>
    <b v="0"/>
    <s v="journalism/audio"/>
    <m/>
    <x v="4"/>
    <n v="0"/>
    <x v="8"/>
    <s v="audio"/>
  </r>
  <r>
    <n v="1059"/>
    <s v="Voice Over Artist (Canceled)"/>
    <s v="Turning myself into a vocal artist."/>
    <n v="1100"/>
    <n v="0"/>
    <x v="1"/>
    <x v="0"/>
    <s v="USD"/>
    <n v="1426269456"/>
    <n v="1423681056"/>
    <x v="3850"/>
    <b v="0"/>
    <n v="0"/>
    <b v="0"/>
    <s v="journalism/audio"/>
    <m/>
    <x v="4"/>
    <n v="0"/>
    <x v="8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x v="3851"/>
    <b v="0"/>
    <n v="0"/>
    <b v="0"/>
    <s v="journalism/audio"/>
    <m/>
    <x v="1"/>
    <n v="0"/>
    <x v="8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x v="3852"/>
    <b v="0"/>
    <n v="0"/>
    <b v="0"/>
    <s v="journalism/audio"/>
    <m/>
    <x v="1"/>
    <n v="0"/>
    <x v="8"/>
    <s v="audio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x v="3853"/>
    <b v="0"/>
    <n v="0"/>
    <b v="0"/>
    <s v="music/faith"/>
    <m/>
    <x v="5"/>
    <n v="0"/>
    <x v="7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x v="3854"/>
    <b v="0"/>
    <n v="0"/>
    <b v="0"/>
    <s v="music/faith"/>
    <m/>
    <x v="5"/>
    <n v="0"/>
    <x v="7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x v="3855"/>
    <b v="0"/>
    <n v="0"/>
    <b v="0"/>
    <s v="music/faith"/>
    <m/>
    <x v="5"/>
    <n v="0"/>
    <x v="7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x v="3856"/>
    <b v="0"/>
    <n v="0"/>
    <b v="0"/>
    <s v="music/faith"/>
    <m/>
    <x v="4"/>
    <n v="0"/>
    <x v="7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4"/>
    <s v="EUR"/>
    <n v="1440314472"/>
    <n v="1435130472"/>
    <x v="3857"/>
    <b v="0"/>
    <n v="0"/>
    <b v="0"/>
    <s v="music/faith"/>
    <m/>
    <x v="4"/>
    <n v="0"/>
    <x v="7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x v="3858"/>
    <b v="0"/>
    <n v="0"/>
    <b v="0"/>
    <s v="music/faith"/>
    <m/>
    <x v="1"/>
    <n v="0"/>
    <x v="7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x v="3859"/>
    <b v="0"/>
    <n v="0"/>
    <b v="0"/>
    <s v="music/faith"/>
    <m/>
    <x v="4"/>
    <n v="0"/>
    <x v="7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x v="3860"/>
    <b v="0"/>
    <n v="0"/>
    <b v="0"/>
    <s v="music/faith"/>
    <m/>
    <x v="4"/>
    <n v="0"/>
    <x v="7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x v="3861"/>
    <b v="0"/>
    <n v="0"/>
    <b v="0"/>
    <s v="music/faith"/>
    <m/>
    <x v="1"/>
    <n v="0"/>
    <x v="7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x v="3862"/>
    <b v="0"/>
    <n v="0"/>
    <b v="0"/>
    <s v="music/faith"/>
    <m/>
    <x v="4"/>
    <n v="0"/>
    <x v="7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x v="3863"/>
    <b v="0"/>
    <n v="0"/>
    <b v="0"/>
    <s v="music/faith"/>
    <m/>
    <x v="4"/>
    <n v="0"/>
    <x v="7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x v="3864"/>
    <b v="0"/>
    <n v="0"/>
    <b v="0"/>
    <s v="music/faith"/>
    <m/>
    <x v="4"/>
    <n v="0"/>
    <x v="7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x v="3865"/>
    <b v="0"/>
    <n v="0"/>
    <b v="0"/>
    <s v="music/faith"/>
    <m/>
    <x v="1"/>
    <n v="0"/>
    <x v="7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x v="3866"/>
    <b v="0"/>
    <n v="0"/>
    <b v="0"/>
    <s v="music/faith"/>
    <m/>
    <x v="4"/>
    <n v="0"/>
    <x v="7"/>
    <s v="faith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x v="3867"/>
    <b v="0"/>
    <n v="0"/>
    <b v="0"/>
    <s v="music/indie rock"/>
    <m/>
    <x v="3"/>
    <n v="0"/>
    <x v="7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x v="3868"/>
    <b v="0"/>
    <n v="0"/>
    <b v="0"/>
    <s v="music/indie rock"/>
    <m/>
    <x v="3"/>
    <n v="0"/>
    <x v="7"/>
    <s v="indie rock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x v="3869"/>
    <b v="0"/>
    <n v="0"/>
    <b v="0"/>
    <s v="music/jazz"/>
    <m/>
    <x v="4"/>
    <n v="0"/>
    <x v="7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x v="3870"/>
    <b v="0"/>
    <n v="0"/>
    <b v="0"/>
    <s v="music/jazz"/>
    <m/>
    <x v="7"/>
    <n v="0"/>
    <x v="7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x v="3871"/>
    <b v="0"/>
    <n v="0"/>
    <b v="0"/>
    <s v="music/jazz"/>
    <m/>
    <x v="2"/>
    <n v="0"/>
    <x v="7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x v="3872"/>
    <b v="0"/>
    <n v="0"/>
    <b v="0"/>
    <s v="music/jazz"/>
    <m/>
    <x v="6"/>
    <n v="0"/>
    <x v="7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x v="3873"/>
    <b v="0"/>
    <n v="0"/>
    <b v="0"/>
    <s v="music/jazz"/>
    <m/>
    <x v="7"/>
    <n v="0"/>
    <x v="7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x v="3874"/>
    <b v="0"/>
    <n v="0"/>
    <b v="0"/>
    <s v="music/jazz"/>
    <m/>
    <x v="2"/>
    <n v="0"/>
    <x v="7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x v="3875"/>
    <b v="0"/>
    <n v="0"/>
    <b v="0"/>
    <s v="music/jazz"/>
    <m/>
    <x v="3"/>
    <n v="0"/>
    <x v="7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x v="3876"/>
    <b v="0"/>
    <n v="0"/>
    <b v="0"/>
    <s v="music/jazz"/>
    <m/>
    <x v="7"/>
    <n v="0"/>
    <x v="7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x v="3877"/>
    <b v="0"/>
    <n v="0"/>
    <b v="0"/>
    <s v="music/jazz"/>
    <m/>
    <x v="0"/>
    <n v="0"/>
    <x v="7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x v="3878"/>
    <b v="0"/>
    <n v="0"/>
    <b v="0"/>
    <s v="music/jazz"/>
    <m/>
    <x v="7"/>
    <n v="0"/>
    <x v="7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x v="3879"/>
    <b v="0"/>
    <n v="0"/>
    <b v="0"/>
    <s v="music/jazz"/>
    <m/>
    <x v="3"/>
    <n v="0"/>
    <x v="7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x v="3880"/>
    <b v="0"/>
    <n v="0"/>
    <b v="0"/>
    <s v="music/jazz"/>
    <m/>
    <x v="3"/>
    <n v="0"/>
    <x v="7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x v="3881"/>
    <b v="0"/>
    <n v="0"/>
    <b v="0"/>
    <s v="music/jazz"/>
    <m/>
    <x v="6"/>
    <n v="0"/>
    <x v="7"/>
    <s v="jazz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x v="3882"/>
    <b v="0"/>
    <n v="0"/>
    <b v="0"/>
    <s v="music/world music"/>
    <m/>
    <x v="2"/>
    <n v="0"/>
    <x v="7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x v="3883"/>
    <b v="0"/>
    <n v="0"/>
    <b v="0"/>
    <s v="music/world music"/>
    <m/>
    <x v="6"/>
    <n v="0"/>
    <x v="7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x v="3884"/>
    <b v="0"/>
    <n v="0"/>
    <b v="0"/>
    <s v="music/world music"/>
    <m/>
    <x v="4"/>
    <n v="0"/>
    <x v="7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x v="3885"/>
    <b v="0"/>
    <n v="0"/>
    <b v="0"/>
    <s v="music/world music"/>
    <m/>
    <x v="4"/>
    <n v="0"/>
    <x v="7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x v="3886"/>
    <b v="0"/>
    <n v="0"/>
    <b v="0"/>
    <s v="music/world music"/>
    <m/>
    <x v="3"/>
    <n v="0"/>
    <x v="7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x v="3887"/>
    <b v="0"/>
    <n v="0"/>
    <b v="0"/>
    <s v="music/world music"/>
    <m/>
    <x v="3"/>
    <n v="0"/>
    <x v="7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x v="3888"/>
    <b v="0"/>
    <n v="0"/>
    <b v="0"/>
    <s v="music/world music"/>
    <m/>
    <x v="6"/>
    <n v="0"/>
    <x v="7"/>
    <s v="world music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x v="3889"/>
    <b v="0"/>
    <n v="0"/>
    <b v="0"/>
    <s v="photography/nature"/>
    <m/>
    <x v="4"/>
    <n v="0"/>
    <x v="2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x v="3890"/>
    <b v="0"/>
    <n v="0"/>
    <b v="0"/>
    <s v="photography/nature"/>
    <m/>
    <x v="5"/>
    <n v="0"/>
    <x v="2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x v="3891"/>
    <b v="0"/>
    <n v="0"/>
    <b v="0"/>
    <s v="photography/nature"/>
    <m/>
    <x v="4"/>
    <n v="0"/>
    <x v="2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x v="3892"/>
    <b v="0"/>
    <n v="0"/>
    <b v="0"/>
    <s v="photography/nature"/>
    <m/>
    <x v="4"/>
    <n v="0"/>
    <x v="2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8"/>
    <s v="AUD"/>
    <n v="1438495390"/>
    <n v="1435903390"/>
    <x v="3893"/>
    <b v="0"/>
    <n v="0"/>
    <b v="0"/>
    <s v="photography/nature"/>
    <m/>
    <x v="4"/>
    <n v="0"/>
    <x v="2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x v="3894"/>
    <b v="0"/>
    <n v="0"/>
    <b v="0"/>
    <s v="photography/nature"/>
    <m/>
    <x v="4"/>
    <n v="0"/>
    <x v="2"/>
    <s v="natur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x v="3895"/>
    <b v="0"/>
    <n v="0"/>
    <b v="0"/>
    <s v="photography/people"/>
    <m/>
    <x v="1"/>
    <n v="0"/>
    <x v="2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x v="3896"/>
    <b v="0"/>
    <n v="0"/>
    <b v="0"/>
    <s v="photography/people"/>
    <m/>
    <x v="4"/>
    <n v="0"/>
    <x v="2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x v="3897"/>
    <b v="0"/>
    <n v="0"/>
    <b v="0"/>
    <s v="photography/people"/>
    <m/>
    <x v="1"/>
    <n v="0"/>
    <x v="2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x v="3898"/>
    <b v="0"/>
    <n v="0"/>
    <b v="0"/>
    <s v="photography/people"/>
    <m/>
    <x v="2"/>
    <n v="0"/>
    <x v="2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x v="3899"/>
    <b v="0"/>
    <n v="0"/>
    <b v="0"/>
    <s v="photography/people"/>
    <m/>
    <x v="2"/>
    <n v="0"/>
    <x v="2"/>
    <s v="people"/>
  </r>
  <r>
    <n v="1766"/>
    <s v="Photographic book on Melbourne's music scene"/>
    <s v="I want to create a beautiful book which documents the Melbourne music scene."/>
    <n v="1500"/>
    <n v="0"/>
    <x v="2"/>
    <x v="8"/>
    <s v="AUD"/>
    <n v="1408999088"/>
    <n v="1407184688"/>
    <x v="3900"/>
    <b v="1"/>
    <n v="0"/>
    <b v="0"/>
    <s v="photography/photobooks"/>
    <m/>
    <x v="2"/>
    <n v="0"/>
    <x v="2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x v="3901"/>
    <b v="0"/>
    <n v="0"/>
    <b v="0"/>
    <s v="photography/photobooks"/>
    <m/>
    <x v="2"/>
    <n v="0"/>
    <x v="2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x v="3902"/>
    <b v="0"/>
    <n v="0"/>
    <b v="0"/>
    <s v="photography/photobooks"/>
    <m/>
    <x v="4"/>
    <n v="0"/>
    <x v="2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x v="3903"/>
    <b v="0"/>
    <n v="0"/>
    <b v="0"/>
    <s v="photography/photobooks"/>
    <m/>
    <x v="4"/>
    <n v="0"/>
    <x v="2"/>
    <s v="photobook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x v="3904"/>
    <b v="0"/>
    <n v="0"/>
    <b v="0"/>
    <s v="photography/places"/>
    <m/>
    <x v="2"/>
    <n v="0"/>
    <x v="2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x v="3905"/>
    <b v="0"/>
    <n v="0"/>
    <b v="0"/>
    <s v="photography/places"/>
    <m/>
    <x v="4"/>
    <n v="0"/>
    <x v="2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x v="3906"/>
    <b v="0"/>
    <n v="0"/>
    <b v="0"/>
    <s v="photography/places"/>
    <m/>
    <x v="4"/>
    <n v="0"/>
    <x v="2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x v="3907"/>
    <b v="0"/>
    <n v="0"/>
    <b v="0"/>
    <s v="photography/places"/>
    <m/>
    <x v="4"/>
    <n v="0"/>
    <x v="2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x v="3908"/>
    <b v="0"/>
    <n v="0"/>
    <b v="0"/>
    <s v="photography/places"/>
    <m/>
    <x v="4"/>
    <n v="0"/>
    <x v="2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x v="3909"/>
    <b v="0"/>
    <n v="0"/>
    <b v="0"/>
    <s v="photography/places"/>
    <m/>
    <x v="1"/>
    <n v="0"/>
    <x v="2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x v="3910"/>
    <b v="0"/>
    <n v="0"/>
    <b v="0"/>
    <s v="photography/places"/>
    <m/>
    <x v="1"/>
    <n v="0"/>
    <x v="2"/>
    <s v="place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x v="3911"/>
    <b v="0"/>
    <n v="0"/>
    <b v="0"/>
    <s v="publishing/art books"/>
    <m/>
    <x v="8"/>
    <n v="0"/>
    <x v="1"/>
    <s v="art books"/>
  </r>
  <r>
    <n v="1569"/>
    <s v="to be removed (Canceled)"/>
    <s v="to be removed"/>
    <n v="30000"/>
    <n v="0"/>
    <x v="1"/>
    <x v="0"/>
    <s v="USD"/>
    <n v="1369498714"/>
    <n v="1366906714"/>
    <x v="3912"/>
    <b v="0"/>
    <n v="0"/>
    <b v="0"/>
    <s v="publishing/art books"/>
    <m/>
    <x v="0"/>
    <n v="0"/>
    <x v="1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x v="3913"/>
    <b v="0"/>
    <n v="0"/>
    <b v="0"/>
    <s v="publishing/art books"/>
    <m/>
    <x v="3"/>
    <n v="0"/>
    <x v="1"/>
    <s v="art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x v="3914"/>
    <b v="0"/>
    <n v="0"/>
    <b v="0"/>
    <s v="publishing/children's books"/>
    <m/>
    <x v="1"/>
    <n v="0"/>
    <x v="1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x v="3915"/>
    <b v="0"/>
    <n v="0"/>
    <b v="0"/>
    <s v="publishing/children's books"/>
    <m/>
    <x v="3"/>
    <n v="0"/>
    <x v="1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x v="3916"/>
    <b v="0"/>
    <n v="0"/>
    <b v="0"/>
    <s v="publishing/children's books"/>
    <m/>
    <x v="2"/>
    <n v="0"/>
    <x v="1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x v="3917"/>
    <b v="0"/>
    <n v="0"/>
    <b v="0"/>
    <s v="publishing/children's books"/>
    <m/>
    <x v="2"/>
    <n v="0"/>
    <x v="1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x v="3918"/>
    <b v="0"/>
    <n v="0"/>
    <b v="0"/>
    <s v="publishing/children's books"/>
    <m/>
    <x v="0"/>
    <n v="0"/>
    <x v="1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x v="3919"/>
    <b v="0"/>
    <n v="0"/>
    <b v="0"/>
    <s v="publishing/children's books"/>
    <m/>
    <x v="3"/>
    <n v="0"/>
    <x v="1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x v="3920"/>
    <b v="0"/>
    <n v="0"/>
    <b v="0"/>
    <s v="publishing/children's books"/>
    <m/>
    <x v="3"/>
    <n v="0"/>
    <x v="1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x v="3921"/>
    <b v="0"/>
    <n v="0"/>
    <b v="0"/>
    <s v="publishing/children's books"/>
    <m/>
    <x v="0"/>
    <n v="0"/>
    <x v="1"/>
    <s v="children's books"/>
  </r>
  <r>
    <n v="2780"/>
    <s v="Travel with baby"/>
    <s v="Turn the World with my kids, and then write a book with the advice for traveling with baby"/>
    <n v="100000"/>
    <n v="0"/>
    <x v="2"/>
    <x v="6"/>
    <s v="EUR"/>
    <n v="1489142688"/>
    <n v="1486550688"/>
    <x v="3922"/>
    <b v="0"/>
    <n v="0"/>
    <b v="0"/>
    <s v="publishing/children's books"/>
    <m/>
    <x v="5"/>
    <n v="0"/>
    <x v="1"/>
    <s v="children's books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x v="3923"/>
    <b v="0"/>
    <n v="0"/>
    <b v="0"/>
    <s v="publishing/fiction"/>
    <m/>
    <x v="1"/>
    <n v="0"/>
    <x v="1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x v="3924"/>
    <b v="0"/>
    <n v="0"/>
    <b v="0"/>
    <s v="publishing/fiction"/>
    <m/>
    <x v="1"/>
    <n v="0"/>
    <x v="1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x v="3925"/>
    <b v="0"/>
    <n v="0"/>
    <b v="0"/>
    <s v="publishing/fiction"/>
    <m/>
    <x v="4"/>
    <n v="0"/>
    <x v="1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11"/>
    <s v="CAD"/>
    <n v="1424112483"/>
    <n v="1421520483"/>
    <x v="3926"/>
    <b v="0"/>
    <n v="0"/>
    <b v="0"/>
    <s v="publishing/fiction"/>
    <m/>
    <x v="4"/>
    <n v="0"/>
    <x v="1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x v="3927"/>
    <b v="0"/>
    <n v="0"/>
    <b v="0"/>
    <s v="publishing/fiction"/>
    <m/>
    <x v="0"/>
    <n v="0"/>
    <x v="1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x v="3928"/>
    <b v="0"/>
    <n v="0"/>
    <b v="0"/>
    <s v="publishing/fiction"/>
    <m/>
    <x v="0"/>
    <n v="0"/>
    <x v="1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x v="3929"/>
    <b v="0"/>
    <n v="0"/>
    <b v="0"/>
    <s v="publishing/fiction"/>
    <m/>
    <x v="3"/>
    <n v="0"/>
    <x v="1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x v="3930"/>
    <b v="0"/>
    <n v="0"/>
    <b v="0"/>
    <s v="publishing/fiction"/>
    <m/>
    <x v="1"/>
    <n v="0"/>
    <x v="1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x v="3931"/>
    <b v="0"/>
    <n v="0"/>
    <b v="0"/>
    <s v="publishing/fiction"/>
    <m/>
    <x v="3"/>
    <n v="0"/>
    <x v="1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x v="3932"/>
    <b v="0"/>
    <n v="0"/>
    <b v="0"/>
    <s v="publishing/fiction"/>
    <m/>
    <x v="0"/>
    <n v="0"/>
    <x v="1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x v="3933"/>
    <b v="0"/>
    <n v="0"/>
    <b v="0"/>
    <s v="publishing/fiction"/>
    <m/>
    <x v="6"/>
    <n v="0"/>
    <x v="1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x v="3934"/>
    <b v="0"/>
    <n v="0"/>
    <b v="0"/>
    <s v="publishing/fiction"/>
    <m/>
    <x v="2"/>
    <n v="0"/>
    <x v="1"/>
    <s v="fiction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x v="3935"/>
    <b v="0"/>
    <n v="0"/>
    <b v="0"/>
    <s v="publishing/translations"/>
    <m/>
    <x v="2"/>
    <n v="0"/>
    <x v="1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x v="3936"/>
    <b v="0"/>
    <n v="0"/>
    <b v="0"/>
    <s v="publishing/translations"/>
    <m/>
    <x v="4"/>
    <n v="0"/>
    <x v="1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x v="3937"/>
    <b v="0"/>
    <n v="0"/>
    <b v="0"/>
    <s v="publishing/translations"/>
    <m/>
    <x v="4"/>
    <n v="0"/>
    <x v="1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4"/>
    <s v="EUR"/>
    <n v="1440408120"/>
    <n v="1435224120"/>
    <x v="3938"/>
    <b v="0"/>
    <n v="0"/>
    <b v="0"/>
    <s v="publishing/translations"/>
    <m/>
    <x v="4"/>
    <n v="0"/>
    <x v="1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x v="3939"/>
    <b v="0"/>
    <n v="0"/>
    <b v="0"/>
    <s v="publishing/translations"/>
    <m/>
    <x v="4"/>
    <n v="0"/>
    <x v="1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x v="3940"/>
    <b v="0"/>
    <n v="0"/>
    <b v="0"/>
    <s v="publishing/translations"/>
    <m/>
    <x v="4"/>
    <n v="0"/>
    <x v="1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x v="3941"/>
    <b v="0"/>
    <n v="0"/>
    <b v="0"/>
    <s v="publishing/translations"/>
    <m/>
    <x v="1"/>
    <n v="0"/>
    <x v="1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16"/>
    <s v="EUR"/>
    <n v="1483395209"/>
    <n v="1480803209"/>
    <x v="3942"/>
    <b v="0"/>
    <n v="0"/>
    <b v="0"/>
    <s v="publishing/translations"/>
    <m/>
    <x v="1"/>
    <n v="0"/>
    <x v="1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4"/>
    <s v="EUR"/>
    <n v="1442091462"/>
    <n v="1436907462"/>
    <x v="3943"/>
    <b v="0"/>
    <n v="0"/>
    <b v="0"/>
    <s v="publishing/translations"/>
    <m/>
    <x v="4"/>
    <n v="0"/>
    <x v="1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4"/>
    <s v="EUR"/>
    <n v="1434286855"/>
    <n v="1431694855"/>
    <x v="3944"/>
    <b v="0"/>
    <n v="0"/>
    <b v="0"/>
    <s v="publishing/translations"/>
    <m/>
    <x v="4"/>
    <n v="0"/>
    <x v="1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6"/>
    <s v="EUR"/>
    <n v="1461235478"/>
    <n v="1459507478"/>
    <x v="3945"/>
    <b v="0"/>
    <n v="0"/>
    <b v="0"/>
    <s v="publishing/translations"/>
    <m/>
    <x v="1"/>
    <n v="0"/>
    <x v="1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8"/>
    <s v="AUD"/>
    <n v="1432272300"/>
    <n v="1429655318"/>
    <x v="3946"/>
    <b v="0"/>
    <n v="0"/>
    <b v="0"/>
    <s v="publishing/translations"/>
    <m/>
    <x v="4"/>
    <n v="0"/>
    <x v="1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x v="3947"/>
    <b v="0"/>
    <n v="0"/>
    <b v="0"/>
    <s v="publishing/translations"/>
    <m/>
    <x v="4"/>
    <n v="0"/>
    <x v="1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x v="3948"/>
    <b v="0"/>
    <n v="0"/>
    <b v="0"/>
    <s v="publishing/translations"/>
    <m/>
    <x v="2"/>
    <n v="0"/>
    <x v="1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16"/>
    <s v="EUR"/>
    <n v="1492270947"/>
    <n v="1488386547"/>
    <x v="3949"/>
    <b v="0"/>
    <n v="0"/>
    <b v="0"/>
    <s v="publishing/translations"/>
    <m/>
    <x v="5"/>
    <n v="0"/>
    <x v="1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x v="3950"/>
    <b v="0"/>
    <n v="0"/>
    <b v="0"/>
    <s v="publishing/translations"/>
    <m/>
    <x v="4"/>
    <n v="0"/>
    <x v="1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x v="3951"/>
    <b v="0"/>
    <n v="0"/>
    <b v="0"/>
    <s v="publishing/translations"/>
    <m/>
    <x v="2"/>
    <n v="0"/>
    <x v="1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9"/>
    <s v="DKK"/>
    <n v="1449077100"/>
    <n v="1446612896"/>
    <x v="3952"/>
    <b v="0"/>
    <n v="0"/>
    <b v="0"/>
    <s v="publishing/translations"/>
    <m/>
    <x v="4"/>
    <n v="0"/>
    <x v="1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x v="3953"/>
    <b v="0"/>
    <n v="0"/>
    <b v="0"/>
    <s v="publishing/translations"/>
    <m/>
    <x v="2"/>
    <n v="0"/>
    <x v="1"/>
    <s v="translations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4"/>
    <s v="EUR"/>
    <n v="1468565820"/>
    <n v="1465970108"/>
    <x v="3954"/>
    <b v="0"/>
    <n v="0"/>
    <b v="0"/>
    <s v="technology/space exploration"/>
    <m/>
    <x v="1"/>
    <n v="0"/>
    <x v="0"/>
    <s v="space exploration"/>
  </r>
  <r>
    <n v="686"/>
    <s v="Vivi di Cuore - Heart Rate Watch"/>
    <s v="La tua giornata sportiva monitorata nel tuo polso??!!!_x000a_Rendiamolo possibile... VIVI DI CUORE --- All MADE in ITALY"/>
    <n v="500000"/>
    <n v="0"/>
    <x v="2"/>
    <x v="6"/>
    <s v="EUR"/>
    <n v="1438618170"/>
    <n v="1436026170"/>
    <x v="3955"/>
    <b v="0"/>
    <n v="0"/>
    <b v="0"/>
    <s v="technology/wearables"/>
    <m/>
    <x v="4"/>
    <n v="0"/>
    <x v="0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5"/>
    <s v="EUR"/>
    <n v="1481740740"/>
    <n v="1478130783"/>
    <x v="3956"/>
    <b v="0"/>
    <n v="0"/>
    <b v="0"/>
    <s v="technology/wearables"/>
    <m/>
    <x v="1"/>
    <n v="0"/>
    <x v="0"/>
    <s v="wearables"/>
  </r>
  <r>
    <n v="710"/>
    <s v="Hate York Shirt 2.0"/>
    <s v="Shirts, so technologically advanced, they connect mentally to their audience upon sight."/>
    <n v="1200"/>
    <n v="0"/>
    <x v="2"/>
    <x v="11"/>
    <s v="CAD"/>
    <n v="1408495440"/>
    <n v="1405640302"/>
    <x v="3957"/>
    <b v="0"/>
    <n v="0"/>
    <b v="0"/>
    <s v="technology/wearables"/>
    <m/>
    <x v="2"/>
    <n v="0"/>
    <x v="0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x v="3958"/>
    <b v="0"/>
    <n v="0"/>
    <b v="0"/>
    <s v="technology/wearables"/>
    <m/>
    <x v="1"/>
    <n v="0"/>
    <x v="0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6"/>
    <s v="EUR"/>
    <n v="1475310825"/>
    <n v="1472718825"/>
    <x v="3959"/>
    <b v="0"/>
    <n v="0"/>
    <b v="0"/>
    <s v="technology/wearables"/>
    <m/>
    <x v="1"/>
    <n v="0"/>
    <x v="0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9"/>
    <s v="CHF"/>
    <n v="1485480408"/>
    <n v="1482888408"/>
    <x v="3960"/>
    <b v="0"/>
    <n v="0"/>
    <b v="0"/>
    <s v="technology/wearables"/>
    <m/>
    <x v="1"/>
    <n v="0"/>
    <x v="0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8"/>
    <s v="AUD"/>
    <n v="1405478025"/>
    <n v="1402886025"/>
    <x v="3961"/>
    <b v="0"/>
    <n v="0"/>
    <b v="0"/>
    <s v="technology/wearables"/>
    <m/>
    <x v="2"/>
    <n v="0"/>
    <x v="0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x v="3962"/>
    <b v="0"/>
    <n v="0"/>
    <b v="0"/>
    <s v="technology/wearables"/>
    <m/>
    <x v="2"/>
    <n v="0"/>
    <x v="0"/>
    <s v="wearables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x v="3963"/>
    <b v="0"/>
    <n v="0"/>
    <b v="0"/>
    <s v="technology/web"/>
    <m/>
    <x v="1"/>
    <n v="0"/>
    <x v="0"/>
    <s v="web"/>
  </r>
  <r>
    <n v="552"/>
    <s v="Spinnable Social Media"/>
    <s v="Axoral is a 3d interactive social media interface, with the potential to be so much more, but we need your help!"/>
    <n v="45000"/>
    <n v="0"/>
    <x v="2"/>
    <x v="11"/>
    <s v="CAD"/>
    <n v="1452350896"/>
    <n v="1447166896"/>
    <x v="3964"/>
    <b v="0"/>
    <n v="0"/>
    <b v="0"/>
    <s v="technology/web"/>
    <m/>
    <x v="4"/>
    <n v="0"/>
    <x v="0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x v="3965"/>
    <b v="0"/>
    <n v="0"/>
    <b v="0"/>
    <s v="technology/web"/>
    <m/>
    <x v="1"/>
    <n v="0"/>
    <x v="0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x v="3966"/>
    <b v="0"/>
    <n v="0"/>
    <b v="0"/>
    <s v="technology/web"/>
    <m/>
    <x v="4"/>
    <n v="0"/>
    <x v="0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13"/>
    <s v="EUR"/>
    <n v="1482052815"/>
    <n v="1479460815"/>
    <x v="3967"/>
    <b v="0"/>
    <n v="0"/>
    <b v="0"/>
    <s v="technology/web"/>
    <m/>
    <x v="1"/>
    <n v="0"/>
    <x v="0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x v="3968"/>
    <b v="0"/>
    <n v="0"/>
    <b v="0"/>
    <s v="technology/web"/>
    <m/>
    <x v="4"/>
    <n v="0"/>
    <x v="0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x v="3969"/>
    <b v="0"/>
    <n v="0"/>
    <b v="0"/>
    <s v="technology/web"/>
    <m/>
    <x v="2"/>
    <n v="0"/>
    <x v="0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x v="3970"/>
    <b v="0"/>
    <n v="0"/>
    <b v="0"/>
    <s v="technology/web"/>
    <m/>
    <x v="4"/>
    <n v="0"/>
    <x v="0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x v="3971"/>
    <b v="0"/>
    <n v="0"/>
    <b v="0"/>
    <s v="technology/web"/>
    <m/>
    <x v="4"/>
    <n v="0"/>
    <x v="0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x v="3972"/>
    <b v="0"/>
    <n v="0"/>
    <b v="0"/>
    <s v="technology/web"/>
    <m/>
    <x v="4"/>
    <n v="0"/>
    <x v="0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x v="3973"/>
    <b v="0"/>
    <n v="0"/>
    <b v="0"/>
    <s v="technology/web"/>
    <m/>
    <x v="4"/>
    <n v="0"/>
    <x v="0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x v="3974"/>
    <b v="0"/>
    <n v="0"/>
    <b v="0"/>
    <s v="technology/web"/>
    <m/>
    <x v="4"/>
    <n v="0"/>
    <x v="0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x v="3975"/>
    <b v="0"/>
    <n v="0"/>
    <b v="0"/>
    <s v="technology/web"/>
    <m/>
    <x v="2"/>
    <n v="0"/>
    <x v="0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x v="3976"/>
    <b v="0"/>
    <n v="0"/>
    <b v="0"/>
    <s v="technology/web"/>
    <m/>
    <x v="4"/>
    <n v="0"/>
    <x v="0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x v="3977"/>
    <b v="0"/>
    <n v="0"/>
    <b v="0"/>
    <s v="technology/web"/>
    <m/>
    <x v="4"/>
    <n v="0"/>
    <x v="0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16"/>
    <s v="EUR"/>
    <n v="1453210037"/>
    <n v="1448026037"/>
    <x v="3978"/>
    <b v="0"/>
    <n v="0"/>
    <b v="0"/>
    <s v="technology/web"/>
    <m/>
    <x v="4"/>
    <n v="0"/>
    <x v="0"/>
    <s v="web"/>
  </r>
  <r>
    <n v="612"/>
    <s v="Web Streaming 2.0 (Canceled)"/>
    <s v="A Fast and Reliable new Web platform to stream videos from Internet"/>
    <n v="10000"/>
    <n v="0"/>
    <x v="1"/>
    <x v="6"/>
    <s v="EUR"/>
    <n v="1472777146"/>
    <n v="1470185146"/>
    <x v="3979"/>
    <b v="0"/>
    <n v="0"/>
    <b v="0"/>
    <s v="technology/web"/>
    <m/>
    <x v="1"/>
    <n v="0"/>
    <x v="0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x v="3980"/>
    <b v="0"/>
    <n v="0"/>
    <b v="0"/>
    <s v="technology/web"/>
    <m/>
    <x v="1"/>
    <n v="0"/>
    <x v="0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5"/>
    <s v="NZD"/>
    <n v="1443149759"/>
    <n v="1440557759"/>
    <x v="3981"/>
    <b v="0"/>
    <n v="0"/>
    <b v="0"/>
    <s v="technology/web"/>
    <m/>
    <x v="4"/>
    <n v="0"/>
    <x v="0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16"/>
    <s v="EUR"/>
    <n v="1488013307"/>
    <n v="1485421307"/>
    <x v="3982"/>
    <b v="0"/>
    <n v="0"/>
    <b v="0"/>
    <s v="technology/web"/>
    <m/>
    <x v="5"/>
    <n v="0"/>
    <x v="0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x v="3983"/>
    <b v="0"/>
    <n v="0"/>
    <b v="0"/>
    <s v="technology/web"/>
    <m/>
    <x v="4"/>
    <n v="0"/>
    <x v="0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8"/>
    <s v="AUD"/>
    <n v="1432771997"/>
    <n v="1430179997"/>
    <x v="3984"/>
    <b v="0"/>
    <n v="0"/>
    <b v="0"/>
    <s v="technology/web"/>
    <m/>
    <x v="4"/>
    <n v="0"/>
    <x v="0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x v="3985"/>
    <b v="0"/>
    <n v="0"/>
    <b v="0"/>
    <s v="technology/web"/>
    <m/>
    <x v="4"/>
    <n v="0"/>
    <x v="0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11"/>
    <s v="CAD"/>
    <n v="1490560177"/>
    <n v="1487971777"/>
    <x v="3986"/>
    <b v="0"/>
    <n v="0"/>
    <b v="0"/>
    <s v="technology/web"/>
    <m/>
    <x v="5"/>
    <n v="0"/>
    <x v="0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x v="3987"/>
    <b v="0"/>
    <n v="0"/>
    <b v="0"/>
    <s v="technology/web"/>
    <m/>
    <x v="2"/>
    <n v="0"/>
    <x v="0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13"/>
    <s v="EUR"/>
    <n v="1448470165"/>
    <n v="1445874565"/>
    <x v="3988"/>
    <b v="0"/>
    <n v="0"/>
    <b v="0"/>
    <s v="technology/web"/>
    <m/>
    <x v="4"/>
    <n v="0"/>
    <x v="0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x v="3989"/>
    <b v="0"/>
    <n v="0"/>
    <b v="0"/>
    <s v="technology/web"/>
    <m/>
    <x v="5"/>
    <n v="0"/>
    <x v="0"/>
    <s v="web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x v="3990"/>
    <b v="0"/>
    <n v="0"/>
    <b v="0"/>
    <s v="technology/web"/>
    <m/>
    <x v="4"/>
    <n v="0"/>
    <x v="0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x v="3991"/>
    <b v="0"/>
    <n v="0"/>
    <b v="0"/>
    <s v="technology/web"/>
    <m/>
    <x v="2"/>
    <n v="0"/>
    <x v="0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x v="3992"/>
    <b v="0"/>
    <n v="0"/>
    <b v="0"/>
    <s v="technology/web"/>
    <m/>
    <x v="4"/>
    <n v="0"/>
    <x v="0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0"/>
    <s v="SEK"/>
    <n v="1439318228"/>
    <n v="1436812628"/>
    <x v="3993"/>
    <b v="0"/>
    <n v="0"/>
    <b v="0"/>
    <s v="technology/web"/>
    <m/>
    <x v="4"/>
    <n v="0"/>
    <x v="0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2"/>
    <s v="EUR"/>
    <n v="1483474370"/>
    <n v="1480882370"/>
    <x v="3994"/>
    <b v="0"/>
    <n v="0"/>
    <b v="0"/>
    <s v="technology/web"/>
    <m/>
    <x v="1"/>
    <n v="0"/>
    <x v="0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x v="3995"/>
    <b v="0"/>
    <n v="0"/>
    <b v="0"/>
    <s v="technology/web"/>
    <m/>
    <x v="4"/>
    <n v="0"/>
    <x v="0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x v="3996"/>
    <b v="0"/>
    <n v="0"/>
    <b v="0"/>
    <s v="technology/web"/>
    <m/>
    <x v="4"/>
    <n v="0"/>
    <x v="0"/>
    <s v="web"/>
  </r>
  <r>
    <n v="2356"/>
    <s v="HardstyleUnited.com (Canceled)"/>
    <s v="HardstyleUnited.com The Global Hardstyle community. Your Hardstyle community."/>
    <n v="10000"/>
    <n v="0"/>
    <x v="1"/>
    <x v="13"/>
    <s v="EUR"/>
    <n v="1433530104"/>
    <n v="1430938104"/>
    <x v="3997"/>
    <b v="0"/>
    <n v="0"/>
    <b v="0"/>
    <s v="technology/web"/>
    <m/>
    <x v="4"/>
    <n v="0"/>
    <x v="0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x v="3998"/>
    <b v="0"/>
    <n v="0"/>
    <b v="0"/>
    <s v="technology/web"/>
    <m/>
    <x v="4"/>
    <n v="0"/>
    <x v="0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x v="3999"/>
    <b v="0"/>
    <n v="0"/>
    <b v="0"/>
    <s v="technology/web"/>
    <m/>
    <x v="2"/>
    <n v="0"/>
    <x v="0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11"/>
    <s v="CAD"/>
    <n v="1462053600"/>
    <n v="1459975008"/>
    <x v="4000"/>
    <b v="0"/>
    <n v="0"/>
    <b v="0"/>
    <s v="technology/web"/>
    <m/>
    <x v="1"/>
    <n v="0"/>
    <x v="0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x v="4001"/>
    <b v="0"/>
    <n v="0"/>
    <b v="0"/>
    <s v="technology/web"/>
    <m/>
    <x v="4"/>
    <n v="0"/>
    <x v="0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x v="4002"/>
    <b v="0"/>
    <n v="0"/>
    <b v="0"/>
    <s v="technology/web"/>
    <m/>
    <x v="4"/>
    <n v="0"/>
    <x v="0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6"/>
    <s v="EUR"/>
    <n v="1453071600"/>
    <n v="1449596425"/>
    <x v="4003"/>
    <b v="0"/>
    <n v="0"/>
    <b v="0"/>
    <s v="technology/web"/>
    <m/>
    <x v="4"/>
    <n v="0"/>
    <x v="0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x v="4004"/>
    <b v="0"/>
    <n v="0"/>
    <b v="0"/>
    <s v="technology/web"/>
    <m/>
    <x v="1"/>
    <n v="0"/>
    <x v="0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x v="4005"/>
    <b v="0"/>
    <n v="0"/>
    <b v="0"/>
    <s v="technology/web"/>
    <m/>
    <x v="4"/>
    <n v="0"/>
    <x v="0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x v="4006"/>
    <b v="0"/>
    <n v="0"/>
    <b v="0"/>
    <s v="technology/web"/>
    <m/>
    <x v="1"/>
    <n v="0"/>
    <x v="0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11"/>
    <s v="CAD"/>
    <n v="1480110783"/>
    <n v="1477515183"/>
    <x v="4007"/>
    <b v="0"/>
    <n v="0"/>
    <b v="0"/>
    <s v="technology/web"/>
    <m/>
    <x v="1"/>
    <n v="0"/>
    <x v="0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x v="4008"/>
    <b v="0"/>
    <n v="0"/>
    <b v="0"/>
    <s v="technology/web"/>
    <m/>
    <x v="4"/>
    <n v="0"/>
    <x v="0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x v="4009"/>
    <b v="0"/>
    <n v="0"/>
    <b v="0"/>
    <s v="technology/web"/>
    <m/>
    <x v="4"/>
    <n v="0"/>
    <x v="0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11"/>
    <s v="CAD"/>
    <n v="1420920424"/>
    <n v="1415736424"/>
    <x v="4010"/>
    <b v="0"/>
    <n v="0"/>
    <b v="0"/>
    <s v="technology/web"/>
    <m/>
    <x v="2"/>
    <n v="0"/>
    <x v="0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8"/>
    <s v="AUD"/>
    <n v="1420352264"/>
    <n v="1416896264"/>
    <x v="4011"/>
    <b v="0"/>
    <n v="0"/>
    <b v="0"/>
    <s v="technology/web"/>
    <m/>
    <x v="2"/>
    <n v="0"/>
    <x v="0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x v="4012"/>
    <b v="0"/>
    <n v="0"/>
    <b v="0"/>
    <s v="technology/web"/>
    <m/>
    <x v="4"/>
    <n v="0"/>
    <x v="0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x v="4013"/>
    <b v="0"/>
    <n v="0"/>
    <b v="0"/>
    <s v="technology/web"/>
    <m/>
    <x v="1"/>
    <n v="0"/>
    <x v="0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x v="4014"/>
    <b v="0"/>
    <n v="0"/>
    <b v="0"/>
    <s v="technology/web"/>
    <m/>
    <x v="2"/>
    <n v="0"/>
    <x v="0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x v="4015"/>
    <b v="0"/>
    <n v="0"/>
    <b v="0"/>
    <s v="technology/web"/>
    <m/>
    <x v="4"/>
    <n v="0"/>
    <x v="0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0"/>
    <s v="SEK"/>
    <n v="1418934506"/>
    <n v="1415910506"/>
    <x v="4016"/>
    <b v="0"/>
    <n v="0"/>
    <b v="0"/>
    <s v="technology/web"/>
    <m/>
    <x v="2"/>
    <n v="0"/>
    <x v="0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8"/>
    <s v="AUD"/>
    <n v="1460615164"/>
    <n v="1458023164"/>
    <x v="4017"/>
    <b v="0"/>
    <n v="0"/>
    <b v="0"/>
    <s v="technology/web"/>
    <m/>
    <x v="1"/>
    <n v="0"/>
    <x v="0"/>
    <s v="web"/>
  </r>
  <r>
    <n v="3190"/>
    <s v="Call It A Day Productions - THE LIFE"/>
    <s v="Call It A Day Productions is putting on their first full production in December and every little bit helps!"/>
    <n v="4000"/>
    <n v="0"/>
    <x v="2"/>
    <x v="11"/>
    <s v="CAD"/>
    <n v="1481258275"/>
    <n v="1478662675"/>
    <x v="4018"/>
    <b v="0"/>
    <n v="0"/>
    <b v="0"/>
    <s v="theater/musical"/>
    <m/>
    <x v="1"/>
    <n v="0"/>
    <x v="6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x v="4019"/>
    <b v="0"/>
    <n v="0"/>
    <b v="0"/>
    <s v="theater/musical"/>
    <m/>
    <x v="4"/>
    <n v="0"/>
    <x v="6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x v="4020"/>
    <b v="0"/>
    <n v="0"/>
    <b v="0"/>
    <s v="theater/musical"/>
    <m/>
    <x v="4"/>
    <n v="0"/>
    <x v="6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x v="4021"/>
    <b v="0"/>
    <n v="0"/>
    <b v="0"/>
    <s v="theater/musical"/>
    <m/>
    <x v="4"/>
    <n v="0"/>
    <x v="6"/>
    <s v="musical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x v="4022"/>
    <b v="0"/>
    <n v="0"/>
    <b v="0"/>
    <s v="theater/musical"/>
    <m/>
    <x v="4"/>
    <n v="0"/>
    <x v="6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x v="4023"/>
    <b v="0"/>
    <n v="0"/>
    <b v="0"/>
    <s v="theater/musical"/>
    <m/>
    <x v="4"/>
    <n v="0"/>
    <x v="6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x v="4024"/>
    <b v="0"/>
    <n v="0"/>
    <b v="0"/>
    <s v="theater/musical"/>
    <m/>
    <x v="2"/>
    <n v="0"/>
    <x v="6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x v="4025"/>
    <b v="0"/>
    <n v="0"/>
    <b v="0"/>
    <s v="theater/musical"/>
    <m/>
    <x v="4"/>
    <n v="0"/>
    <x v="6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x v="4026"/>
    <b v="0"/>
    <n v="0"/>
    <b v="0"/>
    <s v="theater/musical"/>
    <m/>
    <x v="1"/>
    <n v="0"/>
    <x v="6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x v="4027"/>
    <b v="0"/>
    <n v="0"/>
    <b v="0"/>
    <s v="theater/musical"/>
    <m/>
    <x v="2"/>
    <n v="0"/>
    <x v="6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x v="4028"/>
    <b v="0"/>
    <n v="0"/>
    <b v="0"/>
    <s v="theater/musical"/>
    <m/>
    <x v="4"/>
    <n v="0"/>
    <x v="6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x v="4029"/>
    <b v="0"/>
    <n v="0"/>
    <b v="0"/>
    <s v="theater/musical"/>
    <m/>
    <x v="1"/>
    <n v="0"/>
    <x v="6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x v="4030"/>
    <b v="0"/>
    <n v="0"/>
    <b v="0"/>
    <s v="theater/musical"/>
    <m/>
    <x v="4"/>
    <n v="0"/>
    <x v="6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x v="4031"/>
    <b v="0"/>
    <n v="0"/>
    <b v="0"/>
    <s v="theater/musical"/>
    <m/>
    <x v="4"/>
    <n v="0"/>
    <x v="6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5"/>
    <s v="NZD"/>
    <n v="1422061200"/>
    <n v="1420244622"/>
    <x v="4032"/>
    <b v="0"/>
    <n v="0"/>
    <b v="0"/>
    <s v="theater/musical"/>
    <m/>
    <x v="4"/>
    <n v="0"/>
    <x v="6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9"/>
    <s v="DKK"/>
    <n v="1472896800"/>
    <n v="1472804365"/>
    <x v="4033"/>
    <b v="0"/>
    <n v="0"/>
    <b v="0"/>
    <s v="theater/musical"/>
    <m/>
    <x v="1"/>
    <n v="0"/>
    <x v="6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x v="4034"/>
    <b v="0"/>
    <n v="0"/>
    <b v="0"/>
    <s v="theater/musical"/>
    <m/>
    <x v="2"/>
    <n v="0"/>
    <x v="6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8"/>
    <s v="AUD"/>
    <n v="1454281380"/>
    <n v="1451950570"/>
    <x v="4035"/>
    <b v="0"/>
    <n v="0"/>
    <b v="0"/>
    <s v="theater/musical"/>
    <m/>
    <x v="1"/>
    <n v="0"/>
    <x v="6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x v="4036"/>
    <b v="0"/>
    <n v="0"/>
    <b v="0"/>
    <s v="theater/musical"/>
    <m/>
    <x v="2"/>
    <n v="0"/>
    <x v="6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x v="4037"/>
    <b v="0"/>
    <n v="0"/>
    <b v="0"/>
    <s v="theater/musical"/>
    <m/>
    <x v="4"/>
    <n v="0"/>
    <x v="6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x v="4038"/>
    <b v="0"/>
    <n v="0"/>
    <b v="0"/>
    <s v="theater/musical"/>
    <m/>
    <x v="1"/>
    <n v="0"/>
    <x v="6"/>
    <s v="musical"/>
  </r>
  <r>
    <n v="3886"/>
    <s v="a (Canceled)"/>
    <n v="1"/>
    <n v="10000"/>
    <n v="0"/>
    <x v="1"/>
    <x v="8"/>
    <s v="AUD"/>
    <n v="1418275702"/>
    <n v="1415683702"/>
    <x v="4039"/>
    <b v="0"/>
    <n v="0"/>
    <b v="0"/>
    <s v="theater/musical"/>
    <m/>
    <x v="2"/>
    <n v="0"/>
    <x v="6"/>
    <s v="musical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x v="4040"/>
    <b v="0"/>
    <n v="0"/>
    <b v="0"/>
    <s v="theater/plays"/>
    <m/>
    <x v="2"/>
    <n v="0"/>
    <x v="6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x v="4041"/>
    <b v="0"/>
    <n v="0"/>
    <b v="0"/>
    <s v="theater/plays"/>
    <m/>
    <x v="1"/>
    <n v="0"/>
    <x v="6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x v="4042"/>
    <b v="0"/>
    <n v="0"/>
    <b v="0"/>
    <s v="theater/plays"/>
    <m/>
    <x v="4"/>
    <n v="0"/>
    <x v="6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x v="4043"/>
    <b v="0"/>
    <n v="0"/>
    <b v="0"/>
    <s v="theater/plays"/>
    <m/>
    <x v="1"/>
    <n v="0"/>
    <x v="6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2"/>
    <s v="EUR"/>
    <n v="1454109420"/>
    <n v="1453334629"/>
    <x v="4044"/>
    <b v="0"/>
    <n v="0"/>
    <b v="0"/>
    <s v="theater/plays"/>
    <m/>
    <x v="1"/>
    <n v="0"/>
    <x v="6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11"/>
    <s v="CAD"/>
    <n v="1410669297"/>
    <n v="1405485297"/>
    <x v="4045"/>
    <b v="0"/>
    <n v="0"/>
    <b v="0"/>
    <s v="theater/plays"/>
    <m/>
    <x v="2"/>
    <n v="0"/>
    <x v="6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13"/>
    <s v="EUR"/>
    <n v="1417778880"/>
    <n v="1415711095"/>
    <x v="4046"/>
    <b v="0"/>
    <n v="0"/>
    <b v="0"/>
    <s v="theater/plays"/>
    <m/>
    <x v="2"/>
    <n v="0"/>
    <x v="6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x v="4047"/>
    <b v="0"/>
    <n v="0"/>
    <b v="0"/>
    <s v="theater/plays"/>
    <m/>
    <x v="2"/>
    <n v="0"/>
    <x v="6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x v="4048"/>
    <b v="0"/>
    <n v="0"/>
    <b v="0"/>
    <s v="theater/plays"/>
    <m/>
    <x v="4"/>
    <n v="0"/>
    <x v="6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x v="4049"/>
    <b v="0"/>
    <n v="0"/>
    <b v="0"/>
    <s v="theater/plays"/>
    <m/>
    <x v="4"/>
    <n v="0"/>
    <x v="6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x v="4050"/>
    <b v="0"/>
    <n v="0"/>
    <b v="0"/>
    <s v="theater/plays"/>
    <m/>
    <x v="2"/>
    <n v="0"/>
    <x v="6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x v="4051"/>
    <b v="0"/>
    <n v="0"/>
    <b v="0"/>
    <s v="theater/plays"/>
    <m/>
    <x v="2"/>
    <n v="0"/>
    <x v="6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x v="4052"/>
    <b v="0"/>
    <n v="0"/>
    <b v="0"/>
    <s v="theater/plays"/>
    <m/>
    <x v="4"/>
    <n v="0"/>
    <x v="6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x v="4053"/>
    <b v="0"/>
    <n v="0"/>
    <b v="0"/>
    <s v="theater/plays"/>
    <m/>
    <x v="1"/>
    <n v="0"/>
    <x v="6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x v="4054"/>
    <b v="0"/>
    <n v="0"/>
    <b v="0"/>
    <s v="theater/plays"/>
    <m/>
    <x v="5"/>
    <n v="0"/>
    <x v="6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x v="4055"/>
    <b v="0"/>
    <n v="0"/>
    <b v="0"/>
    <s v="theater/plays"/>
    <m/>
    <x v="5"/>
    <n v="0"/>
    <x v="6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x v="4056"/>
    <b v="0"/>
    <n v="0"/>
    <b v="0"/>
    <s v="theater/plays"/>
    <m/>
    <x v="5"/>
    <n v="0"/>
    <x v="6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x v="4057"/>
    <b v="0"/>
    <n v="0"/>
    <b v="0"/>
    <s v="theater/plays"/>
    <m/>
    <x v="4"/>
    <n v="0"/>
    <x v="6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x v="4058"/>
    <b v="0"/>
    <n v="0"/>
    <b v="0"/>
    <s v="theater/plays"/>
    <m/>
    <x v="4"/>
    <n v="0"/>
    <x v="6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x v="4059"/>
    <b v="0"/>
    <n v="0"/>
    <b v="0"/>
    <s v="theater/plays"/>
    <m/>
    <x v="2"/>
    <n v="0"/>
    <x v="6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x v="4060"/>
    <b v="0"/>
    <n v="0"/>
    <b v="0"/>
    <s v="theater/plays"/>
    <m/>
    <x v="2"/>
    <n v="0"/>
    <x v="6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x v="4061"/>
    <b v="0"/>
    <n v="0"/>
    <b v="0"/>
    <s v="theater/plays"/>
    <m/>
    <x v="4"/>
    <n v="0"/>
    <x v="6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x v="4062"/>
    <b v="0"/>
    <n v="0"/>
    <b v="0"/>
    <s v="theater/plays"/>
    <m/>
    <x v="2"/>
    <n v="0"/>
    <x v="6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x v="4063"/>
    <b v="0"/>
    <n v="0"/>
    <b v="0"/>
    <s v="theater/plays"/>
    <m/>
    <x v="4"/>
    <n v="0"/>
    <x v="6"/>
    <s v="plays"/>
  </r>
  <r>
    <n v="3916"/>
    <s v="Final exam"/>
    <s v="We're a small group of University students who need a little help making our final exam production the best product possible."/>
    <n v="2000"/>
    <n v="0"/>
    <x v="2"/>
    <x v="9"/>
    <s v="DKK"/>
    <n v="1464952752"/>
    <n v="1462360752"/>
    <x v="4064"/>
    <b v="0"/>
    <n v="0"/>
    <b v="0"/>
    <s v="theater/plays"/>
    <m/>
    <x v="1"/>
    <n v="0"/>
    <x v="6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x v="4065"/>
    <b v="0"/>
    <n v="0"/>
    <b v="0"/>
    <s v="theater/plays"/>
    <m/>
    <x v="2"/>
    <n v="0"/>
    <x v="6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8"/>
    <s v="AUD"/>
    <n v="1459490400"/>
    <n v="1457078868"/>
    <x v="4066"/>
    <b v="0"/>
    <n v="0"/>
    <b v="0"/>
    <s v="theater/plays"/>
    <m/>
    <x v="1"/>
    <n v="0"/>
    <x v="6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x v="4067"/>
    <b v="0"/>
    <n v="0"/>
    <b v="0"/>
    <s v="theater/plays"/>
    <m/>
    <x v="4"/>
    <n v="0"/>
    <x v="6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x v="4068"/>
    <b v="0"/>
    <n v="0"/>
    <b v="0"/>
    <s v="theater/plays"/>
    <m/>
    <x v="1"/>
    <n v="0"/>
    <x v="6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x v="4069"/>
    <b v="0"/>
    <n v="0"/>
    <b v="0"/>
    <s v="theater/plays"/>
    <m/>
    <x v="4"/>
    <n v="0"/>
    <x v="6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x v="4070"/>
    <b v="0"/>
    <n v="0"/>
    <b v="0"/>
    <s v="theater/plays"/>
    <m/>
    <x v="4"/>
    <n v="0"/>
    <x v="6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8"/>
    <s v="AUD"/>
    <n v="1410076123"/>
    <n v="1404892123"/>
    <x v="4071"/>
    <b v="0"/>
    <n v="0"/>
    <b v="0"/>
    <s v="theater/plays"/>
    <m/>
    <x v="2"/>
    <n v="0"/>
    <x v="6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x v="4072"/>
    <b v="0"/>
    <n v="0"/>
    <b v="0"/>
    <s v="theater/plays"/>
    <m/>
    <x v="1"/>
    <n v="0"/>
    <x v="6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11"/>
    <s v="CAD"/>
    <n v="1405352264"/>
    <n v="1400168264"/>
    <x v="4073"/>
    <b v="0"/>
    <n v="0"/>
    <b v="0"/>
    <s v="theater/plays"/>
    <m/>
    <x v="2"/>
    <n v="0"/>
    <x v="6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x v="4074"/>
    <b v="0"/>
    <n v="0"/>
    <b v="0"/>
    <s v="theater/plays"/>
    <m/>
    <x v="1"/>
    <n v="0"/>
    <x v="6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11"/>
    <s v="CAD"/>
    <n v="1447821717"/>
    <n v="1445226117"/>
    <x v="4075"/>
    <b v="0"/>
    <n v="0"/>
    <b v="0"/>
    <s v="theater/plays"/>
    <m/>
    <x v="4"/>
    <n v="0"/>
    <x v="6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x v="4076"/>
    <b v="0"/>
    <n v="0"/>
    <b v="0"/>
    <s v="theater/plays"/>
    <m/>
    <x v="1"/>
    <n v="0"/>
    <x v="6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x v="4077"/>
    <b v="0"/>
    <n v="0"/>
    <b v="0"/>
    <s v="theater/plays"/>
    <m/>
    <x v="4"/>
    <n v="0"/>
    <x v="6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x v="4078"/>
    <b v="0"/>
    <n v="0"/>
    <b v="0"/>
    <s v="theater/plays"/>
    <m/>
    <x v="4"/>
    <n v="0"/>
    <x v="6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x v="4079"/>
    <b v="0"/>
    <n v="0"/>
    <b v="0"/>
    <s v="theater/plays"/>
    <m/>
    <x v="4"/>
    <n v="0"/>
    <x v="6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x v="4080"/>
    <b v="0"/>
    <n v="0"/>
    <b v="0"/>
    <s v="theater/plays"/>
    <m/>
    <x v="1"/>
    <n v="0"/>
    <x v="6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x v="4081"/>
    <b v="0"/>
    <n v="0"/>
    <b v="0"/>
    <s v="theater/plays"/>
    <m/>
    <x v="1"/>
    <n v="0"/>
    <x v="6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x v="4082"/>
    <b v="0"/>
    <n v="0"/>
    <b v="0"/>
    <s v="theater/plays"/>
    <m/>
    <x v="4"/>
    <n v="0"/>
    <x v="6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x v="4083"/>
    <b v="0"/>
    <n v="0"/>
    <b v="0"/>
    <s v="theater/plays"/>
    <m/>
    <x v="4"/>
    <n v="0"/>
    <x v="6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x v="4084"/>
    <b v="0"/>
    <n v="0"/>
    <b v="0"/>
    <s v="theater/plays"/>
    <m/>
    <x v="2"/>
    <n v="0"/>
    <x v="6"/>
    <s v="plays"/>
  </r>
  <r>
    <n v="4043"/>
    <s v="Not making potato salad here!"/>
    <s v="This could be my last play, need to bring my son out to see it before it's over.  Need to fly him here from BC"/>
    <n v="300"/>
    <n v="0"/>
    <x v="2"/>
    <x v="11"/>
    <s v="CAD"/>
    <n v="1416524325"/>
    <n v="1415228325"/>
    <x v="4085"/>
    <b v="0"/>
    <n v="0"/>
    <b v="0"/>
    <s v="theater/plays"/>
    <m/>
    <x v="2"/>
    <n v="0"/>
    <x v="6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x v="4086"/>
    <b v="0"/>
    <n v="0"/>
    <b v="0"/>
    <s v="theater/plays"/>
    <m/>
    <x v="2"/>
    <n v="0"/>
    <x v="6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x v="4087"/>
    <b v="0"/>
    <n v="0"/>
    <b v="0"/>
    <s v="theater/plays"/>
    <m/>
    <x v="1"/>
    <n v="0"/>
    <x v="6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x v="4088"/>
    <b v="0"/>
    <n v="0"/>
    <b v="0"/>
    <s v="theater/plays"/>
    <m/>
    <x v="1"/>
    <n v="0"/>
    <x v="6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x v="4089"/>
    <b v="0"/>
    <n v="0"/>
    <b v="0"/>
    <s v="theater/plays"/>
    <m/>
    <x v="1"/>
    <n v="0"/>
    <x v="6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x v="4090"/>
    <b v="0"/>
    <n v="0"/>
    <b v="0"/>
    <s v="theater/plays"/>
    <m/>
    <x v="2"/>
    <n v="0"/>
    <x v="6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x v="4091"/>
    <b v="0"/>
    <n v="0"/>
    <b v="0"/>
    <s v="theater/plays"/>
    <m/>
    <x v="1"/>
    <n v="0"/>
    <x v="6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x v="4092"/>
    <b v="0"/>
    <n v="0"/>
    <b v="0"/>
    <s v="theater/plays"/>
    <m/>
    <x v="1"/>
    <n v="0"/>
    <x v="6"/>
    <s v="plays"/>
  </r>
  <r>
    <n v="4087"/>
    <s v="Stage Production &quot;The Nail Shop&quot;"/>
    <s v="Comedy Stage Play"/>
    <n v="9600"/>
    <n v="0"/>
    <x v="2"/>
    <x v="0"/>
    <s v="USD"/>
    <n v="1468777786"/>
    <n v="1466185786"/>
    <x v="4093"/>
    <b v="0"/>
    <n v="0"/>
    <b v="0"/>
    <s v="theater/plays"/>
    <m/>
    <x v="1"/>
    <n v="0"/>
    <x v="6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x v="4094"/>
    <b v="0"/>
    <n v="0"/>
    <b v="0"/>
    <s v="theater/plays"/>
    <m/>
    <x v="4"/>
    <n v="0"/>
    <x v="6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x v="4095"/>
    <b v="0"/>
    <n v="0"/>
    <b v="0"/>
    <s v="theater/plays"/>
    <m/>
    <x v="1"/>
    <n v="0"/>
    <x v="6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x v="4096"/>
    <b v="0"/>
    <n v="0"/>
    <b v="0"/>
    <s v="theater/plays"/>
    <m/>
    <x v="2"/>
    <n v="0"/>
    <x v="6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x v="4097"/>
    <b v="0"/>
    <n v="0"/>
    <b v="0"/>
    <s v="theater/plays"/>
    <m/>
    <x v="1"/>
    <n v="0"/>
    <x v="6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x v="4098"/>
    <b v="0"/>
    <n v="0"/>
    <b v="0"/>
    <s v="theater/plays"/>
    <m/>
    <x v="4"/>
    <n v="0"/>
    <x v="6"/>
    <s v="play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x v="4099"/>
    <b v="0"/>
    <n v="0"/>
    <b v="0"/>
    <s v="theater/spaces"/>
    <m/>
    <x v="4"/>
    <n v="0"/>
    <x v="6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x v="4100"/>
    <b v="0"/>
    <n v="0"/>
    <b v="0"/>
    <s v="theater/spaces"/>
    <m/>
    <x v="4"/>
    <n v="0"/>
    <x v="6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x v="4101"/>
    <b v="0"/>
    <n v="0"/>
    <b v="0"/>
    <s v="theater/spaces"/>
    <m/>
    <x v="4"/>
    <n v="0"/>
    <x v="6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x v="4102"/>
    <b v="0"/>
    <n v="0"/>
    <b v="0"/>
    <s v="theater/spaces"/>
    <m/>
    <x v="5"/>
    <n v="0"/>
    <x v="6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x v="4103"/>
    <b v="0"/>
    <n v="0"/>
    <b v="0"/>
    <s v="theater/spaces"/>
    <m/>
    <x v="1"/>
    <n v="0"/>
    <x v="6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x v="4104"/>
    <b v="0"/>
    <n v="0"/>
    <b v="0"/>
    <s v="theater/spaces"/>
    <m/>
    <x v="1"/>
    <n v="0"/>
    <x v="6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x v="4105"/>
    <b v="0"/>
    <n v="0"/>
    <b v="0"/>
    <s v="theater/spaces"/>
    <m/>
    <x v="2"/>
    <n v="0"/>
    <x v="6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x v="4106"/>
    <b v="0"/>
    <n v="0"/>
    <b v="0"/>
    <s v="theater/spaces"/>
    <m/>
    <x v="4"/>
    <n v="0"/>
    <x v="6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x v="4107"/>
    <b v="0"/>
    <n v="0"/>
    <b v="0"/>
    <s v="theater/spaces"/>
    <m/>
    <x v="2"/>
    <n v="0"/>
    <x v="6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x v="4108"/>
    <b v="0"/>
    <n v="0"/>
    <b v="0"/>
    <s v="theater/spaces"/>
    <m/>
    <x v="1"/>
    <n v="0"/>
    <x v="6"/>
    <s v="spaces"/>
  </r>
  <r>
    <n v="3061"/>
    <s v="Help Save Parkway Cinemas!"/>
    <s v="Save a historic Local theater."/>
    <n v="1000000"/>
    <n v="0"/>
    <x v="2"/>
    <x v="0"/>
    <s v="USD"/>
    <n v="1407955748"/>
    <n v="1405363748"/>
    <x v="4109"/>
    <b v="0"/>
    <n v="0"/>
    <b v="0"/>
    <s v="theater/spaces"/>
    <m/>
    <x v="2"/>
    <n v="0"/>
    <x v="6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x v="4110"/>
    <b v="0"/>
    <n v="0"/>
    <b v="0"/>
    <s v="theater/spaces"/>
    <m/>
    <x v="4"/>
    <n v="0"/>
    <x v="6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x v="4111"/>
    <b v="0"/>
    <n v="0"/>
    <b v="0"/>
    <s v="theater/spaces"/>
    <m/>
    <x v="2"/>
    <n v="0"/>
    <x v="6"/>
    <s v="spaces"/>
  </r>
  <r>
    <n v="3125"/>
    <s v="N/A (Canceled)"/>
    <s v="N/A"/>
    <n v="1500000"/>
    <n v="0"/>
    <x v="1"/>
    <x v="0"/>
    <s v="USD"/>
    <n v="1452142672"/>
    <n v="1449550672"/>
    <x v="4112"/>
    <b v="0"/>
    <n v="0"/>
    <b v="0"/>
    <s v="theater/spaces"/>
    <m/>
    <x v="4"/>
    <n v="0"/>
    <x v="6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x v="4113"/>
    <b v="0"/>
    <n v="0"/>
    <b v="0"/>
    <s v="theater/spaces"/>
    <m/>
    <x v="4"/>
    <n v="0"/>
    <x v="6"/>
    <s v="spac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6CBA63-7D58-7E4C-9E6B-A31975B288F1}" name="PivotTable3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>
      <items count="22">
        <item x="3"/>
        <item x="8"/>
        <item x="20"/>
        <item x="11"/>
        <item x="19"/>
        <item x="4"/>
        <item x="9"/>
        <item x="5"/>
        <item x="16"/>
        <item x="1"/>
        <item x="7"/>
        <item x="12"/>
        <item x="6"/>
        <item x="17"/>
        <item x="14"/>
        <item x="13"/>
        <item x="2"/>
        <item x="15"/>
        <item x="10"/>
        <item x="18"/>
        <item x="0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8"/>
        <item x="7"/>
        <item x="6"/>
        <item x="3"/>
        <item x="0"/>
        <item x="2"/>
        <item x="4"/>
        <item x="1"/>
        <item x="5"/>
        <item t="default"/>
      </items>
    </pivotField>
    <pivotField showAll="0"/>
    <pivotField axis="axisPage" multipleItemSelectionAllowed="1" showAll="0">
      <items count="10">
        <item h="1" x="5"/>
        <item h="1" x="4"/>
        <item h="1" x="3"/>
        <item h="1" x="8"/>
        <item h="1" x="7"/>
        <item h="1" x="2"/>
        <item h="1" x="1"/>
        <item h="1" x="0"/>
        <item x="6"/>
        <item t="default"/>
      </items>
    </pivotField>
    <pivotField showAll="0"/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8" hier="-1"/>
    <pageField fld="16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zoomScale="95" zoomScaleNormal="95" workbookViewId="0">
      <pane xSplit="1" ySplit="1" topLeftCell="O29" activePane="bottomRight" state="frozen"/>
      <selection pane="topRight" activeCell="B1" sqref="B1"/>
      <selection pane="bottomLeft" activeCell="A2" sqref="A2"/>
      <selection pane="bottomRight" activeCell="P29" sqref="P29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24" style="12" customWidth="1"/>
    <col min="10" max="10" width="17.83203125" style="12" customWidth="1"/>
    <col min="11" max="11" width="17.83203125" style="10" customWidth="1"/>
    <col min="12" max="12" width="15.5" customWidth="1"/>
    <col min="13" max="13" width="24.5" customWidth="1"/>
    <col min="14" max="14" width="36.5" customWidth="1"/>
    <col min="15" max="16" width="41.1640625" customWidth="1"/>
    <col min="17" max="17" width="15.83203125" customWidth="1"/>
    <col min="18" max="18" width="16.33203125" bestFit="1" customWidth="1"/>
    <col min="19" max="19" width="41.1640625" customWidth="1"/>
    <col min="20" max="20" width="14.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1" t="s">
        <v>8258</v>
      </c>
      <c r="J1" s="11" t="s">
        <v>8259</v>
      </c>
      <c r="K1" s="9" t="s">
        <v>8307</v>
      </c>
      <c r="L1" s="1" t="s">
        <v>8260</v>
      </c>
      <c r="M1" s="1" t="s">
        <v>8261</v>
      </c>
      <c r="N1" s="1" t="s">
        <v>8262</v>
      </c>
      <c r="O1" s="1" t="s">
        <v>8305</v>
      </c>
      <c r="P1" s="1" t="s">
        <v>8327</v>
      </c>
      <c r="Q1" s="1" t="s">
        <v>8306</v>
      </c>
      <c r="R1" s="1" t="s">
        <v>8326</v>
      </c>
      <c r="S1" s="16" t="s">
        <v>8325</v>
      </c>
      <c r="T1" s="18" t="s">
        <v>8378</v>
      </c>
    </row>
    <row r="2" spans="1:20" ht="48" hidden="1" x14ac:dyDescent="0.2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 s="12">
        <v>1364184539</v>
      </c>
      <c r="J2" s="12">
        <v>1361250539</v>
      </c>
      <c r="K2" s="13">
        <f>(J2/86400)+25569</f>
        <v>41324.214571759258</v>
      </c>
      <c r="L2" t="b">
        <v>1</v>
      </c>
      <c r="M2">
        <v>26457</v>
      </c>
      <c r="N2" t="b">
        <v>1</v>
      </c>
      <c r="O2" t="s">
        <v>8293</v>
      </c>
      <c r="P2">
        <f>IFERROR(ROUND(E2/L2,2),0)</f>
        <v>2344134.67</v>
      </c>
      <c r="Q2">
        <f>YEAR(K2)</f>
        <v>2013</v>
      </c>
      <c r="R2">
        <f>ROUND(E2/D2*100,0)</f>
        <v>7814</v>
      </c>
      <c r="S2" s="17" t="s">
        <v>8328</v>
      </c>
      <c r="T2" t="s">
        <v>8329</v>
      </c>
    </row>
    <row r="3" spans="1:20" ht="48" hidden="1" x14ac:dyDescent="0.2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 s="12">
        <v>1485254052</v>
      </c>
      <c r="J3" s="12">
        <v>1481366052</v>
      </c>
      <c r="K3" s="13">
        <f>(J3/86400)+25569</f>
        <v>42714.440416666665</v>
      </c>
      <c r="L3" t="b">
        <v>0</v>
      </c>
      <c r="M3">
        <v>775</v>
      </c>
      <c r="N3" t="b">
        <v>0</v>
      </c>
      <c r="O3" t="s">
        <v>8271</v>
      </c>
      <c r="P3">
        <f t="shared" ref="P3:P66" si="0">IFERROR(ROUND(E3/L3,2),0)</f>
        <v>0</v>
      </c>
      <c r="Q3">
        <f>YEAR(K3)</f>
        <v>2016</v>
      </c>
      <c r="R3">
        <f t="shared" ref="R3:R66" si="1">ROUND(E3/D3*100,0)</f>
        <v>21535</v>
      </c>
      <c r="S3" s="17" t="s">
        <v>8328</v>
      </c>
      <c r="T3" t="s">
        <v>8330</v>
      </c>
    </row>
    <row r="4" spans="1:20" ht="48" hidden="1" x14ac:dyDescent="0.2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 s="12">
        <v>1384488000</v>
      </c>
      <c r="J4" s="12">
        <v>1381752061</v>
      </c>
      <c r="K4" s="13">
        <f>(J4/86400)+25569</f>
        <v>41561.500706018516</v>
      </c>
      <c r="L4" t="b">
        <v>1</v>
      </c>
      <c r="M4">
        <v>3863</v>
      </c>
      <c r="N4" t="b">
        <v>1</v>
      </c>
      <c r="O4" t="s">
        <v>8293</v>
      </c>
      <c r="P4">
        <f t="shared" si="0"/>
        <v>1052110.8700000001</v>
      </c>
      <c r="Q4">
        <f>YEAR(K4)</f>
        <v>2013</v>
      </c>
      <c r="R4">
        <f t="shared" si="1"/>
        <v>263</v>
      </c>
      <c r="S4" s="17" t="s">
        <v>8328</v>
      </c>
      <c r="T4" t="s">
        <v>8329</v>
      </c>
    </row>
    <row r="5" spans="1:20" ht="32" hidden="1" x14ac:dyDescent="0.2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 s="12">
        <v>1406149689</v>
      </c>
      <c r="J5" s="12">
        <v>1402693689</v>
      </c>
      <c r="K5" s="13">
        <f>(J5/86400)+25569</f>
        <v>41803.880659722221</v>
      </c>
      <c r="L5" t="b">
        <v>0</v>
      </c>
      <c r="M5">
        <v>8359</v>
      </c>
      <c r="N5" t="b">
        <v>1</v>
      </c>
      <c r="O5" t="s">
        <v>8293</v>
      </c>
      <c r="P5">
        <f t="shared" si="0"/>
        <v>0</v>
      </c>
      <c r="Q5">
        <f>YEAR(K5)</f>
        <v>2014</v>
      </c>
      <c r="R5">
        <f t="shared" si="1"/>
        <v>543</v>
      </c>
      <c r="S5" s="17" t="s">
        <v>8328</v>
      </c>
      <c r="T5" t="s">
        <v>8329</v>
      </c>
    </row>
    <row r="6" spans="1:20" ht="32" hidden="1" x14ac:dyDescent="0.2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 s="12">
        <v>1465232520</v>
      </c>
      <c r="J6" s="12">
        <v>1460557809</v>
      </c>
      <c r="K6" s="13">
        <f>(J6/86400)+25569</f>
        <v>42473.604270833333</v>
      </c>
      <c r="L6" t="b">
        <v>1</v>
      </c>
      <c r="M6">
        <v>4245</v>
      </c>
      <c r="N6" t="b">
        <v>1</v>
      </c>
      <c r="O6" t="s">
        <v>8293</v>
      </c>
      <c r="P6">
        <f t="shared" si="0"/>
        <v>800211</v>
      </c>
      <c r="Q6">
        <f>YEAR(K6)</f>
        <v>2016</v>
      </c>
      <c r="R6">
        <f t="shared" si="1"/>
        <v>800</v>
      </c>
      <c r="S6" s="17" t="s">
        <v>8328</v>
      </c>
      <c r="T6" t="s">
        <v>8329</v>
      </c>
    </row>
    <row r="7" spans="1:20" ht="48" hidden="1" x14ac:dyDescent="0.2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 s="12">
        <v>1468019014</v>
      </c>
      <c r="J7" s="12">
        <v>1462835014</v>
      </c>
      <c r="K7" s="13">
        <f>(J7/86400)+25569</f>
        <v>42499.960810185185</v>
      </c>
      <c r="L7" t="b">
        <v>1</v>
      </c>
      <c r="M7">
        <v>4562</v>
      </c>
      <c r="N7" t="b">
        <v>1</v>
      </c>
      <c r="O7" t="s">
        <v>8293</v>
      </c>
      <c r="P7">
        <f t="shared" si="0"/>
        <v>791862</v>
      </c>
      <c r="Q7">
        <f>YEAR(K7)</f>
        <v>2016</v>
      </c>
      <c r="R7">
        <f t="shared" si="1"/>
        <v>495</v>
      </c>
      <c r="S7" s="17" t="s">
        <v>8328</v>
      </c>
      <c r="T7" t="s">
        <v>8329</v>
      </c>
    </row>
    <row r="8" spans="1:20" ht="48" hidden="1" x14ac:dyDescent="0.2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 s="12">
        <v>1368564913</v>
      </c>
      <c r="J8" s="12">
        <v>1367355313</v>
      </c>
      <c r="K8" s="13">
        <f>(J8/86400)+25569</f>
        <v>41394.871678240743</v>
      </c>
      <c r="L8" t="b">
        <v>1</v>
      </c>
      <c r="M8">
        <v>20242</v>
      </c>
      <c r="N8" t="b">
        <v>1</v>
      </c>
      <c r="O8" t="s">
        <v>8286</v>
      </c>
      <c r="P8">
        <f t="shared" si="0"/>
        <v>590807.11</v>
      </c>
      <c r="Q8">
        <f>YEAR(K8)</f>
        <v>2013</v>
      </c>
      <c r="R8">
        <f t="shared" si="1"/>
        <v>1182</v>
      </c>
      <c r="S8" s="17" t="s">
        <v>8331</v>
      </c>
      <c r="T8" t="s">
        <v>8332</v>
      </c>
    </row>
    <row r="9" spans="1:20" ht="48" hidden="1" x14ac:dyDescent="0.2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 s="12">
        <v>1339484400</v>
      </c>
      <c r="J9" s="12">
        <v>1336627492</v>
      </c>
      <c r="K9" s="13">
        <f>(J9/86400)+25569</f>
        <v>41039.225601851853</v>
      </c>
      <c r="L9" t="b">
        <v>1</v>
      </c>
      <c r="M9">
        <v>388</v>
      </c>
      <c r="N9" t="b">
        <v>1</v>
      </c>
      <c r="O9" t="s">
        <v>8293</v>
      </c>
      <c r="P9">
        <f t="shared" si="0"/>
        <v>513422.57</v>
      </c>
      <c r="Q9">
        <f>YEAR(K9)</f>
        <v>2012</v>
      </c>
      <c r="R9">
        <f t="shared" si="1"/>
        <v>1027</v>
      </c>
      <c r="S9" s="17" t="s">
        <v>8328</v>
      </c>
      <c r="T9" t="s">
        <v>8329</v>
      </c>
    </row>
    <row r="10" spans="1:20" ht="48" hidden="1" x14ac:dyDescent="0.2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 s="12">
        <v>1470466800</v>
      </c>
      <c r="J10" s="12">
        <v>1467134464</v>
      </c>
      <c r="K10" s="13">
        <f>(J10/86400)+25569</f>
        <v>42549.722962962958</v>
      </c>
      <c r="L10" t="b">
        <v>1</v>
      </c>
      <c r="M10">
        <v>2051</v>
      </c>
      <c r="N10" t="b">
        <v>1</v>
      </c>
      <c r="O10" t="s">
        <v>8293</v>
      </c>
      <c r="P10">
        <f t="shared" si="0"/>
        <v>508525.01</v>
      </c>
      <c r="Q10">
        <f>YEAR(K10)</f>
        <v>2016</v>
      </c>
      <c r="R10">
        <f t="shared" si="1"/>
        <v>257</v>
      </c>
      <c r="S10" s="17" t="s">
        <v>8328</v>
      </c>
      <c r="T10" t="s">
        <v>8329</v>
      </c>
    </row>
    <row r="11" spans="1:20" ht="48" hidden="1" x14ac:dyDescent="0.2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 s="12">
        <v>1370001600</v>
      </c>
      <c r="J11" s="12">
        <v>1366879523</v>
      </c>
      <c r="K11" s="13">
        <f>(J11/86400)+25569</f>
        <v>41389.364849537036</v>
      </c>
      <c r="L11" t="b">
        <v>0</v>
      </c>
      <c r="M11">
        <v>5812</v>
      </c>
      <c r="N11" t="b">
        <v>1</v>
      </c>
      <c r="O11" t="s">
        <v>8293</v>
      </c>
      <c r="P11">
        <f t="shared" si="0"/>
        <v>0</v>
      </c>
      <c r="Q11">
        <f>YEAR(K11)</f>
        <v>2013</v>
      </c>
      <c r="R11">
        <f t="shared" si="1"/>
        <v>191</v>
      </c>
      <c r="S11" s="17" t="s">
        <v>8328</v>
      </c>
      <c r="T11" t="s">
        <v>8329</v>
      </c>
    </row>
    <row r="12" spans="1:20" ht="48" hidden="1" x14ac:dyDescent="0.2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 s="12">
        <v>1458104697</v>
      </c>
      <c r="J12" s="12">
        <v>1455516297</v>
      </c>
      <c r="K12" s="13">
        <f>(J12/86400)+25569</f>
        <v>42415.253437499996</v>
      </c>
      <c r="L12" t="b">
        <v>1</v>
      </c>
      <c r="M12">
        <v>555</v>
      </c>
      <c r="N12" t="b">
        <v>1</v>
      </c>
      <c r="O12" t="s">
        <v>8283</v>
      </c>
      <c r="P12">
        <f t="shared" si="0"/>
        <v>471567</v>
      </c>
      <c r="Q12">
        <f>YEAR(K12)</f>
        <v>2016</v>
      </c>
      <c r="R12">
        <f t="shared" si="1"/>
        <v>157</v>
      </c>
      <c r="S12" s="17" t="s">
        <v>8333</v>
      </c>
      <c r="T12" t="s">
        <v>8334</v>
      </c>
    </row>
    <row r="13" spans="1:20" ht="48" hidden="1" x14ac:dyDescent="0.2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 s="12">
        <v>1452553200</v>
      </c>
      <c r="J13" s="12">
        <v>1449650173</v>
      </c>
      <c r="K13" s="13">
        <f>(J13/86400)+25569</f>
        <v>42347.358483796299</v>
      </c>
      <c r="L13" t="b">
        <v>1</v>
      </c>
      <c r="M13">
        <v>971</v>
      </c>
      <c r="N13" t="b">
        <v>1</v>
      </c>
      <c r="O13" t="s">
        <v>8293</v>
      </c>
      <c r="P13">
        <f t="shared" si="0"/>
        <v>409782</v>
      </c>
      <c r="Q13">
        <f>YEAR(K13)</f>
        <v>2015</v>
      </c>
      <c r="R13">
        <f t="shared" si="1"/>
        <v>820</v>
      </c>
      <c r="S13" s="17" t="s">
        <v>8328</v>
      </c>
      <c r="T13" t="s">
        <v>8329</v>
      </c>
    </row>
    <row r="14" spans="1:20" ht="48" hidden="1" x14ac:dyDescent="0.2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 s="12">
        <v>1467128723</v>
      </c>
      <c r="J14" s="12">
        <v>1464536723</v>
      </c>
      <c r="K14" s="13">
        <f>(J14/86400)+25569</f>
        <v>42519.6565162037</v>
      </c>
      <c r="L14" t="b">
        <v>0</v>
      </c>
      <c r="M14">
        <v>1530</v>
      </c>
      <c r="N14" t="b">
        <v>1</v>
      </c>
      <c r="O14" t="s">
        <v>8293</v>
      </c>
      <c r="P14">
        <f t="shared" si="0"/>
        <v>0</v>
      </c>
      <c r="Q14">
        <f>YEAR(K14)</f>
        <v>2016</v>
      </c>
      <c r="R14">
        <f t="shared" si="1"/>
        <v>317</v>
      </c>
      <c r="S14" s="17" t="s">
        <v>8328</v>
      </c>
      <c r="T14" t="s">
        <v>8329</v>
      </c>
    </row>
    <row r="15" spans="1:20" ht="32" hidden="1" x14ac:dyDescent="0.2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 s="12">
        <v>1457758800</v>
      </c>
      <c r="J15" s="12">
        <v>1453730176</v>
      </c>
      <c r="K15" s="13">
        <f>(J15/86400)+25569</f>
        <v>42394.580740740741</v>
      </c>
      <c r="L15" t="b">
        <v>1</v>
      </c>
      <c r="M15">
        <v>415</v>
      </c>
      <c r="N15" t="b">
        <v>1</v>
      </c>
      <c r="O15" t="s">
        <v>8293</v>
      </c>
      <c r="P15">
        <f t="shared" si="0"/>
        <v>349474</v>
      </c>
      <c r="Q15">
        <f>YEAR(K15)</f>
        <v>2016</v>
      </c>
      <c r="R15">
        <f t="shared" si="1"/>
        <v>699</v>
      </c>
      <c r="S15" s="17" t="s">
        <v>8328</v>
      </c>
      <c r="T15" t="s">
        <v>8329</v>
      </c>
    </row>
    <row r="16" spans="1:20" ht="48" hidden="1" x14ac:dyDescent="0.2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 s="12">
        <v>1436680958</v>
      </c>
      <c r="J16" s="12">
        <v>1433224958</v>
      </c>
      <c r="K16" s="13">
        <f>(J16/86400)+25569</f>
        <v>42157.251828703702</v>
      </c>
      <c r="L16" t="b">
        <v>1</v>
      </c>
      <c r="M16">
        <v>680</v>
      </c>
      <c r="N16" t="b">
        <v>1</v>
      </c>
      <c r="O16" t="s">
        <v>8293</v>
      </c>
      <c r="P16">
        <f t="shared" si="0"/>
        <v>348018</v>
      </c>
      <c r="Q16">
        <f>YEAR(K16)</f>
        <v>2015</v>
      </c>
      <c r="R16">
        <f t="shared" si="1"/>
        <v>348</v>
      </c>
      <c r="S16" s="17" t="s">
        <v>8328</v>
      </c>
      <c r="T16" t="s">
        <v>8329</v>
      </c>
    </row>
    <row r="17" spans="1:20" ht="48" hidden="1" x14ac:dyDescent="0.2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 s="12">
        <v>1482307140</v>
      </c>
      <c r="J17" s="12">
        <v>1479218315</v>
      </c>
      <c r="K17" s="13">
        <f>(J17/86400)+25569</f>
        <v>42689.582349537042</v>
      </c>
      <c r="L17" t="b">
        <v>1</v>
      </c>
      <c r="M17">
        <v>1501</v>
      </c>
      <c r="N17" t="b">
        <v>0</v>
      </c>
      <c r="O17" t="s">
        <v>8299</v>
      </c>
      <c r="P17">
        <f t="shared" si="0"/>
        <v>335597.31</v>
      </c>
      <c r="Q17">
        <f>YEAR(K17)</f>
        <v>2016</v>
      </c>
      <c r="R17">
        <f t="shared" si="1"/>
        <v>34</v>
      </c>
      <c r="S17" s="17" t="s">
        <v>8328</v>
      </c>
      <c r="T17" t="s">
        <v>8335</v>
      </c>
    </row>
    <row r="18" spans="1:20" ht="48" hidden="1" x14ac:dyDescent="0.2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 s="12">
        <v>1400137131</v>
      </c>
      <c r="J18" s="12">
        <v>1397545131</v>
      </c>
      <c r="K18" s="13">
        <f>(J18/86400)+25569</f>
        <v>41744.290868055556</v>
      </c>
      <c r="L18" t="b">
        <v>1</v>
      </c>
      <c r="M18">
        <v>4883</v>
      </c>
      <c r="N18" t="b">
        <v>1</v>
      </c>
      <c r="O18" t="s">
        <v>8293</v>
      </c>
      <c r="P18">
        <f t="shared" si="0"/>
        <v>315295.89</v>
      </c>
      <c r="Q18">
        <f>YEAR(K18)</f>
        <v>2014</v>
      </c>
      <c r="R18">
        <f t="shared" si="1"/>
        <v>126</v>
      </c>
      <c r="S18" s="17" t="s">
        <v>8328</v>
      </c>
      <c r="T18" t="s">
        <v>8329</v>
      </c>
    </row>
    <row r="19" spans="1:20" ht="48" hidden="1" x14ac:dyDescent="0.2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 s="12">
        <v>1398952890</v>
      </c>
      <c r="J19" s="12">
        <v>1396360890</v>
      </c>
      <c r="K19" s="13">
        <f>(J19/86400)+25569</f>
        <v>41730.584374999999</v>
      </c>
      <c r="L19" t="b">
        <v>1</v>
      </c>
      <c r="M19">
        <v>1789</v>
      </c>
      <c r="N19" t="b">
        <v>1</v>
      </c>
      <c r="O19" t="s">
        <v>8293</v>
      </c>
      <c r="P19">
        <f t="shared" si="0"/>
        <v>315222.2</v>
      </c>
      <c r="Q19">
        <f>YEAR(K19)</f>
        <v>2014</v>
      </c>
      <c r="R19">
        <f t="shared" si="1"/>
        <v>788</v>
      </c>
      <c r="S19" s="17" t="s">
        <v>8328</v>
      </c>
      <c r="T19" t="s">
        <v>8329</v>
      </c>
    </row>
    <row r="20" spans="1:20" ht="48" hidden="1" x14ac:dyDescent="0.2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 s="12">
        <v>1483397940</v>
      </c>
      <c r="J20" s="12">
        <v>1480493014</v>
      </c>
      <c r="K20" s="13">
        <f>(J20/86400)+25569</f>
        <v>42704.335810185185</v>
      </c>
      <c r="L20" t="b">
        <v>1</v>
      </c>
      <c r="M20">
        <v>3663</v>
      </c>
      <c r="N20" t="b">
        <v>1</v>
      </c>
      <c r="O20" t="s">
        <v>8299</v>
      </c>
      <c r="P20">
        <f t="shared" si="0"/>
        <v>306970</v>
      </c>
      <c r="Q20">
        <f>YEAR(K20)</f>
        <v>2016</v>
      </c>
      <c r="R20">
        <f t="shared" si="1"/>
        <v>2791</v>
      </c>
      <c r="S20" s="17" t="s">
        <v>8328</v>
      </c>
      <c r="T20" t="s">
        <v>8335</v>
      </c>
    </row>
    <row r="21" spans="1:20" ht="48" hidden="1" x14ac:dyDescent="0.2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 s="12">
        <v>1430981880</v>
      </c>
      <c r="J21" s="12">
        <v>1426216033</v>
      </c>
      <c r="K21" s="13">
        <f>(J21/86400)+25569</f>
        <v>42076.130011574074</v>
      </c>
      <c r="L21" t="b">
        <v>1</v>
      </c>
      <c r="M21">
        <v>508</v>
      </c>
      <c r="N21" t="b">
        <v>1</v>
      </c>
      <c r="O21" t="s">
        <v>8293</v>
      </c>
      <c r="P21">
        <f t="shared" si="0"/>
        <v>301719.59000000003</v>
      </c>
      <c r="Q21">
        <f>YEAR(K21)</f>
        <v>2015</v>
      </c>
      <c r="R21">
        <f t="shared" si="1"/>
        <v>387</v>
      </c>
      <c r="S21" s="17" t="s">
        <v>8328</v>
      </c>
      <c r="T21" t="s">
        <v>8329</v>
      </c>
    </row>
    <row r="22" spans="1:20" ht="48" hidden="1" x14ac:dyDescent="0.2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 s="12">
        <v>1439998674</v>
      </c>
      <c r="J22" s="12">
        <v>1436888274</v>
      </c>
      <c r="K22" s="13">
        <f>(J22/86400)+25569</f>
        <v>42199.651319444441</v>
      </c>
      <c r="L22" t="b">
        <v>0</v>
      </c>
      <c r="M22">
        <v>2174</v>
      </c>
      <c r="N22" t="b">
        <v>1</v>
      </c>
      <c r="O22" t="s">
        <v>8271</v>
      </c>
      <c r="P22">
        <f t="shared" si="0"/>
        <v>0</v>
      </c>
      <c r="Q22">
        <f>YEAR(K22)</f>
        <v>2015</v>
      </c>
      <c r="R22">
        <f t="shared" si="1"/>
        <v>1460</v>
      </c>
      <c r="S22" s="17" t="s">
        <v>8328</v>
      </c>
      <c r="T22" t="s">
        <v>8330</v>
      </c>
    </row>
    <row r="23" spans="1:20" ht="48" hidden="1" x14ac:dyDescent="0.2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 s="12">
        <v>1425132059</v>
      </c>
      <c r="J23" s="12">
        <v>1422540059</v>
      </c>
      <c r="K23" s="13">
        <f>(J23/86400)+25569</f>
        <v>42033.584016203706</v>
      </c>
      <c r="L23" t="b">
        <v>0</v>
      </c>
      <c r="M23">
        <v>4330</v>
      </c>
      <c r="N23" t="b">
        <v>1</v>
      </c>
      <c r="O23" t="s">
        <v>8295</v>
      </c>
      <c r="P23">
        <f t="shared" si="0"/>
        <v>0</v>
      </c>
      <c r="Q23">
        <f>YEAR(K23)</f>
        <v>2015</v>
      </c>
      <c r="R23">
        <f t="shared" si="1"/>
        <v>951</v>
      </c>
      <c r="S23" s="17" t="s">
        <v>8336</v>
      </c>
      <c r="T23" t="s">
        <v>8337</v>
      </c>
    </row>
    <row r="24" spans="1:20" ht="48" hidden="1" x14ac:dyDescent="0.2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 s="12">
        <v>1480727273</v>
      </c>
      <c r="J24" s="12">
        <v>1478131673</v>
      </c>
      <c r="K24" s="13">
        <f>(J24/86400)+25569</f>
        <v>42677.005474537036</v>
      </c>
      <c r="L24" t="b">
        <v>0</v>
      </c>
      <c r="M24">
        <v>571</v>
      </c>
      <c r="N24" t="b">
        <v>1</v>
      </c>
      <c r="O24" t="s">
        <v>8295</v>
      </c>
      <c r="P24">
        <f t="shared" si="0"/>
        <v>0</v>
      </c>
      <c r="Q24">
        <f>YEAR(K24)</f>
        <v>2016</v>
      </c>
      <c r="R24">
        <f t="shared" si="1"/>
        <v>975</v>
      </c>
      <c r="S24" s="17" t="s">
        <v>8336</v>
      </c>
      <c r="T24" t="s">
        <v>8337</v>
      </c>
    </row>
    <row r="25" spans="1:20" ht="48" hidden="1" x14ac:dyDescent="0.2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 s="12">
        <v>1461306772</v>
      </c>
      <c r="J25" s="12">
        <v>1458714772</v>
      </c>
      <c r="K25" s="13">
        <f>(J25/86400)+25569</f>
        <v>42452.272824074069</v>
      </c>
      <c r="L25" t="b">
        <v>1</v>
      </c>
      <c r="M25">
        <v>1281</v>
      </c>
      <c r="N25" t="b">
        <v>1</v>
      </c>
      <c r="O25" t="s">
        <v>8293</v>
      </c>
      <c r="P25">
        <f t="shared" si="0"/>
        <v>231543.12</v>
      </c>
      <c r="Q25">
        <f>YEAR(K25)</f>
        <v>2016</v>
      </c>
      <c r="R25">
        <f t="shared" si="1"/>
        <v>260</v>
      </c>
      <c r="S25" s="17" t="s">
        <v>8328</v>
      </c>
      <c r="T25" t="s">
        <v>8329</v>
      </c>
    </row>
    <row r="26" spans="1:20" ht="32" hidden="1" x14ac:dyDescent="0.2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 s="12">
        <v>1447909140</v>
      </c>
      <c r="J26" s="12">
        <v>1444734146</v>
      </c>
      <c r="K26" s="13">
        <f>(J26/86400)+25569</f>
        <v>42290.460023148145</v>
      </c>
      <c r="L26" t="b">
        <v>1</v>
      </c>
      <c r="M26">
        <v>813</v>
      </c>
      <c r="N26" t="b">
        <v>1</v>
      </c>
      <c r="O26" t="s">
        <v>8293</v>
      </c>
      <c r="P26">
        <f t="shared" si="0"/>
        <v>229802.31</v>
      </c>
      <c r="Q26">
        <f>YEAR(K26)</f>
        <v>2015</v>
      </c>
      <c r="R26">
        <f t="shared" si="1"/>
        <v>115</v>
      </c>
      <c r="S26" s="17" t="s">
        <v>8328</v>
      </c>
      <c r="T26" t="s">
        <v>8329</v>
      </c>
    </row>
    <row r="27" spans="1:20" ht="32" hidden="1" x14ac:dyDescent="0.2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 s="12">
        <v>1434139200</v>
      </c>
      <c r="J27" s="12">
        <v>1431406916</v>
      </c>
      <c r="K27" s="13">
        <f>(J27/86400)+25569</f>
        <v>42136.209675925929</v>
      </c>
      <c r="L27" t="b">
        <v>1</v>
      </c>
      <c r="M27">
        <v>1637</v>
      </c>
      <c r="N27" t="b">
        <v>1</v>
      </c>
      <c r="O27" t="s">
        <v>8293</v>
      </c>
      <c r="P27">
        <f t="shared" si="0"/>
        <v>210171</v>
      </c>
      <c r="Q27">
        <f>YEAR(K27)</f>
        <v>2015</v>
      </c>
      <c r="R27">
        <f t="shared" si="1"/>
        <v>382</v>
      </c>
      <c r="S27" s="17" t="s">
        <v>8328</v>
      </c>
      <c r="T27" t="s">
        <v>8329</v>
      </c>
    </row>
    <row r="28" spans="1:20" ht="48" hidden="1" x14ac:dyDescent="0.2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 s="12">
        <v>1408021098</v>
      </c>
      <c r="J28" s="12">
        <v>1405429098</v>
      </c>
      <c r="K28" s="13">
        <f>(J28/86400)+25569</f>
        <v>41835.540486111109</v>
      </c>
      <c r="L28" t="b">
        <v>1</v>
      </c>
      <c r="M28">
        <v>1513</v>
      </c>
      <c r="N28" t="b">
        <v>1</v>
      </c>
      <c r="O28" t="s">
        <v>8293</v>
      </c>
      <c r="P28">
        <f t="shared" si="0"/>
        <v>206743.09</v>
      </c>
      <c r="Q28">
        <f>YEAR(K28)</f>
        <v>2014</v>
      </c>
      <c r="R28">
        <f t="shared" si="1"/>
        <v>207</v>
      </c>
      <c r="S28" s="17" t="s">
        <v>8328</v>
      </c>
      <c r="T28" t="s">
        <v>8329</v>
      </c>
    </row>
    <row r="29" spans="1:20" ht="32" x14ac:dyDescent="0.2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 s="12">
        <v>1486708133</v>
      </c>
      <c r="J29" s="12">
        <v>1484116133</v>
      </c>
      <c r="K29" s="13">
        <f>(J29/86400)+25569</f>
        <v>42746.270057870366</v>
      </c>
      <c r="L29" t="b">
        <v>0</v>
      </c>
      <c r="M29">
        <v>70</v>
      </c>
      <c r="N29" t="b">
        <v>0</v>
      </c>
      <c r="O29" t="s">
        <v>8292</v>
      </c>
      <c r="P29">
        <f t="shared" si="0"/>
        <v>0</v>
      </c>
      <c r="Q29">
        <f>YEAR(K29)</f>
        <v>2017</v>
      </c>
      <c r="R29">
        <f t="shared" si="1"/>
        <v>53</v>
      </c>
      <c r="S29" s="17" t="s">
        <v>8328</v>
      </c>
      <c r="T29" t="s">
        <v>8338</v>
      </c>
    </row>
    <row r="30" spans="1:20" ht="48" hidden="1" x14ac:dyDescent="0.2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 s="12">
        <v>1428033540</v>
      </c>
      <c r="J30" s="12">
        <v>1425531666</v>
      </c>
      <c r="K30" s="13">
        <f>(J30/86400)+25569</f>
        <v>42068.209097222221</v>
      </c>
      <c r="L30" t="b">
        <v>1</v>
      </c>
      <c r="M30">
        <v>3562</v>
      </c>
      <c r="N30" t="b">
        <v>1</v>
      </c>
      <c r="O30" t="s">
        <v>8295</v>
      </c>
      <c r="P30">
        <f t="shared" si="0"/>
        <v>202928.5</v>
      </c>
      <c r="Q30">
        <f>YEAR(K30)</f>
        <v>2015</v>
      </c>
      <c r="R30">
        <f t="shared" si="1"/>
        <v>1015</v>
      </c>
      <c r="S30" s="17" t="s">
        <v>8336</v>
      </c>
      <c r="T30" t="s">
        <v>8337</v>
      </c>
    </row>
    <row r="31" spans="1:20" ht="48" hidden="1" x14ac:dyDescent="0.2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 s="12">
        <v>1450511940</v>
      </c>
      <c r="J31" s="12">
        <v>1446527540</v>
      </c>
      <c r="K31" s="13">
        <f>(J31/86400)+25569</f>
        <v>42311.216898148152</v>
      </c>
      <c r="L31" t="b">
        <v>1</v>
      </c>
      <c r="M31">
        <v>821</v>
      </c>
      <c r="N31" t="b">
        <v>1</v>
      </c>
      <c r="O31" t="s">
        <v>8293</v>
      </c>
      <c r="P31">
        <f t="shared" si="0"/>
        <v>201165</v>
      </c>
      <c r="Q31">
        <f>YEAR(K31)</f>
        <v>2015</v>
      </c>
      <c r="R31">
        <f t="shared" si="1"/>
        <v>402</v>
      </c>
      <c r="S31" s="17" t="s">
        <v>8328</v>
      </c>
      <c r="T31" t="s">
        <v>8329</v>
      </c>
    </row>
    <row r="32" spans="1:20" ht="48" hidden="1" x14ac:dyDescent="0.2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 s="12">
        <v>1411326015</v>
      </c>
      <c r="J32" s="12">
        <v>1408734015</v>
      </c>
      <c r="K32" s="13">
        <f>(J32/86400)+25569</f>
        <v>41873.79184027778</v>
      </c>
      <c r="L32" t="b">
        <v>0</v>
      </c>
      <c r="M32">
        <v>1204</v>
      </c>
      <c r="N32" t="b">
        <v>1</v>
      </c>
      <c r="O32" t="s">
        <v>8295</v>
      </c>
      <c r="P32">
        <f t="shared" si="0"/>
        <v>0</v>
      </c>
      <c r="Q32">
        <f>YEAR(K32)</f>
        <v>2014</v>
      </c>
      <c r="R32">
        <f t="shared" si="1"/>
        <v>945</v>
      </c>
      <c r="S32" s="17" t="s">
        <v>8336</v>
      </c>
      <c r="T32" t="s">
        <v>8337</v>
      </c>
    </row>
    <row r="33" spans="1:20" ht="48" hidden="1" x14ac:dyDescent="0.2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 s="12">
        <v>1474563621</v>
      </c>
      <c r="J33" s="12">
        <v>1471971621</v>
      </c>
      <c r="K33" s="13">
        <f>(J33/86400)+25569</f>
        <v>42605.70857638889</v>
      </c>
      <c r="L33" t="b">
        <v>1</v>
      </c>
      <c r="M33">
        <v>1780</v>
      </c>
      <c r="N33" t="b">
        <v>1</v>
      </c>
      <c r="O33" t="s">
        <v>8293</v>
      </c>
      <c r="P33">
        <f t="shared" si="0"/>
        <v>193963.9</v>
      </c>
      <c r="Q33">
        <f>YEAR(K33)</f>
        <v>2016</v>
      </c>
      <c r="R33">
        <f t="shared" si="1"/>
        <v>485</v>
      </c>
      <c r="S33" s="17" t="s">
        <v>8328</v>
      </c>
      <c r="T33" t="s">
        <v>8329</v>
      </c>
    </row>
    <row r="34" spans="1:20" ht="32" hidden="1" x14ac:dyDescent="0.2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 s="12">
        <v>1409090440</v>
      </c>
      <c r="J34" s="12">
        <v>1406066440</v>
      </c>
      <c r="K34" s="13">
        <f>(J34/86400)+25569</f>
        <v>41842.917129629626</v>
      </c>
      <c r="L34" t="b">
        <v>1</v>
      </c>
      <c r="M34">
        <v>3355</v>
      </c>
      <c r="N34" t="b">
        <v>1</v>
      </c>
      <c r="O34" t="s">
        <v>8296</v>
      </c>
      <c r="P34">
        <f t="shared" si="0"/>
        <v>184133.01</v>
      </c>
      <c r="Q34">
        <f>YEAR(K34)</f>
        <v>2014</v>
      </c>
      <c r="R34">
        <f t="shared" si="1"/>
        <v>526</v>
      </c>
      <c r="S34" s="17" t="s">
        <v>8339</v>
      </c>
      <c r="T34" t="s">
        <v>8340</v>
      </c>
    </row>
    <row r="35" spans="1:20" ht="48" hidden="1" x14ac:dyDescent="0.2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 s="12">
        <v>1484085540</v>
      </c>
      <c r="J35" s="12">
        <v>1482353513</v>
      </c>
      <c r="K35" s="13">
        <f>(J35/86400)+25569</f>
        <v>42725.869363425925</v>
      </c>
      <c r="L35" t="b">
        <v>0</v>
      </c>
      <c r="M35">
        <v>1670</v>
      </c>
      <c r="N35" t="b">
        <v>1</v>
      </c>
      <c r="O35" t="s">
        <v>8295</v>
      </c>
      <c r="P35">
        <f t="shared" si="0"/>
        <v>0</v>
      </c>
      <c r="Q35">
        <f>YEAR(K35)</f>
        <v>2016</v>
      </c>
      <c r="R35">
        <f t="shared" si="1"/>
        <v>720</v>
      </c>
      <c r="S35" s="17" t="s">
        <v>8336</v>
      </c>
      <c r="T35" t="s">
        <v>8337</v>
      </c>
    </row>
    <row r="36" spans="1:20" ht="32" hidden="1" x14ac:dyDescent="0.2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 s="12">
        <v>1459684862</v>
      </c>
      <c r="J36" s="12">
        <v>1456232462</v>
      </c>
      <c r="K36" s="13">
        <f>(J36/86400)+25569</f>
        <v>42423.542384259257</v>
      </c>
      <c r="L36" t="b">
        <v>1</v>
      </c>
      <c r="M36">
        <v>1945</v>
      </c>
      <c r="N36" t="b">
        <v>1</v>
      </c>
      <c r="O36" t="s">
        <v>8293</v>
      </c>
      <c r="P36">
        <f t="shared" si="0"/>
        <v>177412.01</v>
      </c>
      <c r="Q36">
        <f>YEAR(K36)</f>
        <v>2016</v>
      </c>
      <c r="R36">
        <f t="shared" si="1"/>
        <v>355</v>
      </c>
      <c r="S36" s="17" t="s">
        <v>8328</v>
      </c>
      <c r="T36" t="s">
        <v>8329</v>
      </c>
    </row>
    <row r="37" spans="1:20" ht="48" hidden="1" x14ac:dyDescent="0.2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 s="12">
        <v>1455933653</v>
      </c>
      <c r="J37" s="12">
        <v>1452045653</v>
      </c>
      <c r="K37" s="13">
        <f>(J37/86400)+25569</f>
        <v>42375.08394675926</v>
      </c>
      <c r="L37" t="b">
        <v>0</v>
      </c>
      <c r="M37">
        <v>541</v>
      </c>
      <c r="N37" t="b">
        <v>1</v>
      </c>
      <c r="O37" t="s">
        <v>8293</v>
      </c>
      <c r="P37">
        <f t="shared" si="0"/>
        <v>0</v>
      </c>
      <c r="Q37">
        <f>YEAR(K37)</f>
        <v>2016</v>
      </c>
      <c r="R37">
        <f t="shared" si="1"/>
        <v>353</v>
      </c>
      <c r="S37" s="17" t="s">
        <v>8328</v>
      </c>
      <c r="T37" t="s">
        <v>8329</v>
      </c>
    </row>
    <row r="38" spans="1:20" ht="48" hidden="1" x14ac:dyDescent="0.2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 s="12">
        <v>1429391405</v>
      </c>
      <c r="J38" s="12">
        <v>1425507005</v>
      </c>
      <c r="K38" s="13">
        <f>(J38/86400)+25569</f>
        <v>42067.923668981486</v>
      </c>
      <c r="L38" t="b">
        <v>1</v>
      </c>
      <c r="M38">
        <v>365</v>
      </c>
      <c r="N38" t="b">
        <v>1</v>
      </c>
      <c r="O38" t="s">
        <v>8293</v>
      </c>
      <c r="P38">
        <f t="shared" si="0"/>
        <v>176420</v>
      </c>
      <c r="Q38">
        <f>YEAR(K38)</f>
        <v>2015</v>
      </c>
      <c r="R38">
        <f t="shared" si="1"/>
        <v>294</v>
      </c>
      <c r="S38" s="17" t="s">
        <v>8328</v>
      </c>
      <c r="T38" t="s">
        <v>8329</v>
      </c>
    </row>
    <row r="39" spans="1:20" ht="48" hidden="1" x14ac:dyDescent="0.2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 s="12">
        <v>1359743139</v>
      </c>
      <c r="J39" s="12">
        <v>1355855139</v>
      </c>
      <c r="K39" s="13">
        <f>(J39/86400)+25569</f>
        <v>41261.767812500002</v>
      </c>
      <c r="L39" t="b">
        <v>0</v>
      </c>
      <c r="M39">
        <v>1062</v>
      </c>
      <c r="N39" t="b">
        <v>1</v>
      </c>
      <c r="O39" t="s">
        <v>8267</v>
      </c>
      <c r="P39">
        <f t="shared" si="0"/>
        <v>0</v>
      </c>
      <c r="Q39">
        <f>YEAR(K39)</f>
        <v>2012</v>
      </c>
      <c r="R39">
        <f t="shared" si="1"/>
        <v>114</v>
      </c>
      <c r="S39" s="17" t="s">
        <v>8341</v>
      </c>
      <c r="T39" t="s">
        <v>8342</v>
      </c>
    </row>
    <row r="40" spans="1:20" ht="48" hidden="1" x14ac:dyDescent="0.2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 s="12">
        <v>1470896916</v>
      </c>
      <c r="J40" s="12">
        <v>1467008916</v>
      </c>
      <c r="K40" s="13">
        <f>(J40/86400)+25569</f>
        <v>42548.269861111112</v>
      </c>
      <c r="L40" t="b">
        <v>1</v>
      </c>
      <c r="M40">
        <v>2478</v>
      </c>
      <c r="N40" t="b">
        <v>1</v>
      </c>
      <c r="O40" t="s">
        <v>8293</v>
      </c>
      <c r="P40">
        <f t="shared" si="0"/>
        <v>170525</v>
      </c>
      <c r="Q40">
        <f>YEAR(K40)</f>
        <v>2016</v>
      </c>
      <c r="R40">
        <f t="shared" si="1"/>
        <v>1705</v>
      </c>
      <c r="S40" s="17" t="s">
        <v>8328</v>
      </c>
      <c r="T40" t="s">
        <v>8329</v>
      </c>
    </row>
    <row r="41" spans="1:20" ht="32" hidden="1" x14ac:dyDescent="0.2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 s="12">
        <v>1480568340</v>
      </c>
      <c r="J41" s="12">
        <v>1477996325</v>
      </c>
      <c r="K41" s="13">
        <f>(J41/86400)+25569</f>
        <v>42675.438946759255</v>
      </c>
      <c r="L41" t="b">
        <v>1</v>
      </c>
      <c r="M41">
        <v>379</v>
      </c>
      <c r="N41" t="b">
        <v>1</v>
      </c>
      <c r="O41" t="s">
        <v>8293</v>
      </c>
      <c r="P41">
        <f t="shared" si="0"/>
        <v>170271</v>
      </c>
      <c r="Q41">
        <f>YEAR(K41)</f>
        <v>2016</v>
      </c>
      <c r="R41">
        <f t="shared" si="1"/>
        <v>136</v>
      </c>
      <c r="S41" s="17" t="s">
        <v>8328</v>
      </c>
      <c r="T41" t="s">
        <v>8329</v>
      </c>
    </row>
    <row r="42" spans="1:20" ht="48" hidden="1" x14ac:dyDescent="0.2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 s="12">
        <v>1415722236</v>
      </c>
      <c r="J42" s="12">
        <v>1410534636</v>
      </c>
      <c r="K42" s="13">
        <f>(J42/86400)+25569</f>
        <v>41894.632361111115</v>
      </c>
      <c r="L42" t="b">
        <v>1</v>
      </c>
      <c r="M42">
        <v>1095</v>
      </c>
      <c r="N42" t="b">
        <v>1</v>
      </c>
      <c r="O42" t="s">
        <v>8301</v>
      </c>
      <c r="P42">
        <f t="shared" si="0"/>
        <v>169985.91</v>
      </c>
      <c r="Q42">
        <f>YEAR(K42)</f>
        <v>2014</v>
      </c>
      <c r="R42">
        <f t="shared" si="1"/>
        <v>147</v>
      </c>
      <c r="S42" s="17" t="s">
        <v>8343</v>
      </c>
      <c r="T42" t="s">
        <v>8344</v>
      </c>
    </row>
    <row r="43" spans="1:20" ht="48" hidden="1" x14ac:dyDescent="0.2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 s="12">
        <v>1489532220</v>
      </c>
      <c r="J43" s="12">
        <v>1486625606</v>
      </c>
      <c r="K43" s="13">
        <f>(J43/86400)+25569</f>
        <v>42775.314884259264</v>
      </c>
      <c r="L43" t="b">
        <v>1</v>
      </c>
      <c r="M43">
        <v>1151</v>
      </c>
      <c r="N43" t="b">
        <v>1</v>
      </c>
      <c r="O43" t="s">
        <v>8267</v>
      </c>
      <c r="P43">
        <f t="shared" si="0"/>
        <v>169394.6</v>
      </c>
      <c r="Q43">
        <f>YEAR(K43)</f>
        <v>2017</v>
      </c>
      <c r="R43">
        <f t="shared" si="1"/>
        <v>113</v>
      </c>
      <c r="S43" s="17" t="s">
        <v>8341</v>
      </c>
      <c r="T43" t="s">
        <v>8342</v>
      </c>
    </row>
    <row r="44" spans="1:20" ht="48" hidden="1" x14ac:dyDescent="0.2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 s="12">
        <v>1450486800</v>
      </c>
      <c r="J44" s="12">
        <v>1446562807</v>
      </c>
      <c r="K44" s="13">
        <f>(J44/86400)+25569</f>
        <v>42311.625081018516</v>
      </c>
      <c r="L44" t="b">
        <v>1</v>
      </c>
      <c r="M44">
        <v>644</v>
      </c>
      <c r="N44" t="b">
        <v>1</v>
      </c>
      <c r="O44" t="s">
        <v>8293</v>
      </c>
      <c r="P44">
        <f t="shared" si="0"/>
        <v>168829.14</v>
      </c>
      <c r="Q44">
        <f>YEAR(K44)</f>
        <v>2015</v>
      </c>
      <c r="R44">
        <f t="shared" si="1"/>
        <v>211</v>
      </c>
      <c r="S44" s="17" t="s">
        <v>8328</v>
      </c>
      <c r="T44" t="s">
        <v>8329</v>
      </c>
    </row>
    <row r="45" spans="1:20" ht="48" hidden="1" x14ac:dyDescent="0.2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 s="12">
        <v>1374769288</v>
      </c>
      <c r="J45" s="12">
        <v>1372177288</v>
      </c>
      <c r="K45" s="13">
        <f>(J45/86400)+25569</f>
        <v>41450.681574074071</v>
      </c>
      <c r="L45" t="b">
        <v>0</v>
      </c>
      <c r="M45">
        <v>8200</v>
      </c>
      <c r="N45" t="b">
        <v>1</v>
      </c>
      <c r="O45" t="s">
        <v>8293</v>
      </c>
      <c r="P45">
        <f t="shared" si="0"/>
        <v>0</v>
      </c>
      <c r="Q45">
        <f>YEAR(K45)</f>
        <v>2013</v>
      </c>
      <c r="R45">
        <f t="shared" si="1"/>
        <v>1678</v>
      </c>
      <c r="S45" s="17" t="s">
        <v>8328</v>
      </c>
      <c r="T45" t="s">
        <v>8329</v>
      </c>
    </row>
    <row r="46" spans="1:20" ht="48" hidden="1" x14ac:dyDescent="0.2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 s="12">
        <v>1337799600</v>
      </c>
      <c r="J46" s="12">
        <v>1334989881</v>
      </c>
      <c r="K46" s="13">
        <f>(J46/86400)+25569</f>
        <v>41020.271770833337</v>
      </c>
      <c r="L46" t="b">
        <v>1</v>
      </c>
      <c r="M46">
        <v>290</v>
      </c>
      <c r="N46" t="b">
        <v>1</v>
      </c>
      <c r="O46" t="s">
        <v>8293</v>
      </c>
      <c r="P46">
        <f t="shared" si="0"/>
        <v>167410.01999999999</v>
      </c>
      <c r="Q46">
        <f>YEAR(K46)</f>
        <v>2012</v>
      </c>
      <c r="R46">
        <f t="shared" si="1"/>
        <v>399</v>
      </c>
      <c r="S46" s="17" t="s">
        <v>8328</v>
      </c>
      <c r="T46" t="s">
        <v>8329</v>
      </c>
    </row>
    <row r="47" spans="1:20" ht="48" hidden="1" x14ac:dyDescent="0.2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 s="12">
        <v>1434017153</v>
      </c>
      <c r="J47" s="12">
        <v>1431425153</v>
      </c>
      <c r="K47" s="13">
        <f>(J47/86400)+25569</f>
        <v>42136.420752314814</v>
      </c>
      <c r="L47" t="b">
        <v>1</v>
      </c>
      <c r="M47">
        <v>353</v>
      </c>
      <c r="N47" t="b">
        <v>1</v>
      </c>
      <c r="O47" t="s">
        <v>8293</v>
      </c>
      <c r="P47">
        <f t="shared" si="0"/>
        <v>161459</v>
      </c>
      <c r="Q47">
        <f>YEAR(K47)</f>
        <v>2015</v>
      </c>
      <c r="R47">
        <f t="shared" si="1"/>
        <v>161</v>
      </c>
      <c r="S47" s="17" t="s">
        <v>8328</v>
      </c>
      <c r="T47" t="s">
        <v>8329</v>
      </c>
    </row>
    <row r="48" spans="1:20" ht="48" hidden="1" x14ac:dyDescent="0.2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 s="12">
        <v>1433996746</v>
      </c>
      <c r="J48" s="12">
        <v>1431404746</v>
      </c>
      <c r="K48" s="13">
        <f>(J48/86400)+25569</f>
        <v>42136.184560185182</v>
      </c>
      <c r="L48" t="b">
        <v>1</v>
      </c>
      <c r="M48">
        <v>729</v>
      </c>
      <c r="N48" t="b">
        <v>1</v>
      </c>
      <c r="O48" t="s">
        <v>8293</v>
      </c>
      <c r="P48">
        <f t="shared" si="0"/>
        <v>160920</v>
      </c>
      <c r="Q48">
        <f>YEAR(K48)</f>
        <v>2015</v>
      </c>
      <c r="R48">
        <f t="shared" si="1"/>
        <v>201</v>
      </c>
      <c r="S48" s="17" t="s">
        <v>8328</v>
      </c>
      <c r="T48" t="s">
        <v>8329</v>
      </c>
    </row>
    <row r="49" spans="1:20" ht="48" hidden="1" x14ac:dyDescent="0.2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 s="12">
        <v>1450971684</v>
      </c>
      <c r="J49" s="12">
        <v>1447515684</v>
      </c>
      <c r="K49" s="13">
        <f>(J49/86400)+25569</f>
        <v>42322.653749999998</v>
      </c>
      <c r="L49" t="b">
        <v>1</v>
      </c>
      <c r="M49">
        <v>1420</v>
      </c>
      <c r="N49" t="b">
        <v>1</v>
      </c>
      <c r="O49" t="s">
        <v>8301</v>
      </c>
      <c r="P49">
        <f t="shared" si="0"/>
        <v>153362</v>
      </c>
      <c r="Q49">
        <f>YEAR(K49)</f>
        <v>2015</v>
      </c>
      <c r="R49">
        <f t="shared" si="1"/>
        <v>102</v>
      </c>
      <c r="S49" s="17" t="s">
        <v>8343</v>
      </c>
      <c r="T49" t="s">
        <v>8344</v>
      </c>
    </row>
    <row r="50" spans="1:20" ht="48" hidden="1" x14ac:dyDescent="0.2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 s="12">
        <v>1431100918</v>
      </c>
      <c r="J50" s="12">
        <v>1427212918</v>
      </c>
      <c r="K50" s="13">
        <f>(J50/86400)+25569</f>
        <v>42087.668032407411</v>
      </c>
      <c r="L50" t="b">
        <v>0</v>
      </c>
      <c r="M50">
        <v>470</v>
      </c>
      <c r="N50" t="b">
        <v>1</v>
      </c>
      <c r="O50" t="s">
        <v>8293</v>
      </c>
      <c r="P50">
        <f t="shared" si="0"/>
        <v>0</v>
      </c>
      <c r="Q50">
        <f>YEAR(K50)</f>
        <v>2015</v>
      </c>
      <c r="R50">
        <f t="shared" si="1"/>
        <v>153</v>
      </c>
      <c r="S50" s="17" t="s">
        <v>8328</v>
      </c>
      <c r="T50" t="s">
        <v>8329</v>
      </c>
    </row>
    <row r="51" spans="1:20" ht="48" hidden="1" x14ac:dyDescent="0.2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 s="12">
        <v>1479890743</v>
      </c>
      <c r="J51" s="12">
        <v>1476776743</v>
      </c>
      <c r="K51" s="13">
        <f>(J51/86400)+25569</f>
        <v>42661.323414351849</v>
      </c>
      <c r="L51" t="b">
        <v>1</v>
      </c>
      <c r="M51">
        <v>398</v>
      </c>
      <c r="N51" t="b">
        <v>1</v>
      </c>
      <c r="O51" t="s">
        <v>8293</v>
      </c>
      <c r="P51">
        <f t="shared" si="0"/>
        <v>152579</v>
      </c>
      <c r="Q51">
        <f>YEAR(K51)</f>
        <v>2016</v>
      </c>
      <c r="R51">
        <f t="shared" si="1"/>
        <v>305</v>
      </c>
      <c r="S51" s="17" t="s">
        <v>8328</v>
      </c>
      <c r="T51" t="s">
        <v>8329</v>
      </c>
    </row>
    <row r="52" spans="1:20" ht="48" x14ac:dyDescent="0.2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 s="12">
        <v>1470319203</v>
      </c>
      <c r="J52" s="12">
        <v>1467727203</v>
      </c>
      <c r="K52" s="13">
        <f>(J52/86400)+25569</f>
        <v>42556.583368055552</v>
      </c>
      <c r="L52" t="b">
        <v>0</v>
      </c>
      <c r="M52">
        <v>1293</v>
      </c>
      <c r="N52" t="b">
        <v>0</v>
      </c>
      <c r="O52" t="s">
        <v>8266</v>
      </c>
      <c r="P52">
        <f t="shared" si="0"/>
        <v>0</v>
      </c>
      <c r="Q52">
        <f>YEAR(K52)</f>
        <v>2016</v>
      </c>
      <c r="R52">
        <f t="shared" si="1"/>
        <v>51</v>
      </c>
      <c r="S52" s="17" t="s">
        <v>8341</v>
      </c>
      <c r="T52" t="s">
        <v>8345</v>
      </c>
    </row>
    <row r="53" spans="1:20" ht="32" hidden="1" x14ac:dyDescent="0.2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 s="12">
        <v>1446217183</v>
      </c>
      <c r="J53" s="12">
        <v>1443538783</v>
      </c>
      <c r="K53" s="13">
        <f>(J53/86400)+25569</f>
        <v>42276.624803240746</v>
      </c>
      <c r="L53" t="b">
        <v>0</v>
      </c>
      <c r="M53">
        <v>161</v>
      </c>
      <c r="N53" t="b">
        <v>0</v>
      </c>
      <c r="O53" t="s">
        <v>8271</v>
      </c>
      <c r="P53">
        <f t="shared" si="0"/>
        <v>0</v>
      </c>
      <c r="Q53">
        <f>YEAR(K53)</f>
        <v>2015</v>
      </c>
      <c r="R53">
        <f t="shared" si="1"/>
        <v>75</v>
      </c>
      <c r="S53" s="17" t="s">
        <v>8328</v>
      </c>
      <c r="T53" t="s">
        <v>8330</v>
      </c>
    </row>
    <row r="54" spans="1:20" ht="48" hidden="1" x14ac:dyDescent="0.2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 s="12">
        <v>1487738622</v>
      </c>
      <c r="J54" s="12">
        <v>1485146622</v>
      </c>
      <c r="K54" s="13">
        <f>(J54/86400)+25569</f>
        <v>42758.197013888886</v>
      </c>
      <c r="L54" t="b">
        <v>1</v>
      </c>
      <c r="M54">
        <v>1596</v>
      </c>
      <c r="N54" t="b">
        <v>1</v>
      </c>
      <c r="O54" t="s">
        <v>8267</v>
      </c>
      <c r="P54">
        <f t="shared" si="0"/>
        <v>147233.76999999999</v>
      </c>
      <c r="Q54">
        <f>YEAR(K54)</f>
        <v>2017</v>
      </c>
      <c r="R54">
        <f t="shared" si="1"/>
        <v>147</v>
      </c>
      <c r="S54" s="17" t="s">
        <v>8341</v>
      </c>
      <c r="T54" t="s">
        <v>8342</v>
      </c>
    </row>
    <row r="55" spans="1:20" ht="32" hidden="1" x14ac:dyDescent="0.2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 s="12">
        <v>1480777515</v>
      </c>
      <c r="J55" s="12">
        <v>1478095515</v>
      </c>
      <c r="K55" s="13">
        <f>(J55/86400)+25569</f>
        <v>42676.586979166663</v>
      </c>
      <c r="L55" t="b">
        <v>1</v>
      </c>
      <c r="M55">
        <v>510</v>
      </c>
      <c r="N55" t="b">
        <v>1</v>
      </c>
      <c r="O55" t="s">
        <v>8293</v>
      </c>
      <c r="P55">
        <f t="shared" si="0"/>
        <v>142483</v>
      </c>
      <c r="Q55">
        <f>YEAR(K55)</f>
        <v>2016</v>
      </c>
      <c r="R55">
        <f t="shared" si="1"/>
        <v>285</v>
      </c>
      <c r="S55" s="17" t="s">
        <v>8328</v>
      </c>
      <c r="T55" t="s">
        <v>8329</v>
      </c>
    </row>
    <row r="56" spans="1:20" ht="32" hidden="1" x14ac:dyDescent="0.2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 s="12">
        <v>1399669200</v>
      </c>
      <c r="J56" s="12">
        <v>1394536048</v>
      </c>
      <c r="K56" s="13">
        <f>(J56/86400)+25569</f>
        <v>41709.463518518518</v>
      </c>
      <c r="L56" t="b">
        <v>1</v>
      </c>
      <c r="M56">
        <v>2436</v>
      </c>
      <c r="N56" t="b">
        <v>1</v>
      </c>
      <c r="O56" t="s">
        <v>8267</v>
      </c>
      <c r="P56">
        <f t="shared" si="0"/>
        <v>137254.84</v>
      </c>
      <c r="Q56">
        <f>YEAR(K56)</f>
        <v>2014</v>
      </c>
      <c r="R56">
        <f t="shared" si="1"/>
        <v>109</v>
      </c>
      <c r="S56" s="17" t="s">
        <v>8341</v>
      </c>
      <c r="T56" t="s">
        <v>8342</v>
      </c>
    </row>
    <row r="57" spans="1:20" ht="48" hidden="1" x14ac:dyDescent="0.2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 s="12">
        <v>1332385200</v>
      </c>
      <c r="J57" s="12">
        <v>1329759452</v>
      </c>
      <c r="K57" s="13">
        <f>(J57/86400)+25569</f>
        <v>40959.734398148146</v>
      </c>
      <c r="L57" t="b">
        <v>1</v>
      </c>
      <c r="M57">
        <v>2602</v>
      </c>
      <c r="N57" t="b">
        <v>1</v>
      </c>
      <c r="O57" t="s">
        <v>8286</v>
      </c>
      <c r="P57">
        <f t="shared" si="0"/>
        <v>136924.35</v>
      </c>
      <c r="Q57">
        <f>YEAR(K57)</f>
        <v>2012</v>
      </c>
      <c r="R57">
        <f t="shared" si="1"/>
        <v>456</v>
      </c>
      <c r="S57" s="17" t="s">
        <v>8331</v>
      </c>
      <c r="T57" t="s">
        <v>8332</v>
      </c>
    </row>
    <row r="58" spans="1:20" ht="32" hidden="1" x14ac:dyDescent="0.2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 s="12">
        <v>1385521320</v>
      </c>
      <c r="J58" s="12">
        <v>1382449733</v>
      </c>
      <c r="K58" s="13">
        <f>(J58/86400)+25569</f>
        <v>41569.575613425928</v>
      </c>
      <c r="L58" t="b">
        <v>0</v>
      </c>
      <c r="M58">
        <v>2525</v>
      </c>
      <c r="N58" t="b">
        <v>1</v>
      </c>
      <c r="O58" t="s">
        <v>8295</v>
      </c>
      <c r="P58">
        <f t="shared" si="0"/>
        <v>0</v>
      </c>
      <c r="Q58">
        <f>YEAR(K58)</f>
        <v>2013</v>
      </c>
      <c r="R58">
        <f t="shared" si="1"/>
        <v>1360</v>
      </c>
      <c r="S58" s="17" t="s">
        <v>8336</v>
      </c>
      <c r="T58" t="s">
        <v>8337</v>
      </c>
    </row>
    <row r="59" spans="1:20" ht="48" hidden="1" x14ac:dyDescent="0.2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 s="12">
        <v>1481842800</v>
      </c>
      <c r="J59" s="12">
        <v>1479414344</v>
      </c>
      <c r="K59" s="13">
        <f>(J59/86400)+25569</f>
        <v>42691.8512037037</v>
      </c>
      <c r="L59" t="b">
        <v>0</v>
      </c>
      <c r="M59">
        <v>3238</v>
      </c>
      <c r="N59" t="b">
        <v>1</v>
      </c>
      <c r="O59" t="s">
        <v>8295</v>
      </c>
      <c r="P59">
        <f t="shared" si="0"/>
        <v>0</v>
      </c>
      <c r="Q59">
        <f>YEAR(K59)</f>
        <v>2016</v>
      </c>
      <c r="R59">
        <f t="shared" si="1"/>
        <v>1081</v>
      </c>
      <c r="S59" s="17" t="s">
        <v>8336</v>
      </c>
      <c r="T59" t="s">
        <v>8337</v>
      </c>
    </row>
    <row r="60" spans="1:20" ht="48" hidden="1" x14ac:dyDescent="0.2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 s="12">
        <v>1369323491</v>
      </c>
      <c r="J60" s="12">
        <v>1366731491</v>
      </c>
      <c r="K60" s="13">
        <f>(J60/86400)+25569</f>
        <v>41387.651516203703</v>
      </c>
      <c r="L60" t="b">
        <v>0</v>
      </c>
      <c r="M60">
        <v>1373</v>
      </c>
      <c r="N60" t="b">
        <v>1</v>
      </c>
      <c r="O60" t="s">
        <v>8293</v>
      </c>
      <c r="P60">
        <f t="shared" si="0"/>
        <v>0</v>
      </c>
      <c r="Q60">
        <f>YEAR(K60)</f>
        <v>2013</v>
      </c>
      <c r="R60">
        <f t="shared" si="1"/>
        <v>148</v>
      </c>
      <c r="S60" s="17" t="s">
        <v>8328</v>
      </c>
      <c r="T60" t="s">
        <v>8329</v>
      </c>
    </row>
    <row r="61" spans="1:20" ht="48" hidden="1" x14ac:dyDescent="0.2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 s="12">
        <v>1465652372</v>
      </c>
      <c r="J61" s="12">
        <v>1463060372</v>
      </c>
      <c r="K61" s="13">
        <f>(J61/86400)+25569</f>
        <v>42502.569120370375</v>
      </c>
      <c r="L61" t="b">
        <v>1</v>
      </c>
      <c r="M61">
        <v>325</v>
      </c>
      <c r="N61" t="b">
        <v>1</v>
      </c>
      <c r="O61" t="s">
        <v>8293</v>
      </c>
      <c r="P61">
        <f t="shared" si="0"/>
        <v>125137</v>
      </c>
      <c r="Q61">
        <f>YEAR(K61)</f>
        <v>2016</v>
      </c>
      <c r="R61">
        <f t="shared" si="1"/>
        <v>125</v>
      </c>
      <c r="S61" s="17" t="s">
        <v>8328</v>
      </c>
      <c r="T61" t="s">
        <v>8329</v>
      </c>
    </row>
    <row r="62" spans="1:20" ht="48" hidden="1" x14ac:dyDescent="0.2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 s="12">
        <v>1417611645</v>
      </c>
      <c r="J62" s="12">
        <v>1414584045</v>
      </c>
      <c r="K62" s="13">
        <f>(J62/86400)+25569</f>
        <v>41941.500520833331</v>
      </c>
      <c r="L62" t="b">
        <v>1</v>
      </c>
      <c r="M62">
        <v>303</v>
      </c>
      <c r="N62" t="b">
        <v>1</v>
      </c>
      <c r="O62" t="s">
        <v>8293</v>
      </c>
      <c r="P62">
        <f t="shared" si="0"/>
        <v>123920</v>
      </c>
      <c r="Q62">
        <f>YEAR(K62)</f>
        <v>2014</v>
      </c>
      <c r="R62">
        <f t="shared" si="1"/>
        <v>248</v>
      </c>
      <c r="S62" s="17" t="s">
        <v>8328</v>
      </c>
      <c r="T62" t="s">
        <v>8329</v>
      </c>
    </row>
    <row r="63" spans="1:20" ht="48" hidden="1" x14ac:dyDescent="0.2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 s="12">
        <v>1394233140</v>
      </c>
      <c r="J63" s="12">
        <v>1391477450</v>
      </c>
      <c r="K63" s="13">
        <f>(J63/86400)+25569</f>
        <v>41674.063078703708</v>
      </c>
      <c r="L63" t="b">
        <v>0</v>
      </c>
      <c r="M63">
        <v>1510</v>
      </c>
      <c r="N63" t="b">
        <v>1</v>
      </c>
      <c r="O63" t="s">
        <v>8267</v>
      </c>
      <c r="P63">
        <f t="shared" si="0"/>
        <v>0</v>
      </c>
      <c r="Q63">
        <f>YEAR(K63)</f>
        <v>2014</v>
      </c>
      <c r="R63">
        <f t="shared" si="1"/>
        <v>182</v>
      </c>
      <c r="S63" s="17" t="s">
        <v>8341</v>
      </c>
      <c r="T63" t="s">
        <v>8342</v>
      </c>
    </row>
    <row r="64" spans="1:20" ht="48" hidden="1" x14ac:dyDescent="0.2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 s="12">
        <v>1427740319</v>
      </c>
      <c r="J64" s="12">
        <v>1423855919</v>
      </c>
      <c r="K64" s="13">
        <f>(J64/86400)+25569</f>
        <v>42048.813877314809</v>
      </c>
      <c r="L64" t="b">
        <v>1</v>
      </c>
      <c r="M64">
        <v>539</v>
      </c>
      <c r="N64" t="b">
        <v>1</v>
      </c>
      <c r="O64" t="s">
        <v>8293</v>
      </c>
      <c r="P64">
        <f t="shared" si="0"/>
        <v>120249</v>
      </c>
      <c r="Q64">
        <f>YEAR(K64)</f>
        <v>2015</v>
      </c>
      <c r="R64">
        <f t="shared" si="1"/>
        <v>120</v>
      </c>
      <c r="S64" s="17" t="s">
        <v>8328</v>
      </c>
      <c r="T64" t="s">
        <v>8329</v>
      </c>
    </row>
    <row r="65" spans="1:20" ht="48" hidden="1" x14ac:dyDescent="0.2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 s="12">
        <v>1405002663</v>
      </c>
      <c r="J65" s="12">
        <v>1402410663</v>
      </c>
      <c r="K65" s="13">
        <f>(J65/86400)+25569</f>
        <v>41800.604895833334</v>
      </c>
      <c r="L65" t="b">
        <v>1</v>
      </c>
      <c r="M65">
        <v>354</v>
      </c>
      <c r="N65" t="b">
        <v>1</v>
      </c>
      <c r="O65" t="s">
        <v>8293</v>
      </c>
      <c r="P65">
        <f t="shared" si="0"/>
        <v>117210.24000000001</v>
      </c>
      <c r="Q65">
        <f>YEAR(K65)</f>
        <v>2014</v>
      </c>
      <c r="R65">
        <f t="shared" si="1"/>
        <v>234</v>
      </c>
      <c r="S65" s="17" t="s">
        <v>8328</v>
      </c>
      <c r="T65" t="s">
        <v>8329</v>
      </c>
    </row>
    <row r="66" spans="1:20" ht="48" hidden="1" x14ac:dyDescent="0.2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 s="12">
        <v>1401459035</v>
      </c>
      <c r="J66" s="12">
        <v>1397571035</v>
      </c>
      <c r="K66" s="13">
        <f>(J66/86400)+25569</f>
        <v>41744.590682870374</v>
      </c>
      <c r="L66" t="b">
        <v>1</v>
      </c>
      <c r="M66">
        <v>2139</v>
      </c>
      <c r="N66" t="b">
        <v>1</v>
      </c>
      <c r="O66" t="s">
        <v>8267</v>
      </c>
      <c r="P66">
        <f t="shared" si="0"/>
        <v>117108</v>
      </c>
      <c r="Q66">
        <f>YEAR(K66)</f>
        <v>2014</v>
      </c>
      <c r="R66">
        <f t="shared" si="1"/>
        <v>156</v>
      </c>
      <c r="S66" s="17" t="s">
        <v>8341</v>
      </c>
      <c r="T66" t="s">
        <v>8342</v>
      </c>
    </row>
    <row r="67" spans="1:20" ht="48" hidden="1" x14ac:dyDescent="0.2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 s="12">
        <v>1470423668</v>
      </c>
      <c r="J67" s="12">
        <v>1467831668</v>
      </c>
      <c r="K67" s="13">
        <f>(J67/86400)+25569</f>
        <v>42557.792453703703</v>
      </c>
      <c r="L67" t="b">
        <v>1</v>
      </c>
      <c r="M67">
        <v>1887</v>
      </c>
      <c r="N67" t="b">
        <v>1</v>
      </c>
      <c r="O67" t="s">
        <v>8293</v>
      </c>
      <c r="P67">
        <f t="shared" ref="P67:P130" si="2">IFERROR(ROUND(E67/L67,2),0)</f>
        <v>115816</v>
      </c>
      <c r="Q67">
        <f>YEAR(K67)</f>
        <v>2016</v>
      </c>
      <c r="R67">
        <f t="shared" ref="R67:R130" si="3">ROUND(E67/D67*100,0)</f>
        <v>579</v>
      </c>
      <c r="S67" s="17" t="s">
        <v>8328</v>
      </c>
      <c r="T67" t="s">
        <v>8329</v>
      </c>
    </row>
    <row r="68" spans="1:20" ht="48" x14ac:dyDescent="0.2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 s="12">
        <v>1481173140</v>
      </c>
      <c r="J68" s="12">
        <v>1478016097</v>
      </c>
      <c r="K68" s="13">
        <f>(J68/86400)+25569</f>
        <v>42675.66778935185</v>
      </c>
      <c r="L68" t="b">
        <v>0</v>
      </c>
      <c r="M68">
        <v>336</v>
      </c>
      <c r="N68" t="b">
        <v>0</v>
      </c>
      <c r="O68" t="s">
        <v>8271</v>
      </c>
      <c r="P68">
        <f t="shared" si="2"/>
        <v>0</v>
      </c>
      <c r="Q68">
        <f>YEAR(K68)</f>
        <v>2016</v>
      </c>
      <c r="R68">
        <f t="shared" si="3"/>
        <v>58</v>
      </c>
      <c r="S68" s="17" t="s">
        <v>8328</v>
      </c>
      <c r="T68" t="s">
        <v>8330</v>
      </c>
    </row>
    <row r="69" spans="1:20" ht="48" hidden="1" x14ac:dyDescent="0.2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 s="12">
        <v>1458807098</v>
      </c>
      <c r="J69" s="12">
        <v>1456218698</v>
      </c>
      <c r="K69" s="13">
        <f>(J69/86400)+25569</f>
        <v>42423.3830787037</v>
      </c>
      <c r="L69" t="b">
        <v>0</v>
      </c>
      <c r="M69">
        <v>203</v>
      </c>
      <c r="N69" t="b">
        <v>1</v>
      </c>
      <c r="O69" t="s">
        <v>8293</v>
      </c>
      <c r="P69">
        <f t="shared" si="2"/>
        <v>0</v>
      </c>
      <c r="Q69">
        <f>YEAR(K69)</f>
        <v>2016</v>
      </c>
      <c r="R69">
        <f t="shared" si="3"/>
        <v>115</v>
      </c>
      <c r="S69" s="17" t="s">
        <v>8328</v>
      </c>
      <c r="T69" t="s">
        <v>8329</v>
      </c>
    </row>
    <row r="70" spans="1:20" ht="48" hidden="1" x14ac:dyDescent="0.2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 s="12">
        <v>1446019200</v>
      </c>
      <c r="J70" s="12">
        <v>1442420377</v>
      </c>
      <c r="K70" s="13">
        <f>(J70/86400)+25569</f>
        <v>42263.680289351847</v>
      </c>
      <c r="L70" t="b">
        <v>1</v>
      </c>
      <c r="M70">
        <v>555</v>
      </c>
      <c r="N70" t="b">
        <v>1</v>
      </c>
      <c r="O70" t="s">
        <v>8267</v>
      </c>
      <c r="P70">
        <f t="shared" si="2"/>
        <v>113015</v>
      </c>
      <c r="Q70">
        <f>YEAR(K70)</f>
        <v>2015</v>
      </c>
      <c r="R70">
        <f t="shared" si="3"/>
        <v>113</v>
      </c>
      <c r="S70" s="17" t="s">
        <v>8341</v>
      </c>
      <c r="T70" t="s">
        <v>8342</v>
      </c>
    </row>
    <row r="71" spans="1:20" ht="64" hidden="1" x14ac:dyDescent="0.2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 s="12">
        <v>1477972740</v>
      </c>
      <c r="J71" s="12">
        <v>1475326255</v>
      </c>
      <c r="K71" s="13">
        <f>(J71/86400)+25569</f>
        <v>42644.535358796296</v>
      </c>
      <c r="L71" t="b">
        <v>0</v>
      </c>
      <c r="M71">
        <v>1260</v>
      </c>
      <c r="N71" t="b">
        <v>1</v>
      </c>
      <c r="O71" t="s">
        <v>8301</v>
      </c>
      <c r="P71">
        <f t="shared" si="2"/>
        <v>0</v>
      </c>
      <c r="Q71">
        <f>YEAR(K71)</f>
        <v>2016</v>
      </c>
      <c r="R71">
        <f t="shared" si="3"/>
        <v>113</v>
      </c>
      <c r="S71" s="17" t="s">
        <v>8343</v>
      </c>
      <c r="T71" t="s">
        <v>8344</v>
      </c>
    </row>
    <row r="72" spans="1:20" ht="48" hidden="1" x14ac:dyDescent="0.2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 s="12">
        <v>1349495940</v>
      </c>
      <c r="J72" s="12">
        <v>1346042417</v>
      </c>
      <c r="K72" s="13">
        <f>(J72/86400)+25569</f>
        <v>41148.194641203707</v>
      </c>
      <c r="L72" t="b">
        <v>1</v>
      </c>
      <c r="M72">
        <v>1633</v>
      </c>
      <c r="N72" t="b">
        <v>1</v>
      </c>
      <c r="O72" t="s">
        <v>8293</v>
      </c>
      <c r="P72">
        <f t="shared" si="2"/>
        <v>110538.12</v>
      </c>
      <c r="Q72">
        <f>YEAR(K72)</f>
        <v>2012</v>
      </c>
      <c r="R72">
        <f t="shared" si="3"/>
        <v>1105</v>
      </c>
      <c r="S72" s="17" t="s">
        <v>8328</v>
      </c>
      <c r="T72" t="s">
        <v>8329</v>
      </c>
    </row>
    <row r="73" spans="1:20" ht="48" hidden="1" x14ac:dyDescent="0.2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 s="12">
        <v>1347530822</v>
      </c>
      <c r="J73" s="12">
        <v>1345716422</v>
      </c>
      <c r="K73" s="13">
        <f>(J73/86400)+25569</f>
        <v>41144.421550925923</v>
      </c>
      <c r="L73" t="b">
        <v>0</v>
      </c>
      <c r="M73">
        <v>3468</v>
      </c>
      <c r="N73" t="b">
        <v>1</v>
      </c>
      <c r="O73" t="s">
        <v>8299</v>
      </c>
      <c r="P73">
        <f t="shared" si="2"/>
        <v>0</v>
      </c>
      <c r="Q73">
        <f>YEAR(K73)</f>
        <v>2012</v>
      </c>
      <c r="R73">
        <f t="shared" si="3"/>
        <v>1379</v>
      </c>
      <c r="S73" s="17" t="s">
        <v>8328</v>
      </c>
      <c r="T73" t="s">
        <v>8335</v>
      </c>
    </row>
    <row r="74" spans="1:20" ht="48" hidden="1" x14ac:dyDescent="0.2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 s="12">
        <v>1485191143</v>
      </c>
      <c r="J74" s="12">
        <v>1482599143</v>
      </c>
      <c r="K74" s="13">
        <f>(J74/86400)+25569</f>
        <v>42728.71230324074</v>
      </c>
      <c r="L74" t="b">
        <v>1</v>
      </c>
      <c r="M74">
        <v>1375</v>
      </c>
      <c r="N74" t="b">
        <v>1</v>
      </c>
      <c r="O74" t="s">
        <v>8293</v>
      </c>
      <c r="P74">
        <f t="shared" si="2"/>
        <v>108397.11</v>
      </c>
      <c r="Q74">
        <f>YEAR(K74)</f>
        <v>2016</v>
      </c>
      <c r="R74">
        <f t="shared" si="3"/>
        <v>217</v>
      </c>
      <c r="S74" s="17" t="s">
        <v>8328</v>
      </c>
      <c r="T74" t="s">
        <v>8329</v>
      </c>
    </row>
    <row r="75" spans="1:20" ht="48" hidden="1" x14ac:dyDescent="0.2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 s="12">
        <v>1466168390</v>
      </c>
      <c r="J75" s="12">
        <v>1463576390</v>
      </c>
      <c r="K75" s="13">
        <f>(J75/86400)+25569</f>
        <v>42508.541550925926</v>
      </c>
      <c r="L75" t="b">
        <v>1</v>
      </c>
      <c r="M75">
        <v>1762</v>
      </c>
      <c r="N75" t="b">
        <v>1</v>
      </c>
      <c r="O75" t="s">
        <v>8299</v>
      </c>
      <c r="P75">
        <f t="shared" si="2"/>
        <v>107421.57</v>
      </c>
      <c r="Q75">
        <f>YEAR(K75)</f>
        <v>2016</v>
      </c>
      <c r="R75">
        <f t="shared" si="3"/>
        <v>107</v>
      </c>
      <c r="S75" s="17" t="s">
        <v>8328</v>
      </c>
      <c r="T75" t="s">
        <v>8335</v>
      </c>
    </row>
    <row r="76" spans="1:20" ht="48" x14ac:dyDescent="0.2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 s="12">
        <v>1385136000</v>
      </c>
      <c r="J76" s="12">
        <v>1381923548</v>
      </c>
      <c r="K76" s="13">
        <f>(J76/86400)+25569</f>
        <v>41563.485509259262</v>
      </c>
      <c r="L76" t="b">
        <v>0</v>
      </c>
      <c r="M76">
        <v>890</v>
      </c>
      <c r="N76" t="b">
        <v>0</v>
      </c>
      <c r="O76" t="s">
        <v>8271</v>
      </c>
      <c r="P76">
        <f t="shared" si="2"/>
        <v>0</v>
      </c>
      <c r="Q76">
        <f>YEAR(K76)</f>
        <v>2013</v>
      </c>
      <c r="R76">
        <f t="shared" si="3"/>
        <v>82</v>
      </c>
      <c r="S76" s="17" t="s">
        <v>8328</v>
      </c>
      <c r="T76" t="s">
        <v>8330</v>
      </c>
    </row>
    <row r="77" spans="1:20" ht="48" hidden="1" x14ac:dyDescent="0.2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 s="12">
        <v>1342330951</v>
      </c>
      <c r="J77" s="12">
        <v>1339738951</v>
      </c>
      <c r="K77" s="13">
        <f>(J77/86400)+25569</f>
        <v>41075.237858796296</v>
      </c>
      <c r="L77" t="b">
        <v>1</v>
      </c>
      <c r="M77">
        <v>676</v>
      </c>
      <c r="N77" t="b">
        <v>1</v>
      </c>
      <c r="O77" t="s">
        <v>8299</v>
      </c>
      <c r="P77">
        <f t="shared" si="2"/>
        <v>106330.39</v>
      </c>
      <c r="Q77">
        <f>YEAR(K77)</f>
        <v>2012</v>
      </c>
      <c r="R77">
        <f t="shared" si="3"/>
        <v>304</v>
      </c>
      <c r="S77" s="17" t="s">
        <v>8328</v>
      </c>
      <c r="T77" t="s">
        <v>8335</v>
      </c>
    </row>
    <row r="78" spans="1:20" ht="48" hidden="1" x14ac:dyDescent="0.2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 s="12">
        <v>1478516737</v>
      </c>
      <c r="J78" s="12">
        <v>1475921137</v>
      </c>
      <c r="K78" s="13">
        <f>(J78/86400)+25569</f>
        <v>42651.420567129629</v>
      </c>
      <c r="L78" t="b">
        <v>1</v>
      </c>
      <c r="M78">
        <v>834</v>
      </c>
      <c r="N78" t="b">
        <v>1</v>
      </c>
      <c r="O78" t="s">
        <v>8293</v>
      </c>
      <c r="P78">
        <f t="shared" si="2"/>
        <v>106222</v>
      </c>
      <c r="Q78">
        <f>YEAR(K78)</f>
        <v>2016</v>
      </c>
      <c r="R78">
        <f t="shared" si="3"/>
        <v>212</v>
      </c>
      <c r="S78" s="17" t="s">
        <v>8328</v>
      </c>
      <c r="T78" t="s">
        <v>8329</v>
      </c>
    </row>
    <row r="79" spans="1:20" ht="48" hidden="1" x14ac:dyDescent="0.2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 s="12">
        <v>1440082240</v>
      </c>
      <c r="J79" s="12">
        <v>1436885440</v>
      </c>
      <c r="K79" s="13">
        <f>(J79/86400)+25569</f>
        <v>42199.618518518517</v>
      </c>
      <c r="L79" t="b">
        <v>0</v>
      </c>
      <c r="M79">
        <v>1107</v>
      </c>
      <c r="N79" t="b">
        <v>1</v>
      </c>
      <c r="O79" t="s">
        <v>8271</v>
      </c>
      <c r="P79">
        <f t="shared" si="2"/>
        <v>0</v>
      </c>
      <c r="Q79">
        <f>YEAR(K79)</f>
        <v>2015</v>
      </c>
      <c r="R79">
        <f t="shared" si="3"/>
        <v>141</v>
      </c>
      <c r="S79" s="17" t="s">
        <v>8328</v>
      </c>
      <c r="T79" t="s">
        <v>8330</v>
      </c>
    </row>
    <row r="80" spans="1:20" ht="48" hidden="1" x14ac:dyDescent="0.2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 s="12">
        <v>1393005600</v>
      </c>
      <c r="J80" s="12">
        <v>1390323617</v>
      </c>
      <c r="K80" s="13">
        <f>(J80/86400)+25569</f>
        <v>41660.70853009259</v>
      </c>
      <c r="L80" t="b">
        <v>0</v>
      </c>
      <c r="M80">
        <v>1980</v>
      </c>
      <c r="N80" t="b">
        <v>1</v>
      </c>
      <c r="O80" t="s">
        <v>8295</v>
      </c>
      <c r="P80">
        <f t="shared" si="2"/>
        <v>0</v>
      </c>
      <c r="Q80">
        <f>YEAR(K80)</f>
        <v>2014</v>
      </c>
      <c r="R80">
        <f t="shared" si="3"/>
        <v>2647</v>
      </c>
      <c r="S80" s="17" t="s">
        <v>8336</v>
      </c>
      <c r="T80" t="s">
        <v>8337</v>
      </c>
    </row>
    <row r="81" spans="1:20" ht="19" hidden="1" x14ac:dyDescent="0.2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 s="12">
        <v>1461333311</v>
      </c>
      <c r="J81" s="12">
        <v>1458741311</v>
      </c>
      <c r="K81" s="13">
        <f>(J81/86400)+25569</f>
        <v>42452.579988425925</v>
      </c>
      <c r="L81" t="b">
        <v>0</v>
      </c>
      <c r="M81">
        <v>404</v>
      </c>
      <c r="N81" t="b">
        <v>1</v>
      </c>
      <c r="O81" t="s">
        <v>8293</v>
      </c>
      <c r="P81">
        <f t="shared" si="2"/>
        <v>0</v>
      </c>
      <c r="Q81">
        <f>YEAR(K81)</f>
        <v>2016</v>
      </c>
      <c r="R81">
        <f t="shared" si="3"/>
        <v>106</v>
      </c>
      <c r="S81" s="17" t="s">
        <v>8328</v>
      </c>
      <c r="T81" t="s">
        <v>8329</v>
      </c>
    </row>
    <row r="82" spans="1:20" ht="48" hidden="1" x14ac:dyDescent="0.2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 s="12">
        <v>1394316695</v>
      </c>
      <c r="J82" s="12">
        <v>1390860695</v>
      </c>
      <c r="K82" s="13">
        <f>(J82/86400)+25569</f>
        <v>41666.924710648149</v>
      </c>
      <c r="L82" t="b">
        <v>1</v>
      </c>
      <c r="M82">
        <v>2165</v>
      </c>
      <c r="N82" t="b">
        <v>1</v>
      </c>
      <c r="O82" t="s">
        <v>8296</v>
      </c>
      <c r="P82">
        <f t="shared" si="2"/>
        <v>104146.51</v>
      </c>
      <c r="Q82">
        <f>YEAR(K82)</f>
        <v>2014</v>
      </c>
      <c r="R82">
        <f t="shared" si="3"/>
        <v>521</v>
      </c>
      <c r="S82" s="17" t="s">
        <v>8339</v>
      </c>
      <c r="T82" t="s">
        <v>8340</v>
      </c>
    </row>
    <row r="83" spans="1:20" ht="48" hidden="1" x14ac:dyDescent="0.2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 s="12">
        <v>1429228800</v>
      </c>
      <c r="J83" s="12">
        <v>1426714870</v>
      </c>
      <c r="K83" s="13">
        <f>(J83/86400)+25569</f>
        <v>42081.903587962966</v>
      </c>
      <c r="L83" t="b">
        <v>0</v>
      </c>
      <c r="M83">
        <v>443</v>
      </c>
      <c r="N83" t="b">
        <v>1</v>
      </c>
      <c r="O83" t="s">
        <v>8293</v>
      </c>
      <c r="P83">
        <f t="shared" si="2"/>
        <v>0</v>
      </c>
      <c r="Q83">
        <f>YEAR(K83)</f>
        <v>2015</v>
      </c>
      <c r="R83">
        <f t="shared" si="3"/>
        <v>103</v>
      </c>
      <c r="S83" s="17" t="s">
        <v>8328</v>
      </c>
      <c r="T83" t="s">
        <v>8329</v>
      </c>
    </row>
    <row r="84" spans="1:20" ht="48" hidden="1" x14ac:dyDescent="0.2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 s="12">
        <v>1432314209</v>
      </c>
      <c r="J84" s="12">
        <v>1429722209</v>
      </c>
      <c r="K84" s="13">
        <f>(J84/86400)+25569</f>
        <v>42116.710752314815</v>
      </c>
      <c r="L84" t="b">
        <v>0</v>
      </c>
      <c r="M84">
        <v>100</v>
      </c>
      <c r="N84" t="b">
        <v>1</v>
      </c>
      <c r="O84" t="s">
        <v>8269</v>
      </c>
      <c r="P84">
        <f t="shared" si="2"/>
        <v>0</v>
      </c>
      <c r="Q84">
        <f>YEAR(K84)</f>
        <v>2015</v>
      </c>
      <c r="R84">
        <f t="shared" si="3"/>
        <v>101</v>
      </c>
      <c r="S84" s="17" t="s">
        <v>8343</v>
      </c>
      <c r="T84" t="s">
        <v>8346</v>
      </c>
    </row>
    <row r="85" spans="1:20" ht="48" hidden="1" x14ac:dyDescent="0.2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 s="12">
        <v>1364078561</v>
      </c>
      <c r="J85" s="12">
        <v>1361490161</v>
      </c>
      <c r="K85" s="13">
        <f>(J85/86400)+25569</f>
        <v>41326.987974537034</v>
      </c>
      <c r="L85" t="b">
        <v>1</v>
      </c>
      <c r="M85">
        <v>1356</v>
      </c>
      <c r="N85" t="b">
        <v>1</v>
      </c>
      <c r="O85" t="s">
        <v>8293</v>
      </c>
      <c r="P85">
        <f t="shared" si="2"/>
        <v>100490.02</v>
      </c>
      <c r="Q85">
        <f>YEAR(K85)</f>
        <v>2013</v>
      </c>
      <c r="R85">
        <f t="shared" si="3"/>
        <v>1436</v>
      </c>
      <c r="S85" s="17" t="s">
        <v>8328</v>
      </c>
      <c r="T85" t="s">
        <v>8329</v>
      </c>
    </row>
    <row r="86" spans="1:20" ht="48" hidden="1" x14ac:dyDescent="0.2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 s="12">
        <v>1399271911</v>
      </c>
      <c r="J86" s="12">
        <v>1396334311</v>
      </c>
      <c r="K86" s="13">
        <f>(J86/86400)+25569</f>
        <v>41730.276747685188</v>
      </c>
      <c r="L86" t="b">
        <v>0</v>
      </c>
      <c r="M86">
        <v>558</v>
      </c>
      <c r="N86" t="b">
        <v>1</v>
      </c>
      <c r="O86" t="s">
        <v>8269</v>
      </c>
      <c r="P86">
        <f t="shared" si="2"/>
        <v>0</v>
      </c>
      <c r="Q86">
        <f>YEAR(K86)</f>
        <v>2014</v>
      </c>
      <c r="R86">
        <f t="shared" si="3"/>
        <v>100</v>
      </c>
      <c r="S86" s="17" t="s">
        <v>8343</v>
      </c>
      <c r="T86" t="s">
        <v>8346</v>
      </c>
    </row>
    <row r="87" spans="1:20" ht="48" hidden="1" x14ac:dyDescent="0.2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 s="12">
        <v>1428514969</v>
      </c>
      <c r="J87" s="12">
        <v>1425922969</v>
      </c>
      <c r="K87" s="13">
        <f>(J87/86400)+25569</f>
        <v>42072.738067129627</v>
      </c>
      <c r="L87" t="b">
        <v>1</v>
      </c>
      <c r="M87">
        <v>942</v>
      </c>
      <c r="N87" t="b">
        <v>1</v>
      </c>
      <c r="O87" t="s">
        <v>8267</v>
      </c>
      <c r="P87">
        <f t="shared" si="2"/>
        <v>98953.42</v>
      </c>
      <c r="Q87">
        <f>YEAR(K87)</f>
        <v>2015</v>
      </c>
      <c r="R87">
        <f t="shared" si="3"/>
        <v>132</v>
      </c>
      <c r="S87" s="17" t="s">
        <v>8341</v>
      </c>
      <c r="T87" t="s">
        <v>8342</v>
      </c>
    </row>
    <row r="88" spans="1:20" ht="48" x14ac:dyDescent="0.2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 s="12">
        <v>1456385101</v>
      </c>
      <c r="J88" s="12">
        <v>1453793101</v>
      </c>
      <c r="K88" s="13">
        <f>(J88/86400)+25569</f>
        <v>42395.309039351851</v>
      </c>
      <c r="L88" t="b">
        <v>0</v>
      </c>
      <c r="M88">
        <v>123</v>
      </c>
      <c r="N88" t="b">
        <v>0</v>
      </c>
      <c r="O88" t="s">
        <v>8271</v>
      </c>
      <c r="P88">
        <f t="shared" si="2"/>
        <v>0</v>
      </c>
      <c r="Q88">
        <f>YEAR(K88)</f>
        <v>2016</v>
      </c>
      <c r="R88">
        <f t="shared" si="3"/>
        <v>56</v>
      </c>
      <c r="S88" s="17" t="s">
        <v>8328</v>
      </c>
      <c r="T88" t="s">
        <v>8330</v>
      </c>
    </row>
    <row r="89" spans="1:20" ht="48" hidden="1" x14ac:dyDescent="0.2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 s="12">
        <v>1303446073</v>
      </c>
      <c r="J89" s="12">
        <v>1300767673</v>
      </c>
      <c r="K89" s="13">
        <f>(J89/86400)+25569</f>
        <v>40624.181400462963</v>
      </c>
      <c r="L89" t="b">
        <v>1</v>
      </c>
      <c r="M89">
        <v>1876</v>
      </c>
      <c r="N89" t="b">
        <v>1</v>
      </c>
      <c r="O89" t="s">
        <v>8293</v>
      </c>
      <c r="P89">
        <f t="shared" si="2"/>
        <v>96248.960000000006</v>
      </c>
      <c r="Q89">
        <f>YEAR(K89)</f>
        <v>2011</v>
      </c>
      <c r="R89">
        <f t="shared" si="3"/>
        <v>201</v>
      </c>
      <c r="S89" s="17" t="s">
        <v>8328</v>
      </c>
      <c r="T89" t="s">
        <v>8329</v>
      </c>
    </row>
    <row r="90" spans="1:20" ht="32" hidden="1" x14ac:dyDescent="0.2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 s="12">
        <v>1471564491</v>
      </c>
      <c r="J90" s="12">
        <v>1468972491</v>
      </c>
      <c r="K90" s="13">
        <f>(J90/86400)+25569</f>
        <v>42570.996423611112</v>
      </c>
      <c r="L90" t="b">
        <v>1</v>
      </c>
      <c r="M90">
        <v>1737</v>
      </c>
      <c r="N90" t="b">
        <v>1</v>
      </c>
      <c r="O90" t="s">
        <v>8293</v>
      </c>
      <c r="P90">
        <f t="shared" si="2"/>
        <v>96015.9</v>
      </c>
      <c r="Q90">
        <f>YEAR(K90)</f>
        <v>2016</v>
      </c>
      <c r="R90">
        <f t="shared" si="3"/>
        <v>320</v>
      </c>
      <c r="S90" s="17" t="s">
        <v>8328</v>
      </c>
      <c r="T90" t="s">
        <v>8329</v>
      </c>
    </row>
    <row r="91" spans="1:20" ht="48" hidden="1" x14ac:dyDescent="0.2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 s="12">
        <v>1444525200</v>
      </c>
      <c r="J91" s="12">
        <v>1441339242</v>
      </c>
      <c r="K91" s="13">
        <f>(J91/86400)+25569</f>
        <v>42251.16715277778</v>
      </c>
      <c r="L91" t="b">
        <v>1</v>
      </c>
      <c r="M91">
        <v>1251</v>
      </c>
      <c r="N91" t="b">
        <v>1</v>
      </c>
      <c r="O91" t="s">
        <v>8299</v>
      </c>
      <c r="P91">
        <f t="shared" si="2"/>
        <v>93374</v>
      </c>
      <c r="Q91">
        <f>YEAR(K91)</f>
        <v>2015</v>
      </c>
      <c r="R91">
        <f t="shared" si="3"/>
        <v>144</v>
      </c>
      <c r="S91" s="17" t="s">
        <v>8328</v>
      </c>
      <c r="T91" t="s">
        <v>8335</v>
      </c>
    </row>
    <row r="92" spans="1:20" ht="48" hidden="1" x14ac:dyDescent="0.2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 s="12">
        <v>1364286239</v>
      </c>
      <c r="J92" s="12">
        <v>1360830239</v>
      </c>
      <c r="K92" s="13">
        <f>(J92/86400)+25569</f>
        <v>41319.349988425922</v>
      </c>
      <c r="L92" t="b">
        <v>0</v>
      </c>
      <c r="M92">
        <v>623</v>
      </c>
      <c r="N92" t="b">
        <v>1</v>
      </c>
      <c r="O92" t="s">
        <v>8295</v>
      </c>
      <c r="P92">
        <f t="shared" si="2"/>
        <v>0</v>
      </c>
      <c r="Q92">
        <f>YEAR(K92)</f>
        <v>2013</v>
      </c>
      <c r="R92">
        <f t="shared" si="3"/>
        <v>1857</v>
      </c>
      <c r="S92" s="17" t="s">
        <v>8336</v>
      </c>
      <c r="T92" t="s">
        <v>8337</v>
      </c>
    </row>
    <row r="93" spans="1:20" ht="32" hidden="1" x14ac:dyDescent="0.2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 s="12">
        <v>1407549600</v>
      </c>
      <c r="J93" s="12">
        <v>1404797428</v>
      </c>
      <c r="K93" s="13">
        <f>(J93/86400)+25569</f>
        <v>41828.229490740741</v>
      </c>
      <c r="L93" t="b">
        <v>1</v>
      </c>
      <c r="M93">
        <v>1088</v>
      </c>
      <c r="N93" t="b">
        <v>1</v>
      </c>
      <c r="O93" t="s">
        <v>8301</v>
      </c>
      <c r="P93">
        <f t="shared" si="2"/>
        <v>92340.21</v>
      </c>
      <c r="Q93">
        <f>YEAR(K93)</f>
        <v>2014</v>
      </c>
      <c r="R93">
        <f t="shared" si="3"/>
        <v>154</v>
      </c>
      <c r="S93" s="17" t="s">
        <v>8343</v>
      </c>
      <c r="T93" t="s">
        <v>8344</v>
      </c>
    </row>
    <row r="94" spans="1:20" ht="32" hidden="1" x14ac:dyDescent="0.2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 s="12">
        <v>1362863299</v>
      </c>
      <c r="J94" s="12">
        <v>1360271299</v>
      </c>
      <c r="K94" s="13">
        <f>(J94/86400)+25569</f>
        <v>41312.880775462967</v>
      </c>
      <c r="L94" t="b">
        <v>1</v>
      </c>
      <c r="M94">
        <v>479</v>
      </c>
      <c r="N94" t="b">
        <v>1</v>
      </c>
      <c r="O94" t="s">
        <v>8293</v>
      </c>
      <c r="P94">
        <f t="shared" si="2"/>
        <v>92154.22</v>
      </c>
      <c r="Q94">
        <f>YEAR(K94)</f>
        <v>2013</v>
      </c>
      <c r="R94">
        <f t="shared" si="3"/>
        <v>922</v>
      </c>
      <c r="S94" s="17" t="s">
        <v>8328</v>
      </c>
      <c r="T94" t="s">
        <v>8329</v>
      </c>
    </row>
    <row r="95" spans="1:20" ht="32" hidden="1" x14ac:dyDescent="0.2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 s="12">
        <v>1436364023</v>
      </c>
      <c r="J95" s="12">
        <v>1433772023</v>
      </c>
      <c r="K95" s="13">
        <f>(J95/86400)+25569</f>
        <v>42163.583599537036</v>
      </c>
      <c r="L95" t="b">
        <v>1</v>
      </c>
      <c r="M95">
        <v>885</v>
      </c>
      <c r="N95" t="b">
        <v>1</v>
      </c>
      <c r="O95" t="s">
        <v>8283</v>
      </c>
      <c r="P95">
        <f t="shared" si="2"/>
        <v>86492</v>
      </c>
      <c r="Q95">
        <f>YEAR(K95)</f>
        <v>2015</v>
      </c>
      <c r="R95">
        <f t="shared" si="3"/>
        <v>166</v>
      </c>
      <c r="S95" s="17" t="s">
        <v>8333</v>
      </c>
      <c r="T95" t="s">
        <v>8334</v>
      </c>
    </row>
    <row r="96" spans="1:20" ht="48" hidden="1" x14ac:dyDescent="0.2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 s="12">
        <v>1325961309</v>
      </c>
      <c r="J96" s="12">
        <v>1322073309</v>
      </c>
      <c r="K96" s="13">
        <f>(J96/86400)+25569</f>
        <v>40870.774409722224</v>
      </c>
      <c r="L96" t="b">
        <v>1</v>
      </c>
      <c r="M96">
        <v>146</v>
      </c>
      <c r="N96" t="b">
        <v>1</v>
      </c>
      <c r="O96" t="s">
        <v>8267</v>
      </c>
      <c r="P96">
        <f t="shared" si="2"/>
        <v>86133</v>
      </c>
      <c r="Q96">
        <f>YEAR(K96)</f>
        <v>2011</v>
      </c>
      <c r="R96">
        <f t="shared" si="3"/>
        <v>101</v>
      </c>
      <c r="S96" s="17" t="s">
        <v>8341</v>
      </c>
      <c r="T96" t="s">
        <v>8342</v>
      </c>
    </row>
    <row r="97" spans="1:20" ht="48" hidden="1" x14ac:dyDescent="0.2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 s="12">
        <v>1468108198</v>
      </c>
      <c r="J97" s="12">
        <v>1465516198</v>
      </c>
      <c r="K97" s="13">
        <f>(J97/86400)+25569</f>
        <v>42530.993032407408</v>
      </c>
      <c r="L97" t="b">
        <v>0</v>
      </c>
      <c r="M97">
        <v>348</v>
      </c>
      <c r="N97" t="b">
        <v>0</v>
      </c>
      <c r="O97" t="s">
        <v>8301</v>
      </c>
      <c r="P97">
        <f t="shared" si="2"/>
        <v>0</v>
      </c>
      <c r="Q97">
        <f>YEAR(K97)</f>
        <v>2016</v>
      </c>
      <c r="R97">
        <f t="shared" si="3"/>
        <v>68</v>
      </c>
      <c r="S97" s="17" t="s">
        <v>8343</v>
      </c>
      <c r="T97" t="s">
        <v>8344</v>
      </c>
    </row>
    <row r="98" spans="1:20" ht="48" hidden="1" x14ac:dyDescent="0.2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 s="12">
        <v>1418849028</v>
      </c>
      <c r="J98" s="12">
        <v>1415825028</v>
      </c>
      <c r="K98" s="13">
        <f>(J98/86400)+25569</f>
        <v>41955.863750000004</v>
      </c>
      <c r="L98" t="b">
        <v>0</v>
      </c>
      <c r="M98">
        <v>224</v>
      </c>
      <c r="N98" t="b">
        <v>0</v>
      </c>
      <c r="O98" t="s">
        <v>8271</v>
      </c>
      <c r="P98">
        <f t="shared" si="2"/>
        <v>0</v>
      </c>
      <c r="Q98">
        <f>YEAR(K98)</f>
        <v>2014</v>
      </c>
      <c r="R98">
        <f t="shared" si="3"/>
        <v>85</v>
      </c>
      <c r="S98" s="17" t="s">
        <v>8328</v>
      </c>
      <c r="T98" t="s">
        <v>8330</v>
      </c>
    </row>
    <row r="99" spans="1:20" ht="48" hidden="1" x14ac:dyDescent="0.2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 s="12">
        <v>1419151341</v>
      </c>
      <c r="J99" s="12">
        <v>1416559341</v>
      </c>
      <c r="K99" s="13">
        <f>(J99/86400)+25569</f>
        <v>41964.362743055557</v>
      </c>
      <c r="L99" t="b">
        <v>1</v>
      </c>
      <c r="M99">
        <v>33</v>
      </c>
      <c r="N99" t="b">
        <v>1</v>
      </c>
      <c r="O99" t="s">
        <v>8293</v>
      </c>
      <c r="P99">
        <f t="shared" si="2"/>
        <v>82532</v>
      </c>
      <c r="Q99">
        <f>YEAR(K99)</f>
        <v>2014</v>
      </c>
      <c r="R99">
        <f t="shared" si="3"/>
        <v>118</v>
      </c>
      <c r="S99" s="17" t="s">
        <v>8328</v>
      </c>
      <c r="T99" t="s">
        <v>8329</v>
      </c>
    </row>
    <row r="100" spans="1:20" ht="48" hidden="1" x14ac:dyDescent="0.2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 s="12">
        <v>1439618400</v>
      </c>
      <c r="J100" s="12">
        <v>1436976858</v>
      </c>
      <c r="K100" s="13">
        <f>(J100/86400)+25569</f>
        <v>42200.67659722222</v>
      </c>
      <c r="L100" t="b">
        <v>0</v>
      </c>
      <c r="M100">
        <v>562</v>
      </c>
      <c r="N100" t="b">
        <v>1</v>
      </c>
      <c r="O100" t="s">
        <v>8267</v>
      </c>
      <c r="P100">
        <f t="shared" si="2"/>
        <v>0</v>
      </c>
      <c r="Q100">
        <f>YEAR(K100)</f>
        <v>2015</v>
      </c>
      <c r="R100">
        <f t="shared" si="3"/>
        <v>214</v>
      </c>
      <c r="S100" s="17" t="s">
        <v>8341</v>
      </c>
      <c r="T100" t="s">
        <v>8342</v>
      </c>
    </row>
    <row r="101" spans="1:20" ht="48" hidden="1" x14ac:dyDescent="0.2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 s="12">
        <v>1480536919</v>
      </c>
      <c r="J101" s="12">
        <v>1477509319</v>
      </c>
      <c r="K101" s="13">
        <f>(J101/86400)+25569</f>
        <v>42669.802303240736</v>
      </c>
      <c r="L101" t="b">
        <v>0</v>
      </c>
      <c r="M101">
        <v>100</v>
      </c>
      <c r="N101" t="b">
        <v>0</v>
      </c>
      <c r="O101" t="s">
        <v>8271</v>
      </c>
      <c r="P101">
        <f t="shared" si="2"/>
        <v>0</v>
      </c>
      <c r="Q101">
        <f>YEAR(K101)</f>
        <v>2016</v>
      </c>
      <c r="R101">
        <f t="shared" si="3"/>
        <v>32</v>
      </c>
      <c r="S101" s="17" t="s">
        <v>8328</v>
      </c>
      <c r="T101" t="s">
        <v>8330</v>
      </c>
    </row>
    <row r="102" spans="1:20" ht="48" hidden="1" x14ac:dyDescent="0.2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 s="12">
        <v>1387958429</v>
      </c>
      <c r="J102" s="12">
        <v>1385366429</v>
      </c>
      <c r="K102" s="13">
        <f>(J102/86400)+25569</f>
        <v>41603.333668981482</v>
      </c>
      <c r="L102" t="b">
        <v>0</v>
      </c>
      <c r="M102">
        <v>1556</v>
      </c>
      <c r="N102" t="b">
        <v>1</v>
      </c>
      <c r="O102" t="s">
        <v>8293</v>
      </c>
      <c r="P102">
        <f t="shared" si="2"/>
        <v>0</v>
      </c>
      <c r="Q102">
        <f>YEAR(K102)</f>
        <v>2013</v>
      </c>
      <c r="R102">
        <f t="shared" si="3"/>
        <v>199</v>
      </c>
      <c r="S102" s="17" t="s">
        <v>8328</v>
      </c>
      <c r="T102" t="s">
        <v>8329</v>
      </c>
    </row>
    <row r="103" spans="1:20" ht="48" hidden="1" x14ac:dyDescent="0.2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 s="12">
        <v>1363889015</v>
      </c>
      <c r="J103" s="12">
        <v>1361300615</v>
      </c>
      <c r="K103" s="13">
        <f>(J103/86400)+25569</f>
        <v>41324.79415509259</v>
      </c>
      <c r="L103" t="b">
        <v>1</v>
      </c>
      <c r="M103">
        <v>1224</v>
      </c>
      <c r="N103" t="b">
        <v>1</v>
      </c>
      <c r="O103" t="s">
        <v>8277</v>
      </c>
      <c r="P103">
        <f t="shared" si="2"/>
        <v>79335.360000000001</v>
      </c>
      <c r="Q103">
        <f>YEAR(K103)</f>
        <v>2013</v>
      </c>
      <c r="R103">
        <f t="shared" si="3"/>
        <v>429</v>
      </c>
      <c r="S103" s="17" t="s">
        <v>8347</v>
      </c>
      <c r="T103" t="s">
        <v>8348</v>
      </c>
    </row>
    <row r="104" spans="1:20" ht="48" hidden="1" x14ac:dyDescent="0.2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 s="12">
        <v>1462629432</v>
      </c>
      <c r="J104" s="12">
        <v>1460037432</v>
      </c>
      <c r="K104" s="13">
        <f>(J104/86400)+25569</f>
        <v>42467.581388888888</v>
      </c>
      <c r="L104" t="b">
        <v>0</v>
      </c>
      <c r="M104">
        <v>350</v>
      </c>
      <c r="N104" t="b">
        <v>1</v>
      </c>
      <c r="O104" t="s">
        <v>8293</v>
      </c>
      <c r="P104">
        <f t="shared" si="2"/>
        <v>0</v>
      </c>
      <c r="Q104">
        <f>YEAR(K104)</f>
        <v>2016</v>
      </c>
      <c r="R104">
        <f t="shared" si="3"/>
        <v>111</v>
      </c>
      <c r="S104" s="17" t="s">
        <v>8328</v>
      </c>
      <c r="T104" t="s">
        <v>8329</v>
      </c>
    </row>
    <row r="105" spans="1:20" ht="48" hidden="1" x14ac:dyDescent="0.2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 s="12">
        <v>1446350400</v>
      </c>
      <c r="J105" s="12">
        <v>1443739388</v>
      </c>
      <c r="K105" s="13">
        <f>(J105/86400)+25569</f>
        <v>42278.946620370371</v>
      </c>
      <c r="L105" t="b">
        <v>1</v>
      </c>
      <c r="M105">
        <v>498</v>
      </c>
      <c r="N105" t="b">
        <v>1</v>
      </c>
      <c r="O105" t="s">
        <v>8267</v>
      </c>
      <c r="P105">
        <f t="shared" si="2"/>
        <v>77710.8</v>
      </c>
      <c r="Q105">
        <f>YEAR(K105)</f>
        <v>2015</v>
      </c>
      <c r="R105">
        <f t="shared" si="3"/>
        <v>104</v>
      </c>
      <c r="S105" s="17" t="s">
        <v>8341</v>
      </c>
      <c r="T105" t="s">
        <v>8342</v>
      </c>
    </row>
    <row r="106" spans="1:20" ht="32" hidden="1" x14ac:dyDescent="0.2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 s="12">
        <v>1426532437</v>
      </c>
      <c r="J106" s="12">
        <v>1423944037</v>
      </c>
      <c r="K106" s="13">
        <f>(J106/86400)+25569</f>
        <v>42049.833761574075</v>
      </c>
      <c r="L106" t="b">
        <v>1</v>
      </c>
      <c r="M106">
        <v>1071</v>
      </c>
      <c r="N106" t="b">
        <v>1</v>
      </c>
      <c r="O106" t="s">
        <v>8278</v>
      </c>
      <c r="P106">
        <f t="shared" si="2"/>
        <v>76949.820000000007</v>
      </c>
      <c r="Q106">
        <f>YEAR(K106)</f>
        <v>2015</v>
      </c>
      <c r="R106">
        <f t="shared" si="3"/>
        <v>110</v>
      </c>
      <c r="S106" s="17" t="s">
        <v>8347</v>
      </c>
      <c r="T106" t="s">
        <v>8349</v>
      </c>
    </row>
    <row r="107" spans="1:20" ht="48" hidden="1" x14ac:dyDescent="0.2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 s="12">
        <v>1366222542</v>
      </c>
      <c r="J107" s="12">
        <v>1363630542</v>
      </c>
      <c r="K107" s="13">
        <f>(J107/86400)+25569</f>
        <v>41351.76090277778</v>
      </c>
      <c r="L107" t="b">
        <v>0</v>
      </c>
      <c r="M107">
        <v>554</v>
      </c>
      <c r="N107" t="b">
        <v>1</v>
      </c>
      <c r="O107" t="s">
        <v>8293</v>
      </c>
      <c r="P107">
        <f t="shared" si="2"/>
        <v>0</v>
      </c>
      <c r="Q107">
        <f>YEAR(K107)</f>
        <v>2013</v>
      </c>
      <c r="R107">
        <f t="shared" si="3"/>
        <v>153</v>
      </c>
      <c r="S107" s="17" t="s">
        <v>8328</v>
      </c>
      <c r="T107" t="s">
        <v>8329</v>
      </c>
    </row>
    <row r="108" spans="1:20" ht="48" hidden="1" x14ac:dyDescent="0.2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 s="12">
        <v>1319860740</v>
      </c>
      <c r="J108" s="12">
        <v>1317064599</v>
      </c>
      <c r="K108" s="13">
        <f>(J108/86400)+25569</f>
        <v>40812.803229166668</v>
      </c>
      <c r="L108" t="b">
        <v>1</v>
      </c>
      <c r="M108">
        <v>493</v>
      </c>
      <c r="N108" t="b">
        <v>1</v>
      </c>
      <c r="O108" t="s">
        <v>8267</v>
      </c>
      <c r="P108">
        <f t="shared" si="2"/>
        <v>76130.2</v>
      </c>
      <c r="Q108">
        <f>YEAR(K108)</f>
        <v>2011</v>
      </c>
      <c r="R108">
        <f t="shared" si="3"/>
        <v>102</v>
      </c>
      <c r="S108" s="17" t="s">
        <v>8341</v>
      </c>
      <c r="T108" t="s">
        <v>8342</v>
      </c>
    </row>
    <row r="109" spans="1:20" ht="48" hidden="1" x14ac:dyDescent="0.2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 s="12">
        <v>1419123600</v>
      </c>
      <c r="J109" s="12">
        <v>1416945297</v>
      </c>
      <c r="K109" s="13">
        <f>(J109/86400)+25569</f>
        <v>41968.829826388886</v>
      </c>
      <c r="L109" t="b">
        <v>0</v>
      </c>
      <c r="M109">
        <v>404</v>
      </c>
      <c r="N109" t="b">
        <v>1</v>
      </c>
      <c r="O109" t="s">
        <v>8295</v>
      </c>
      <c r="P109">
        <f t="shared" si="2"/>
        <v>0</v>
      </c>
      <c r="Q109">
        <f>YEAR(K109)</f>
        <v>2014</v>
      </c>
      <c r="R109">
        <f t="shared" si="3"/>
        <v>381</v>
      </c>
      <c r="S109" s="17" t="s">
        <v>8336</v>
      </c>
      <c r="T109" t="s">
        <v>8337</v>
      </c>
    </row>
    <row r="110" spans="1:20" ht="48" hidden="1" x14ac:dyDescent="0.2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 s="12">
        <v>1481778000</v>
      </c>
      <c r="J110" s="12">
        <v>1479216874</v>
      </c>
      <c r="K110" s="13">
        <f>(J110/86400)+25569</f>
        <v>42689.565671296295</v>
      </c>
      <c r="L110" t="b">
        <v>1</v>
      </c>
      <c r="M110">
        <v>531</v>
      </c>
      <c r="N110" t="b">
        <v>1</v>
      </c>
      <c r="O110" t="s">
        <v>8293</v>
      </c>
      <c r="P110">
        <f t="shared" si="2"/>
        <v>76047</v>
      </c>
      <c r="Q110">
        <f>YEAR(K110)</f>
        <v>2016</v>
      </c>
      <c r="R110">
        <f t="shared" si="3"/>
        <v>304</v>
      </c>
      <c r="S110" s="17" t="s">
        <v>8328</v>
      </c>
      <c r="T110" t="s">
        <v>8329</v>
      </c>
    </row>
    <row r="111" spans="1:20" ht="48" hidden="1" x14ac:dyDescent="0.2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 s="12">
        <v>1376899269</v>
      </c>
      <c r="J111" s="12">
        <v>1371715269</v>
      </c>
      <c r="K111" s="13">
        <f>(J111/86400)+25569</f>
        <v>41445.334131944444</v>
      </c>
      <c r="L111" t="b">
        <v>1</v>
      </c>
      <c r="M111">
        <v>402</v>
      </c>
      <c r="N111" t="b">
        <v>1</v>
      </c>
      <c r="O111" t="s">
        <v>8293</v>
      </c>
      <c r="P111">
        <f t="shared" si="2"/>
        <v>75099.199999999997</v>
      </c>
      <c r="Q111">
        <f>YEAR(K111)</f>
        <v>2013</v>
      </c>
      <c r="R111">
        <f t="shared" si="3"/>
        <v>375</v>
      </c>
      <c r="S111" s="17" t="s">
        <v>8328</v>
      </c>
      <c r="T111" t="s">
        <v>8329</v>
      </c>
    </row>
    <row r="112" spans="1:20" ht="48" hidden="1" x14ac:dyDescent="0.2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 s="12">
        <v>1414544400</v>
      </c>
      <c r="J112" s="12">
        <v>1410883139</v>
      </c>
      <c r="K112" s="13">
        <f>(J112/86400)+25569</f>
        <v>41898.665960648148</v>
      </c>
      <c r="L112" t="b">
        <v>0</v>
      </c>
      <c r="M112">
        <v>1021</v>
      </c>
      <c r="N112" t="b">
        <v>1</v>
      </c>
      <c r="O112" t="s">
        <v>8271</v>
      </c>
      <c r="P112">
        <f t="shared" si="2"/>
        <v>0</v>
      </c>
      <c r="Q112">
        <f>YEAR(K112)</f>
        <v>2014</v>
      </c>
      <c r="R112">
        <f t="shared" si="3"/>
        <v>300</v>
      </c>
      <c r="S112" s="17" t="s">
        <v>8328</v>
      </c>
      <c r="T112" t="s">
        <v>8330</v>
      </c>
    </row>
    <row r="113" spans="1:20" ht="48" hidden="1" x14ac:dyDescent="0.2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 s="12">
        <v>1354233296</v>
      </c>
      <c r="J113" s="12">
        <v>1351641296</v>
      </c>
      <c r="K113" s="13">
        <f>(J113/86400)+25569</f>
        <v>41212.996481481481</v>
      </c>
      <c r="L113" t="b">
        <v>1</v>
      </c>
      <c r="M113">
        <v>625</v>
      </c>
      <c r="N113" t="b">
        <v>1</v>
      </c>
      <c r="O113" t="s">
        <v>8293</v>
      </c>
      <c r="P113">
        <f t="shared" si="2"/>
        <v>74134</v>
      </c>
      <c r="Q113">
        <f>YEAR(K113)</f>
        <v>2012</v>
      </c>
      <c r="R113">
        <f t="shared" si="3"/>
        <v>226</v>
      </c>
      <c r="S113" s="17" t="s">
        <v>8328</v>
      </c>
      <c r="T113" t="s">
        <v>8329</v>
      </c>
    </row>
    <row r="114" spans="1:20" ht="48" hidden="1" x14ac:dyDescent="0.2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 s="12">
        <v>1398959729</v>
      </c>
      <c r="J114" s="12">
        <v>1396367729</v>
      </c>
      <c r="K114" s="13">
        <f>(J114/86400)+25569</f>
        <v>41730.663530092592</v>
      </c>
      <c r="L114" t="b">
        <v>1</v>
      </c>
      <c r="M114">
        <v>405</v>
      </c>
      <c r="N114" t="b">
        <v>1</v>
      </c>
      <c r="O114" t="s">
        <v>8293</v>
      </c>
      <c r="P114">
        <f t="shared" si="2"/>
        <v>74026</v>
      </c>
      <c r="Q114">
        <f>YEAR(K114)</f>
        <v>2014</v>
      </c>
      <c r="R114">
        <f t="shared" si="3"/>
        <v>370</v>
      </c>
      <c r="S114" s="17" t="s">
        <v>8328</v>
      </c>
      <c r="T114" t="s">
        <v>8329</v>
      </c>
    </row>
    <row r="115" spans="1:20" ht="48" hidden="1" x14ac:dyDescent="0.2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 s="12">
        <v>1389812400</v>
      </c>
      <c r="J115" s="12">
        <v>1386108087</v>
      </c>
      <c r="K115" s="13">
        <f>(J115/86400)+25569</f>
        <v>41611.917673611111</v>
      </c>
      <c r="L115" t="b">
        <v>0</v>
      </c>
      <c r="M115">
        <v>456</v>
      </c>
      <c r="N115" t="b">
        <v>1</v>
      </c>
      <c r="O115" t="s">
        <v>8293</v>
      </c>
      <c r="P115">
        <f t="shared" si="2"/>
        <v>0</v>
      </c>
      <c r="Q115">
        <f>YEAR(K115)</f>
        <v>2013</v>
      </c>
      <c r="R115">
        <f t="shared" si="3"/>
        <v>246</v>
      </c>
      <c r="S115" s="17" t="s">
        <v>8328</v>
      </c>
      <c r="T115" t="s">
        <v>8329</v>
      </c>
    </row>
    <row r="116" spans="1:20" ht="48" hidden="1" x14ac:dyDescent="0.2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 s="12">
        <v>1482134340</v>
      </c>
      <c r="J116" s="12">
        <v>1479496309</v>
      </c>
      <c r="K116" s="13">
        <f>(J116/86400)+25569</f>
        <v>42692.79987268518</v>
      </c>
      <c r="L116" t="b">
        <v>1</v>
      </c>
      <c r="M116">
        <v>1104</v>
      </c>
      <c r="N116" t="b">
        <v>1</v>
      </c>
      <c r="O116" t="s">
        <v>8296</v>
      </c>
      <c r="P116">
        <f t="shared" si="2"/>
        <v>73552</v>
      </c>
      <c r="Q116">
        <f>YEAR(K116)</f>
        <v>2016</v>
      </c>
      <c r="R116">
        <f t="shared" si="3"/>
        <v>294</v>
      </c>
      <c r="S116" s="17" t="s">
        <v>8339</v>
      </c>
      <c r="T116" t="s">
        <v>8340</v>
      </c>
    </row>
    <row r="117" spans="1:20" ht="64" hidden="1" x14ac:dyDescent="0.2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 s="12">
        <v>1417690734</v>
      </c>
      <c r="J117" s="12">
        <v>1415098734</v>
      </c>
      <c r="K117" s="13">
        <f>(J117/86400)+25569</f>
        <v>41947.457569444443</v>
      </c>
      <c r="L117" t="b">
        <v>0</v>
      </c>
      <c r="M117">
        <v>356</v>
      </c>
      <c r="N117" t="b">
        <v>0</v>
      </c>
      <c r="O117" t="s">
        <v>8271</v>
      </c>
      <c r="P117">
        <f t="shared" si="2"/>
        <v>0</v>
      </c>
      <c r="Q117">
        <f>YEAR(K117)</f>
        <v>2014</v>
      </c>
      <c r="R117">
        <f t="shared" si="3"/>
        <v>65</v>
      </c>
      <c r="S117" s="17" t="s">
        <v>8328</v>
      </c>
      <c r="T117" t="s">
        <v>8330</v>
      </c>
    </row>
    <row r="118" spans="1:20" ht="48" hidden="1" x14ac:dyDescent="0.2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 s="12">
        <v>1432416219</v>
      </c>
      <c r="J118" s="12">
        <v>1429824219</v>
      </c>
      <c r="K118" s="13">
        <f>(J118/86400)+25569</f>
        <v>42117.891423611116</v>
      </c>
      <c r="L118" t="b">
        <v>1</v>
      </c>
      <c r="M118">
        <v>951</v>
      </c>
      <c r="N118" t="b">
        <v>1</v>
      </c>
      <c r="O118" t="s">
        <v>8267</v>
      </c>
      <c r="P118">
        <f t="shared" si="2"/>
        <v>71748</v>
      </c>
      <c r="Q118">
        <f>YEAR(K118)</f>
        <v>2015</v>
      </c>
      <c r="R118">
        <f t="shared" si="3"/>
        <v>110</v>
      </c>
      <c r="S118" s="17" t="s">
        <v>8341</v>
      </c>
      <c r="T118" t="s">
        <v>8342</v>
      </c>
    </row>
    <row r="119" spans="1:20" ht="48" hidden="1" x14ac:dyDescent="0.2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 s="12">
        <v>1381934015</v>
      </c>
      <c r="J119" s="12">
        <v>1378737215</v>
      </c>
      <c r="K119" s="13">
        <f>(J119/86400)+25569</f>
        <v>41526.60665509259</v>
      </c>
      <c r="L119" t="b">
        <v>1</v>
      </c>
      <c r="M119">
        <v>682</v>
      </c>
      <c r="N119" t="b">
        <v>1</v>
      </c>
      <c r="O119" t="s">
        <v>8293</v>
      </c>
      <c r="P119">
        <f t="shared" si="2"/>
        <v>69465.33</v>
      </c>
      <c r="Q119">
        <f>YEAR(K119)</f>
        <v>2013</v>
      </c>
      <c r="R119">
        <f t="shared" si="3"/>
        <v>198</v>
      </c>
      <c r="S119" s="17" t="s">
        <v>8328</v>
      </c>
      <c r="T119" t="s">
        <v>8329</v>
      </c>
    </row>
    <row r="120" spans="1:20" ht="48" hidden="1" x14ac:dyDescent="0.2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 s="12">
        <v>1479704340</v>
      </c>
      <c r="J120" s="12">
        <v>1477043072</v>
      </c>
      <c r="K120" s="13">
        <f>(J120/86400)+25569</f>
        <v>42664.405925925923</v>
      </c>
      <c r="L120" t="b">
        <v>0</v>
      </c>
      <c r="M120">
        <v>897</v>
      </c>
      <c r="N120" t="b">
        <v>1</v>
      </c>
      <c r="O120" t="s">
        <v>8295</v>
      </c>
      <c r="P120">
        <f t="shared" si="2"/>
        <v>0</v>
      </c>
      <c r="Q120">
        <f>YEAR(K120)</f>
        <v>2016</v>
      </c>
      <c r="R120">
        <f t="shared" si="3"/>
        <v>452</v>
      </c>
      <c r="S120" s="17" t="s">
        <v>8336</v>
      </c>
      <c r="T120" t="s">
        <v>8337</v>
      </c>
    </row>
    <row r="121" spans="1:20" ht="48" hidden="1" x14ac:dyDescent="0.2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 s="12">
        <v>1383264000</v>
      </c>
      <c r="J121" s="12">
        <v>1378080409</v>
      </c>
      <c r="K121" s="13">
        <f>(J121/86400)+25569</f>
        <v>41519.004733796297</v>
      </c>
      <c r="L121" t="b">
        <v>1</v>
      </c>
      <c r="M121">
        <v>665</v>
      </c>
      <c r="N121" t="b">
        <v>1</v>
      </c>
      <c r="O121" t="s">
        <v>8267</v>
      </c>
      <c r="P121">
        <f t="shared" si="2"/>
        <v>66554.559999999998</v>
      </c>
      <c r="Q121">
        <f>YEAR(K121)</f>
        <v>2013</v>
      </c>
      <c r="R121">
        <f t="shared" si="3"/>
        <v>133</v>
      </c>
      <c r="S121" s="17" t="s">
        <v>8341</v>
      </c>
      <c r="T121" t="s">
        <v>8342</v>
      </c>
    </row>
    <row r="122" spans="1:20" ht="48" hidden="1" x14ac:dyDescent="0.2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 s="12">
        <v>1439455609</v>
      </c>
      <c r="J122" s="12">
        <v>1436863609</v>
      </c>
      <c r="K122" s="13">
        <f>(J122/86400)+25569</f>
        <v>42199.365844907406</v>
      </c>
      <c r="L122" t="b">
        <v>1</v>
      </c>
      <c r="M122">
        <v>450</v>
      </c>
      <c r="N122" t="b">
        <v>1</v>
      </c>
      <c r="O122" t="s">
        <v>8293</v>
      </c>
      <c r="P122">
        <f t="shared" si="2"/>
        <v>66458.23</v>
      </c>
      <c r="Q122">
        <f>YEAR(K122)</f>
        <v>2015</v>
      </c>
      <c r="R122">
        <f t="shared" si="3"/>
        <v>102</v>
      </c>
      <c r="S122" s="17" t="s">
        <v>8328</v>
      </c>
      <c r="T122" t="s">
        <v>8329</v>
      </c>
    </row>
    <row r="123" spans="1:20" ht="48" hidden="1" x14ac:dyDescent="0.2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 s="12">
        <v>1490752800</v>
      </c>
      <c r="J123" s="12">
        <v>1486522484</v>
      </c>
      <c r="K123" s="13">
        <f>(J123/86400)+25569</f>
        <v>42774.121342592596</v>
      </c>
      <c r="L123" t="b">
        <v>0</v>
      </c>
      <c r="M123">
        <v>884</v>
      </c>
      <c r="N123" t="b">
        <v>0</v>
      </c>
      <c r="O123" t="s">
        <v>8291</v>
      </c>
      <c r="P123">
        <f t="shared" si="2"/>
        <v>0</v>
      </c>
      <c r="Q123">
        <f>YEAR(K123)</f>
        <v>2017</v>
      </c>
      <c r="R123">
        <f t="shared" si="3"/>
        <v>101</v>
      </c>
      <c r="S123" s="17" t="s">
        <v>8347</v>
      </c>
      <c r="T123" t="s">
        <v>8350</v>
      </c>
    </row>
    <row r="124" spans="1:20" ht="32" hidden="1" x14ac:dyDescent="0.2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 s="12">
        <v>1462161540</v>
      </c>
      <c r="J124" s="12">
        <v>1457913777</v>
      </c>
      <c r="K124" s="13">
        <f>(J124/86400)+25569</f>
        <v>42443.00204861111</v>
      </c>
      <c r="L124" t="b">
        <v>1</v>
      </c>
      <c r="M124">
        <v>740</v>
      </c>
      <c r="N124" t="b">
        <v>1</v>
      </c>
      <c r="O124" t="s">
        <v>8283</v>
      </c>
      <c r="P124">
        <f t="shared" si="2"/>
        <v>65313</v>
      </c>
      <c r="Q124">
        <f>YEAR(K124)</f>
        <v>2016</v>
      </c>
      <c r="R124">
        <f t="shared" si="3"/>
        <v>145</v>
      </c>
      <c r="S124" s="17" t="s">
        <v>8333</v>
      </c>
      <c r="T124" t="s">
        <v>8334</v>
      </c>
    </row>
    <row r="125" spans="1:20" ht="32" hidden="1" x14ac:dyDescent="0.2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 s="12">
        <v>1441234143</v>
      </c>
      <c r="J125" s="12">
        <v>1438642143</v>
      </c>
      <c r="K125" s="13">
        <f>(J125/86400)+25569</f>
        <v>42219.950729166667</v>
      </c>
      <c r="L125" t="b">
        <v>0</v>
      </c>
      <c r="M125">
        <v>181</v>
      </c>
      <c r="N125" t="b">
        <v>1</v>
      </c>
      <c r="O125" t="s">
        <v>8283</v>
      </c>
      <c r="P125">
        <f t="shared" si="2"/>
        <v>0</v>
      </c>
      <c r="Q125">
        <f>YEAR(K125)</f>
        <v>2015</v>
      </c>
      <c r="R125">
        <f t="shared" si="3"/>
        <v>130</v>
      </c>
      <c r="S125" s="17" t="s">
        <v>8333</v>
      </c>
      <c r="T125" t="s">
        <v>8334</v>
      </c>
    </row>
    <row r="126" spans="1:20" ht="48" hidden="1" x14ac:dyDescent="0.2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 s="12">
        <v>1451776791</v>
      </c>
      <c r="J126" s="12">
        <v>1449098391</v>
      </c>
      <c r="K126" s="13">
        <f>(J126/86400)+25569</f>
        <v>42340.972118055557</v>
      </c>
      <c r="L126" t="b">
        <v>0</v>
      </c>
      <c r="M126">
        <v>263</v>
      </c>
      <c r="N126" t="b">
        <v>1</v>
      </c>
      <c r="O126" t="s">
        <v>8293</v>
      </c>
      <c r="P126">
        <f t="shared" si="2"/>
        <v>0</v>
      </c>
      <c r="Q126">
        <f>YEAR(K126)</f>
        <v>2015</v>
      </c>
      <c r="R126">
        <f t="shared" si="3"/>
        <v>128</v>
      </c>
      <c r="S126" s="17" t="s">
        <v>8328</v>
      </c>
      <c r="T126" t="s">
        <v>8329</v>
      </c>
    </row>
    <row r="127" spans="1:20" ht="48" hidden="1" x14ac:dyDescent="0.2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 s="12">
        <v>1415779140</v>
      </c>
      <c r="J127" s="12">
        <v>1412294683</v>
      </c>
      <c r="K127" s="13">
        <f>(J127/86400)+25569</f>
        <v>41915.003275462965</v>
      </c>
      <c r="L127" t="b">
        <v>0</v>
      </c>
      <c r="M127">
        <v>983</v>
      </c>
      <c r="N127" t="b">
        <v>1</v>
      </c>
      <c r="O127" t="s">
        <v>8295</v>
      </c>
      <c r="P127">
        <f t="shared" si="2"/>
        <v>0</v>
      </c>
      <c r="Q127">
        <f>YEAR(K127)</f>
        <v>2014</v>
      </c>
      <c r="R127">
        <f t="shared" si="3"/>
        <v>353</v>
      </c>
      <c r="S127" s="17" t="s">
        <v>8336</v>
      </c>
      <c r="T127" t="s">
        <v>8337</v>
      </c>
    </row>
    <row r="128" spans="1:20" ht="48" hidden="1" x14ac:dyDescent="0.2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 s="12">
        <v>1447963219</v>
      </c>
      <c r="J128" s="12">
        <v>1445367619</v>
      </c>
      <c r="K128" s="13">
        <f>(J128/86400)+25569</f>
        <v>42297.791886574079</v>
      </c>
      <c r="L128" t="b">
        <v>1</v>
      </c>
      <c r="M128">
        <v>613</v>
      </c>
      <c r="N128" t="b">
        <v>1</v>
      </c>
      <c r="O128" t="s">
        <v>8267</v>
      </c>
      <c r="P128">
        <f t="shared" si="2"/>
        <v>63460.18</v>
      </c>
      <c r="Q128">
        <f>YEAR(K128)</f>
        <v>2015</v>
      </c>
      <c r="R128">
        <f t="shared" si="3"/>
        <v>109</v>
      </c>
      <c r="S128" s="17" t="s">
        <v>8341</v>
      </c>
      <c r="T128" t="s">
        <v>8342</v>
      </c>
    </row>
    <row r="129" spans="1:20" ht="48" hidden="1" x14ac:dyDescent="0.2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 s="12">
        <v>1413575739</v>
      </c>
      <c r="J129" s="12">
        <v>1410983739</v>
      </c>
      <c r="K129" s="13">
        <f>(J129/86400)+25569</f>
        <v>41899.830312500002</v>
      </c>
      <c r="L129" t="b">
        <v>1</v>
      </c>
      <c r="M129">
        <v>452</v>
      </c>
      <c r="N129" t="b">
        <v>1</v>
      </c>
      <c r="O129" t="s">
        <v>8283</v>
      </c>
      <c r="P129">
        <f t="shared" si="2"/>
        <v>60450.1</v>
      </c>
      <c r="Q129">
        <f>YEAR(K129)</f>
        <v>2014</v>
      </c>
      <c r="R129">
        <f t="shared" si="3"/>
        <v>139</v>
      </c>
      <c r="S129" s="17" t="s">
        <v>8333</v>
      </c>
      <c r="T129" t="s">
        <v>8334</v>
      </c>
    </row>
    <row r="130" spans="1:20" ht="32" hidden="1" x14ac:dyDescent="0.2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 s="12">
        <v>1432677240</v>
      </c>
      <c r="J130" s="12">
        <v>1427493240</v>
      </c>
      <c r="K130" s="13">
        <f>(J130/86400)+25569</f>
        <v>42090.912499999999</v>
      </c>
      <c r="L130" t="b">
        <v>0</v>
      </c>
      <c r="M130">
        <v>392</v>
      </c>
      <c r="N130" t="b">
        <v>1</v>
      </c>
      <c r="O130" t="s">
        <v>8301</v>
      </c>
      <c r="P130">
        <f t="shared" si="2"/>
        <v>0</v>
      </c>
      <c r="Q130">
        <f>YEAR(K130)</f>
        <v>2015</v>
      </c>
      <c r="R130">
        <f t="shared" si="3"/>
        <v>172</v>
      </c>
      <c r="S130" s="17" t="s">
        <v>8343</v>
      </c>
      <c r="T130" t="s">
        <v>8344</v>
      </c>
    </row>
    <row r="131" spans="1:20" ht="32" hidden="1" x14ac:dyDescent="0.2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 s="12">
        <v>1420765200</v>
      </c>
      <c r="J131" s="12">
        <v>1417506853</v>
      </c>
      <c r="K131" s="13">
        <f>(J131/86400)+25569</f>
        <v>41975.329317129625</v>
      </c>
      <c r="L131" t="b">
        <v>1</v>
      </c>
      <c r="M131">
        <v>508</v>
      </c>
      <c r="N131" t="b">
        <v>1</v>
      </c>
      <c r="O131" t="s">
        <v>8293</v>
      </c>
      <c r="P131">
        <f t="shared" ref="P131:P194" si="4">IFERROR(ROUND(E131/L131,2),0)</f>
        <v>60175</v>
      </c>
      <c r="Q131">
        <f>YEAR(K131)</f>
        <v>2014</v>
      </c>
      <c r="R131">
        <f t="shared" ref="R131:R194" si="5">ROUND(E131/D131*100,0)</f>
        <v>120</v>
      </c>
      <c r="S131" s="17" t="s">
        <v>8328</v>
      </c>
      <c r="T131" t="s">
        <v>8329</v>
      </c>
    </row>
    <row r="132" spans="1:20" ht="19" hidden="1" x14ac:dyDescent="0.2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 s="12">
        <v>1386025140</v>
      </c>
      <c r="J132" s="12">
        <v>1382963963</v>
      </c>
      <c r="K132" s="13">
        <f>(J132/86400)+25569</f>
        <v>41575.527349537035</v>
      </c>
      <c r="L132" t="b">
        <v>0</v>
      </c>
      <c r="M132">
        <v>742</v>
      </c>
      <c r="N132" t="b">
        <v>1</v>
      </c>
      <c r="O132" t="s">
        <v>8293</v>
      </c>
      <c r="P132">
        <f t="shared" si="4"/>
        <v>0</v>
      </c>
      <c r="Q132">
        <f>YEAR(K132)</f>
        <v>2013</v>
      </c>
      <c r="R132">
        <f t="shared" si="5"/>
        <v>120</v>
      </c>
      <c r="S132" s="17" t="s">
        <v>8328</v>
      </c>
      <c r="T132" t="s">
        <v>8329</v>
      </c>
    </row>
    <row r="133" spans="1:20" ht="48" hidden="1" x14ac:dyDescent="0.2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 s="12">
        <v>1410017131</v>
      </c>
      <c r="J133" s="12">
        <v>1406129131</v>
      </c>
      <c r="K133" s="13">
        <f>(J133/86400)+25569</f>
        <v>41843.64271990741</v>
      </c>
      <c r="L133" t="b">
        <v>1</v>
      </c>
      <c r="M133">
        <v>508</v>
      </c>
      <c r="N133" t="b">
        <v>1</v>
      </c>
      <c r="O133" t="s">
        <v>8274</v>
      </c>
      <c r="P133">
        <f t="shared" si="4"/>
        <v>60046</v>
      </c>
      <c r="Q133">
        <f>YEAR(K133)</f>
        <v>2014</v>
      </c>
      <c r="R133">
        <f t="shared" si="5"/>
        <v>200</v>
      </c>
      <c r="S133" s="17" t="s">
        <v>8347</v>
      </c>
      <c r="T133" t="s">
        <v>8351</v>
      </c>
    </row>
    <row r="134" spans="1:20" ht="48" hidden="1" x14ac:dyDescent="0.2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 s="12">
        <v>1374858000</v>
      </c>
      <c r="J134" s="12">
        <v>1373408699</v>
      </c>
      <c r="K134" s="13">
        <f>(J134/86400)+25569</f>
        <v>41464.934016203704</v>
      </c>
      <c r="L134" t="b">
        <v>1</v>
      </c>
      <c r="M134">
        <v>635</v>
      </c>
      <c r="N134" t="b">
        <v>1</v>
      </c>
      <c r="O134" t="s">
        <v>8286</v>
      </c>
      <c r="P134">
        <f t="shared" si="4"/>
        <v>58520.2</v>
      </c>
      <c r="Q134">
        <f>YEAR(K134)</f>
        <v>2013</v>
      </c>
      <c r="R134">
        <f t="shared" si="5"/>
        <v>117</v>
      </c>
      <c r="S134" s="17" t="s">
        <v>8331</v>
      </c>
      <c r="T134" t="s">
        <v>8332</v>
      </c>
    </row>
    <row r="135" spans="1:20" ht="32" hidden="1" x14ac:dyDescent="0.2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 s="12">
        <v>1488390735</v>
      </c>
      <c r="J135" s="12">
        <v>1484070735</v>
      </c>
      <c r="K135" s="13">
        <f>(J135/86400)+25569</f>
        <v>42745.744618055556</v>
      </c>
      <c r="L135" t="b">
        <v>0</v>
      </c>
      <c r="M135">
        <v>113</v>
      </c>
      <c r="N135" t="b">
        <v>1</v>
      </c>
      <c r="O135" t="s">
        <v>8293</v>
      </c>
      <c r="P135">
        <f t="shared" si="4"/>
        <v>0</v>
      </c>
      <c r="Q135">
        <f>YEAR(K135)</f>
        <v>2017</v>
      </c>
      <c r="R135">
        <f t="shared" si="5"/>
        <v>145</v>
      </c>
      <c r="S135" s="17" t="s">
        <v>8328</v>
      </c>
      <c r="T135" t="s">
        <v>8329</v>
      </c>
    </row>
    <row r="136" spans="1:20" ht="48" hidden="1" x14ac:dyDescent="0.2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 s="12">
        <v>1433538000</v>
      </c>
      <c r="J136" s="12">
        <v>1428541276</v>
      </c>
      <c r="K136" s="13">
        <f>(J136/86400)+25569</f>
        <v>42103.042546296296</v>
      </c>
      <c r="L136" t="b">
        <v>0</v>
      </c>
      <c r="M136">
        <v>188</v>
      </c>
      <c r="N136" t="b">
        <v>1</v>
      </c>
      <c r="O136" t="s">
        <v>8293</v>
      </c>
      <c r="P136">
        <f t="shared" si="4"/>
        <v>0</v>
      </c>
      <c r="Q136">
        <f>YEAR(K136)</f>
        <v>2015</v>
      </c>
      <c r="R136">
        <f t="shared" si="5"/>
        <v>116</v>
      </c>
      <c r="S136" s="17" t="s">
        <v>8328</v>
      </c>
      <c r="T136" t="s">
        <v>8329</v>
      </c>
    </row>
    <row r="137" spans="1:20" ht="48" hidden="1" x14ac:dyDescent="0.2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 s="12">
        <v>1308359666</v>
      </c>
      <c r="J137" s="12">
        <v>1305767666</v>
      </c>
      <c r="K137" s="13">
        <f>(J137/86400)+25569</f>
        <v>40682.051689814813</v>
      </c>
      <c r="L137" t="b">
        <v>1</v>
      </c>
      <c r="M137">
        <v>688</v>
      </c>
      <c r="N137" t="b">
        <v>1</v>
      </c>
      <c r="O137" t="s">
        <v>8267</v>
      </c>
      <c r="P137">
        <f t="shared" si="4"/>
        <v>57342</v>
      </c>
      <c r="Q137">
        <f>YEAR(K137)</f>
        <v>2011</v>
      </c>
      <c r="R137">
        <f t="shared" si="5"/>
        <v>191</v>
      </c>
      <c r="S137" s="17" t="s">
        <v>8341</v>
      </c>
      <c r="T137" t="s">
        <v>8342</v>
      </c>
    </row>
    <row r="138" spans="1:20" ht="48" hidden="1" x14ac:dyDescent="0.2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 s="12">
        <v>1448125935</v>
      </c>
      <c r="J138" s="12">
        <v>1444666335</v>
      </c>
      <c r="K138" s="13">
        <f>(J138/86400)+25569</f>
        <v>42289.675173611111</v>
      </c>
      <c r="L138" t="b">
        <v>0</v>
      </c>
      <c r="M138">
        <v>355</v>
      </c>
      <c r="N138" t="b">
        <v>0</v>
      </c>
      <c r="O138" t="s">
        <v>8271</v>
      </c>
      <c r="P138">
        <f t="shared" si="4"/>
        <v>0</v>
      </c>
      <c r="Q138">
        <f>YEAR(K138)</f>
        <v>2015</v>
      </c>
      <c r="R138">
        <f t="shared" si="5"/>
        <v>23</v>
      </c>
      <c r="S138" s="17" t="s">
        <v>8328</v>
      </c>
      <c r="T138" t="s">
        <v>8330</v>
      </c>
    </row>
    <row r="139" spans="1:20" ht="48" hidden="1" x14ac:dyDescent="0.2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 s="12">
        <v>1481328004</v>
      </c>
      <c r="J139" s="12">
        <v>1478736004</v>
      </c>
      <c r="K139" s="13">
        <f>(J139/86400)+25569</f>
        <v>42684.000046296293</v>
      </c>
      <c r="L139" t="b">
        <v>0</v>
      </c>
      <c r="M139">
        <v>1328</v>
      </c>
      <c r="N139" t="b">
        <v>1</v>
      </c>
      <c r="O139" t="s">
        <v>8295</v>
      </c>
      <c r="P139">
        <f t="shared" si="4"/>
        <v>0</v>
      </c>
      <c r="Q139">
        <f>YEAR(K139)</f>
        <v>2016</v>
      </c>
      <c r="R139">
        <f t="shared" si="5"/>
        <v>283</v>
      </c>
      <c r="S139" s="17" t="s">
        <v>8336</v>
      </c>
      <c r="T139" t="s">
        <v>8337</v>
      </c>
    </row>
    <row r="140" spans="1:20" ht="48" hidden="1" x14ac:dyDescent="0.2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 s="12">
        <v>1366429101</v>
      </c>
      <c r="J140" s="12">
        <v>1361248701</v>
      </c>
      <c r="K140" s="13">
        <f>(J140/86400)+25569</f>
        <v>41324.193298611113</v>
      </c>
      <c r="L140" t="b">
        <v>1</v>
      </c>
      <c r="M140">
        <v>701</v>
      </c>
      <c r="N140" t="b">
        <v>1</v>
      </c>
      <c r="O140" t="s">
        <v>8293</v>
      </c>
      <c r="P140">
        <f t="shared" si="4"/>
        <v>56590</v>
      </c>
      <c r="Q140">
        <f>YEAR(K140)</f>
        <v>2013</v>
      </c>
      <c r="R140">
        <f t="shared" si="5"/>
        <v>1132</v>
      </c>
      <c r="S140" s="17" t="s">
        <v>8328</v>
      </c>
      <c r="T140" t="s">
        <v>8329</v>
      </c>
    </row>
    <row r="141" spans="1:20" ht="48" hidden="1" x14ac:dyDescent="0.2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 s="12">
        <v>1475390484</v>
      </c>
      <c r="J141" s="12">
        <v>1471502484</v>
      </c>
      <c r="K141" s="13">
        <f>(J141/86400)+25569</f>
        <v>42600.278749999998</v>
      </c>
      <c r="L141" t="b">
        <v>0</v>
      </c>
      <c r="M141">
        <v>278</v>
      </c>
      <c r="N141" t="b">
        <v>1</v>
      </c>
      <c r="O141" t="s">
        <v>8293</v>
      </c>
      <c r="P141">
        <f t="shared" si="4"/>
        <v>0</v>
      </c>
      <c r="Q141">
        <f>YEAR(K141)</f>
        <v>2016</v>
      </c>
      <c r="R141">
        <f t="shared" si="5"/>
        <v>281</v>
      </c>
      <c r="S141" s="17" t="s">
        <v>8328</v>
      </c>
      <c r="T141" t="s">
        <v>8329</v>
      </c>
    </row>
    <row r="142" spans="1:20" ht="48" hidden="1" x14ac:dyDescent="0.2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 s="12">
        <v>1416988740</v>
      </c>
      <c r="J142" s="12">
        <v>1414514153</v>
      </c>
      <c r="K142" s="13">
        <f>(J142/86400)+25569</f>
        <v>41940.69158564815</v>
      </c>
      <c r="L142" t="b">
        <v>1</v>
      </c>
      <c r="M142">
        <v>930</v>
      </c>
      <c r="N142" t="b">
        <v>1</v>
      </c>
      <c r="O142" t="s">
        <v>8269</v>
      </c>
      <c r="P142">
        <f t="shared" si="4"/>
        <v>56079.83</v>
      </c>
      <c r="Q142">
        <f>YEAR(K142)</f>
        <v>2014</v>
      </c>
      <c r="R142">
        <f t="shared" si="5"/>
        <v>160</v>
      </c>
      <c r="S142" s="17" t="s">
        <v>8343</v>
      </c>
      <c r="T142" t="s">
        <v>8346</v>
      </c>
    </row>
    <row r="143" spans="1:20" ht="32" hidden="1" x14ac:dyDescent="0.2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 s="12">
        <v>1381424452</v>
      </c>
      <c r="J143" s="12">
        <v>1378746052</v>
      </c>
      <c r="K143" s="13">
        <f>(J143/86400)+25569</f>
        <v>41526.708935185183</v>
      </c>
      <c r="L143" t="b">
        <v>0</v>
      </c>
      <c r="M143">
        <v>351</v>
      </c>
      <c r="N143" t="b">
        <v>1</v>
      </c>
      <c r="O143" t="s">
        <v>8267</v>
      </c>
      <c r="P143">
        <f t="shared" si="4"/>
        <v>0</v>
      </c>
      <c r="Q143">
        <f>YEAR(K143)</f>
        <v>2013</v>
      </c>
      <c r="R143">
        <f t="shared" si="5"/>
        <v>110</v>
      </c>
      <c r="S143" s="17" t="s">
        <v>8341</v>
      </c>
      <c r="T143" t="s">
        <v>8342</v>
      </c>
    </row>
    <row r="144" spans="1:20" ht="32" hidden="1" x14ac:dyDescent="0.2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 s="12">
        <v>1461955465</v>
      </c>
      <c r="J144" s="12">
        <v>1459363465</v>
      </c>
      <c r="K144" s="13">
        <f>(J144/86400)+25569</f>
        <v>42459.780844907407</v>
      </c>
      <c r="L144" t="b">
        <v>1</v>
      </c>
      <c r="M144">
        <v>325</v>
      </c>
      <c r="N144" t="b">
        <v>1</v>
      </c>
      <c r="O144" t="s">
        <v>8267</v>
      </c>
      <c r="P144">
        <f t="shared" si="4"/>
        <v>55201.52</v>
      </c>
      <c r="Q144">
        <f>YEAR(K144)</f>
        <v>2016</v>
      </c>
      <c r="R144">
        <f t="shared" si="5"/>
        <v>100</v>
      </c>
      <c r="S144" s="17" t="s">
        <v>8341</v>
      </c>
      <c r="T144" t="s">
        <v>8342</v>
      </c>
    </row>
    <row r="145" spans="1:20" ht="64" hidden="1" x14ac:dyDescent="0.2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 s="12">
        <v>1450555279</v>
      </c>
      <c r="J145" s="12">
        <v>1447963279</v>
      </c>
      <c r="K145" s="13">
        <f>(J145/86400)+25569</f>
        <v>42327.834247685183</v>
      </c>
      <c r="L145" t="b">
        <v>0</v>
      </c>
      <c r="M145">
        <v>284</v>
      </c>
      <c r="N145" t="b">
        <v>1</v>
      </c>
      <c r="O145" t="s">
        <v>8263</v>
      </c>
      <c r="P145">
        <f t="shared" si="4"/>
        <v>0</v>
      </c>
      <c r="Q145">
        <f>YEAR(K145)</f>
        <v>2015</v>
      </c>
      <c r="R145">
        <f t="shared" si="5"/>
        <v>123</v>
      </c>
      <c r="S145" s="17" t="s">
        <v>8341</v>
      </c>
      <c r="T145" t="s">
        <v>8352</v>
      </c>
    </row>
    <row r="146" spans="1:20" ht="48" hidden="1" x14ac:dyDescent="0.2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 s="12">
        <v>1417653540</v>
      </c>
      <c r="J146" s="12">
        <v>1414975346</v>
      </c>
      <c r="K146" s="13">
        <f>(J146/86400)+25569</f>
        <v>41946.029467592591</v>
      </c>
      <c r="L146" t="b">
        <v>0</v>
      </c>
      <c r="M146">
        <v>229</v>
      </c>
      <c r="N146" t="b">
        <v>1</v>
      </c>
      <c r="O146" t="s">
        <v>8272</v>
      </c>
      <c r="P146">
        <f t="shared" si="4"/>
        <v>0</v>
      </c>
      <c r="Q146">
        <f>YEAR(K146)</f>
        <v>2014</v>
      </c>
      <c r="R146">
        <f t="shared" si="5"/>
        <v>114</v>
      </c>
      <c r="S146" s="17" t="s">
        <v>8331</v>
      </c>
      <c r="T146" t="s">
        <v>8353</v>
      </c>
    </row>
    <row r="147" spans="1:20" ht="48" hidden="1" x14ac:dyDescent="0.2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 s="12">
        <v>1428643974</v>
      </c>
      <c r="J147" s="12">
        <v>1423463574</v>
      </c>
      <c r="K147" s="13">
        <f>(J147/86400)+25569</f>
        <v>42044.272847222222</v>
      </c>
      <c r="L147" t="b">
        <v>0</v>
      </c>
      <c r="M147">
        <v>119</v>
      </c>
      <c r="N147" t="b">
        <v>1</v>
      </c>
      <c r="O147" t="s">
        <v>8293</v>
      </c>
      <c r="P147">
        <f t="shared" si="4"/>
        <v>0</v>
      </c>
      <c r="Q147">
        <f>YEAR(K147)</f>
        <v>2015</v>
      </c>
      <c r="R147">
        <f t="shared" si="5"/>
        <v>108</v>
      </c>
      <c r="S147" s="17" t="s">
        <v>8328</v>
      </c>
      <c r="T147" t="s">
        <v>8329</v>
      </c>
    </row>
    <row r="148" spans="1:20" ht="48" hidden="1" x14ac:dyDescent="0.2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 s="12">
        <v>1459012290</v>
      </c>
      <c r="J148" s="12">
        <v>1456423890</v>
      </c>
      <c r="K148" s="13">
        <f>(J148/86400)+25569</f>
        <v>42425.757986111115</v>
      </c>
      <c r="L148" t="b">
        <v>0</v>
      </c>
      <c r="M148">
        <v>878</v>
      </c>
      <c r="N148" t="b">
        <v>1</v>
      </c>
      <c r="O148" t="s">
        <v>8295</v>
      </c>
      <c r="P148">
        <f t="shared" si="4"/>
        <v>0</v>
      </c>
      <c r="Q148">
        <f>YEAR(K148)</f>
        <v>2016</v>
      </c>
      <c r="R148">
        <f t="shared" si="5"/>
        <v>537</v>
      </c>
      <c r="S148" s="17" t="s">
        <v>8336</v>
      </c>
      <c r="T148" t="s">
        <v>8337</v>
      </c>
    </row>
    <row r="149" spans="1:20" ht="48" x14ac:dyDescent="0.2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 s="12">
        <v>1483286127</v>
      </c>
      <c r="J149" s="12">
        <v>1479830127</v>
      </c>
      <c r="K149" s="13">
        <f>(J149/86400)+25569</f>
        <v>42696.663506944446</v>
      </c>
      <c r="L149" t="b">
        <v>0</v>
      </c>
      <c r="M149">
        <v>456</v>
      </c>
      <c r="N149" t="b">
        <v>0</v>
      </c>
      <c r="O149" t="s">
        <v>8271</v>
      </c>
      <c r="P149">
        <f t="shared" si="4"/>
        <v>0</v>
      </c>
      <c r="Q149">
        <f>YEAR(K149)</f>
        <v>2016</v>
      </c>
      <c r="R149">
        <f t="shared" si="5"/>
        <v>79</v>
      </c>
      <c r="S149" s="17" t="s">
        <v>8328</v>
      </c>
      <c r="T149" t="s">
        <v>8330</v>
      </c>
    </row>
    <row r="150" spans="1:20" ht="48" hidden="1" x14ac:dyDescent="0.2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 s="12">
        <v>1447507200</v>
      </c>
      <c r="J150" s="12">
        <v>1444911600</v>
      </c>
      <c r="K150" s="13">
        <f>(J150/86400)+25569</f>
        <v>42292.513888888891</v>
      </c>
      <c r="L150" t="b">
        <v>0</v>
      </c>
      <c r="M150">
        <v>651</v>
      </c>
      <c r="N150" t="b">
        <v>1</v>
      </c>
      <c r="O150" t="s">
        <v>8295</v>
      </c>
      <c r="P150">
        <f t="shared" si="4"/>
        <v>0</v>
      </c>
      <c r="Q150">
        <f>YEAR(K150)</f>
        <v>2015</v>
      </c>
      <c r="R150">
        <f t="shared" si="5"/>
        <v>133</v>
      </c>
      <c r="S150" s="17" t="s">
        <v>8336</v>
      </c>
      <c r="T150" t="s">
        <v>8337</v>
      </c>
    </row>
    <row r="151" spans="1:20" ht="48" hidden="1" x14ac:dyDescent="0.2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 s="12">
        <v>1404986951</v>
      </c>
      <c r="J151" s="12">
        <v>1402394951</v>
      </c>
      <c r="K151" s="13">
        <f>(J151/86400)+25569</f>
        <v>41800.423043981486</v>
      </c>
      <c r="L151" t="b">
        <v>1</v>
      </c>
      <c r="M151">
        <v>943</v>
      </c>
      <c r="N151" t="b">
        <v>1</v>
      </c>
      <c r="O151" t="s">
        <v>8293</v>
      </c>
      <c r="P151">
        <f t="shared" si="4"/>
        <v>53001.3</v>
      </c>
      <c r="Q151">
        <f>YEAR(K151)</f>
        <v>2014</v>
      </c>
      <c r="R151">
        <f t="shared" si="5"/>
        <v>106</v>
      </c>
      <c r="S151" s="17" t="s">
        <v>8328</v>
      </c>
      <c r="T151" t="s">
        <v>8329</v>
      </c>
    </row>
    <row r="152" spans="1:20" ht="32" hidden="1" x14ac:dyDescent="0.2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 s="12">
        <v>1426866851</v>
      </c>
      <c r="J152" s="12">
        <v>1424278451</v>
      </c>
      <c r="K152" s="13">
        <f>(J152/86400)+25569</f>
        <v>42053.704293981486</v>
      </c>
      <c r="L152" t="b">
        <v>0</v>
      </c>
      <c r="M152">
        <v>320</v>
      </c>
      <c r="N152" t="b">
        <v>1</v>
      </c>
      <c r="O152" t="s">
        <v>8301</v>
      </c>
      <c r="P152">
        <f t="shared" si="4"/>
        <v>0</v>
      </c>
      <c r="Q152">
        <f>YEAR(K152)</f>
        <v>2015</v>
      </c>
      <c r="R152">
        <f t="shared" si="5"/>
        <v>131</v>
      </c>
      <c r="S152" s="17" t="s">
        <v>8343</v>
      </c>
      <c r="T152" t="s">
        <v>8344</v>
      </c>
    </row>
    <row r="153" spans="1:20" ht="48" hidden="1" x14ac:dyDescent="0.2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 s="12">
        <v>1482208233</v>
      </c>
      <c r="J153" s="12">
        <v>1479184233</v>
      </c>
      <c r="K153" s="13">
        <f>(J153/86400)+25569</f>
        <v>42689.187881944439</v>
      </c>
      <c r="L153" t="b">
        <v>1</v>
      </c>
      <c r="M153">
        <v>736</v>
      </c>
      <c r="N153" t="b">
        <v>1</v>
      </c>
      <c r="O153" t="s">
        <v>8267</v>
      </c>
      <c r="P153">
        <f t="shared" si="4"/>
        <v>52198</v>
      </c>
      <c r="Q153">
        <f>YEAR(K153)</f>
        <v>2016</v>
      </c>
      <c r="R153">
        <f t="shared" si="5"/>
        <v>104</v>
      </c>
      <c r="S153" s="17" t="s">
        <v>8341</v>
      </c>
      <c r="T153" t="s">
        <v>8342</v>
      </c>
    </row>
    <row r="154" spans="1:20" ht="48" hidden="1" x14ac:dyDescent="0.2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 s="12">
        <v>1312747970</v>
      </c>
      <c r="J154" s="12">
        <v>1310155970</v>
      </c>
      <c r="K154" s="13">
        <f>(J154/86400)+25569</f>
        <v>40732.842245370368</v>
      </c>
      <c r="L154" t="b">
        <v>0</v>
      </c>
      <c r="M154">
        <v>73</v>
      </c>
      <c r="N154" t="b">
        <v>1</v>
      </c>
      <c r="O154" t="s">
        <v>8267</v>
      </c>
      <c r="P154">
        <f t="shared" si="4"/>
        <v>0</v>
      </c>
      <c r="Q154">
        <f>YEAR(K154)</f>
        <v>2011</v>
      </c>
      <c r="R154">
        <f t="shared" si="5"/>
        <v>104</v>
      </c>
      <c r="S154" s="17" t="s">
        <v>8341</v>
      </c>
      <c r="T154" t="s">
        <v>8342</v>
      </c>
    </row>
    <row r="155" spans="1:20" ht="48" hidden="1" x14ac:dyDescent="0.2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 s="12">
        <v>1340683393</v>
      </c>
      <c r="J155" s="12">
        <v>1337659393</v>
      </c>
      <c r="K155" s="13">
        <f>(J155/86400)+25569</f>
        <v>41051.168900462959</v>
      </c>
      <c r="L155" t="b">
        <v>1</v>
      </c>
      <c r="M155">
        <v>447</v>
      </c>
      <c r="N155" t="b">
        <v>1</v>
      </c>
      <c r="O155" t="s">
        <v>8267</v>
      </c>
      <c r="P155">
        <f t="shared" si="4"/>
        <v>51605.31</v>
      </c>
      <c r="Q155">
        <f>YEAR(K155)</f>
        <v>2012</v>
      </c>
      <c r="R155">
        <f t="shared" si="5"/>
        <v>103</v>
      </c>
      <c r="S155" s="17" t="s">
        <v>8341</v>
      </c>
      <c r="T155" t="s">
        <v>8342</v>
      </c>
    </row>
    <row r="156" spans="1:20" ht="48" hidden="1" x14ac:dyDescent="0.2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 s="12">
        <v>1466002800</v>
      </c>
      <c r="J156" s="12">
        <v>1463517521</v>
      </c>
      <c r="K156" s="13">
        <f>(J156/86400)+25569</f>
        <v>42507.860196759255</v>
      </c>
      <c r="L156" t="b">
        <v>1</v>
      </c>
      <c r="M156">
        <v>267</v>
      </c>
      <c r="N156" t="b">
        <v>1</v>
      </c>
      <c r="O156" t="s">
        <v>8267</v>
      </c>
      <c r="P156">
        <f t="shared" si="4"/>
        <v>51544</v>
      </c>
      <c r="Q156">
        <f>YEAR(K156)</f>
        <v>2016</v>
      </c>
      <c r="R156">
        <f t="shared" si="5"/>
        <v>103</v>
      </c>
      <c r="S156" s="17" t="s">
        <v>8341</v>
      </c>
      <c r="T156" t="s">
        <v>8342</v>
      </c>
    </row>
    <row r="157" spans="1:20" ht="48" hidden="1" x14ac:dyDescent="0.2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 s="12">
        <v>1402892700</v>
      </c>
      <c r="J157" s="12">
        <v>1400474329</v>
      </c>
      <c r="K157" s="13">
        <f>(J157/86400)+25569</f>
        <v>41778.193622685183</v>
      </c>
      <c r="L157" t="b">
        <v>0</v>
      </c>
      <c r="M157">
        <v>433</v>
      </c>
      <c r="N157" t="b">
        <v>1</v>
      </c>
      <c r="O157" t="s">
        <v>8301</v>
      </c>
      <c r="P157">
        <f t="shared" si="4"/>
        <v>0</v>
      </c>
      <c r="Q157">
        <f>YEAR(K157)</f>
        <v>2014</v>
      </c>
      <c r="R157">
        <f t="shared" si="5"/>
        <v>103</v>
      </c>
      <c r="S157" s="17" t="s">
        <v>8343</v>
      </c>
      <c r="T157" t="s">
        <v>8344</v>
      </c>
    </row>
    <row r="158" spans="1:20" ht="32" hidden="1" x14ac:dyDescent="0.2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 s="12">
        <v>1425272340</v>
      </c>
      <c r="J158" s="12">
        <v>1421426929</v>
      </c>
      <c r="K158" s="13">
        <f>(J158/86400)+25569</f>
        <v>42020.700567129628</v>
      </c>
      <c r="L158" t="b">
        <v>0</v>
      </c>
      <c r="M158">
        <v>274</v>
      </c>
      <c r="N158" t="b">
        <v>1</v>
      </c>
      <c r="O158" t="s">
        <v>8269</v>
      </c>
      <c r="P158">
        <f t="shared" si="4"/>
        <v>0</v>
      </c>
      <c r="Q158">
        <f>YEAR(K158)</f>
        <v>2015</v>
      </c>
      <c r="R158">
        <f t="shared" si="5"/>
        <v>128</v>
      </c>
      <c r="S158" s="17" t="s">
        <v>8343</v>
      </c>
      <c r="T158" t="s">
        <v>8346</v>
      </c>
    </row>
    <row r="159" spans="1:20" ht="48" hidden="1" x14ac:dyDescent="0.2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 s="12">
        <v>1471579140</v>
      </c>
      <c r="J159" s="12">
        <v>1466512683</v>
      </c>
      <c r="K159" s="13">
        <f>(J159/86400)+25569</f>
        <v>42542.526423611111</v>
      </c>
      <c r="L159" t="b">
        <v>0</v>
      </c>
      <c r="M159">
        <v>323</v>
      </c>
      <c r="N159" t="b">
        <v>0</v>
      </c>
      <c r="O159" t="s">
        <v>8271</v>
      </c>
      <c r="P159">
        <f t="shared" si="4"/>
        <v>0</v>
      </c>
      <c r="Q159">
        <f>YEAR(K159)</f>
        <v>2016</v>
      </c>
      <c r="R159">
        <f t="shared" si="5"/>
        <v>102</v>
      </c>
      <c r="S159" s="17" t="s">
        <v>8328</v>
      </c>
      <c r="T159" t="s">
        <v>8330</v>
      </c>
    </row>
    <row r="160" spans="1:20" ht="32" hidden="1" x14ac:dyDescent="0.2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 s="12">
        <v>1433106000</v>
      </c>
      <c r="J160" s="12">
        <v>1431124572</v>
      </c>
      <c r="K160" s="13">
        <f>(J160/86400)+25569</f>
        <v>42132.941805555558</v>
      </c>
      <c r="L160" t="b">
        <v>0</v>
      </c>
      <c r="M160">
        <v>103</v>
      </c>
      <c r="N160" t="b">
        <v>1</v>
      </c>
      <c r="O160" t="s">
        <v>8283</v>
      </c>
      <c r="P160">
        <f t="shared" si="4"/>
        <v>0</v>
      </c>
      <c r="Q160">
        <f>YEAR(K160)</f>
        <v>2015</v>
      </c>
      <c r="R160">
        <f t="shared" si="5"/>
        <v>254</v>
      </c>
      <c r="S160" s="17" t="s">
        <v>8333</v>
      </c>
      <c r="T160" t="s">
        <v>8334</v>
      </c>
    </row>
    <row r="161" spans="1:20" ht="48" hidden="1" x14ac:dyDescent="0.2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 s="12">
        <v>1475553540</v>
      </c>
      <c r="J161" s="12">
        <v>1472528141</v>
      </c>
      <c r="K161" s="13">
        <f>(J161/86400)+25569</f>
        <v>42612.149780092594</v>
      </c>
      <c r="L161" t="b">
        <v>1</v>
      </c>
      <c r="M161">
        <v>308</v>
      </c>
      <c r="N161" t="b">
        <v>1</v>
      </c>
      <c r="O161" t="s">
        <v>8301</v>
      </c>
      <c r="P161">
        <f t="shared" si="4"/>
        <v>50803</v>
      </c>
      <c r="Q161">
        <f>YEAR(K161)</f>
        <v>2016</v>
      </c>
      <c r="R161">
        <f t="shared" si="5"/>
        <v>102</v>
      </c>
      <c r="S161" s="17" t="s">
        <v>8343</v>
      </c>
      <c r="T161" t="s">
        <v>8344</v>
      </c>
    </row>
    <row r="162" spans="1:20" ht="48" hidden="1" x14ac:dyDescent="0.2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 s="12">
        <v>1409274000</v>
      </c>
      <c r="J162" s="12">
        <v>1406847996</v>
      </c>
      <c r="K162" s="13">
        <f>(J162/86400)+25569</f>
        <v>41851.962916666671</v>
      </c>
      <c r="L162" t="b">
        <v>1</v>
      </c>
      <c r="M162">
        <v>614</v>
      </c>
      <c r="N162" t="b">
        <v>1</v>
      </c>
      <c r="O162" t="s">
        <v>8277</v>
      </c>
      <c r="P162">
        <f t="shared" si="4"/>
        <v>50653.11</v>
      </c>
      <c r="Q162">
        <f>YEAR(K162)</f>
        <v>2014</v>
      </c>
      <c r="R162">
        <f t="shared" si="5"/>
        <v>101</v>
      </c>
      <c r="S162" s="17" t="s">
        <v>8347</v>
      </c>
      <c r="T162" t="s">
        <v>8348</v>
      </c>
    </row>
    <row r="163" spans="1:20" ht="32" hidden="1" x14ac:dyDescent="0.2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 s="12">
        <v>1351304513</v>
      </c>
      <c r="J163" s="12">
        <v>1348712513</v>
      </c>
      <c r="K163" s="13">
        <f>(J163/86400)+25569</f>
        <v>41179.098530092597</v>
      </c>
      <c r="L163" t="b">
        <v>1</v>
      </c>
      <c r="M163">
        <v>660</v>
      </c>
      <c r="N163" t="b">
        <v>1</v>
      </c>
      <c r="O163" t="s">
        <v>8293</v>
      </c>
      <c r="P163">
        <f t="shared" si="4"/>
        <v>50251.41</v>
      </c>
      <c r="Q163">
        <f>YEAR(K163)</f>
        <v>2012</v>
      </c>
      <c r="R163">
        <f t="shared" si="5"/>
        <v>168</v>
      </c>
      <c r="S163" s="17" t="s">
        <v>8328</v>
      </c>
      <c r="T163" t="s">
        <v>8329</v>
      </c>
    </row>
    <row r="164" spans="1:20" ht="48" hidden="1" x14ac:dyDescent="0.2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 s="12">
        <v>1460038591</v>
      </c>
      <c r="J164" s="12">
        <v>1457450191</v>
      </c>
      <c r="K164" s="13">
        <f>(J164/86400)+25569</f>
        <v>42437.636469907404</v>
      </c>
      <c r="L164" t="b">
        <v>1</v>
      </c>
      <c r="M164">
        <v>266</v>
      </c>
      <c r="N164" t="b">
        <v>1</v>
      </c>
      <c r="O164" t="s">
        <v>8267</v>
      </c>
      <c r="P164">
        <f t="shared" si="4"/>
        <v>50091</v>
      </c>
      <c r="Q164">
        <f>YEAR(K164)</f>
        <v>2016</v>
      </c>
      <c r="R164">
        <f t="shared" si="5"/>
        <v>125</v>
      </c>
      <c r="S164" s="17" t="s">
        <v>8341</v>
      </c>
      <c r="T164" t="s">
        <v>8342</v>
      </c>
    </row>
    <row r="165" spans="1:20" ht="48" hidden="1" x14ac:dyDescent="0.2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 s="12">
        <v>1420648906</v>
      </c>
      <c r="J165" s="12">
        <v>1415464906</v>
      </c>
      <c r="K165" s="13">
        <f>(J165/86400)+25569</f>
        <v>41951.6956712963</v>
      </c>
      <c r="L165" t="b">
        <v>0</v>
      </c>
      <c r="M165">
        <v>144</v>
      </c>
      <c r="N165" t="b">
        <v>1</v>
      </c>
      <c r="O165" t="s">
        <v>8274</v>
      </c>
      <c r="P165">
        <f t="shared" si="4"/>
        <v>0</v>
      </c>
      <c r="Q165">
        <f>YEAR(K165)</f>
        <v>2014</v>
      </c>
      <c r="R165">
        <f t="shared" si="5"/>
        <v>119</v>
      </c>
      <c r="S165" s="17" t="s">
        <v>8347</v>
      </c>
      <c r="T165" t="s">
        <v>8351</v>
      </c>
    </row>
    <row r="166" spans="1:20" ht="48" hidden="1" x14ac:dyDescent="0.2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 s="12">
        <v>1435388154</v>
      </c>
      <c r="J166" s="12">
        <v>1432796154</v>
      </c>
      <c r="K166" s="13">
        <f>(J166/86400)+25569</f>
        <v>42152.288819444446</v>
      </c>
      <c r="L166" t="b">
        <v>0</v>
      </c>
      <c r="M166">
        <v>271</v>
      </c>
      <c r="N166" t="b">
        <v>1</v>
      </c>
      <c r="O166" t="s">
        <v>8283</v>
      </c>
      <c r="P166">
        <f t="shared" si="4"/>
        <v>0</v>
      </c>
      <c r="Q166">
        <f>YEAR(K166)</f>
        <v>2015</v>
      </c>
      <c r="R166">
        <f t="shared" si="5"/>
        <v>199</v>
      </c>
      <c r="S166" s="17" t="s">
        <v>8333</v>
      </c>
      <c r="T166" t="s">
        <v>8334</v>
      </c>
    </row>
    <row r="167" spans="1:20" ht="48" hidden="1" x14ac:dyDescent="0.2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 s="12">
        <v>1405479600</v>
      </c>
      <c r="J167" s="12">
        <v>1401642425</v>
      </c>
      <c r="K167" s="13">
        <f>(J167/86400)+25569</f>
        <v>41791.713252314818</v>
      </c>
      <c r="L167" t="b">
        <v>0</v>
      </c>
      <c r="M167">
        <v>827</v>
      </c>
      <c r="N167" t="b">
        <v>1</v>
      </c>
      <c r="O167" t="s">
        <v>8263</v>
      </c>
      <c r="P167">
        <f t="shared" si="4"/>
        <v>0</v>
      </c>
      <c r="Q167">
        <f>YEAR(K167)</f>
        <v>2014</v>
      </c>
      <c r="R167">
        <f t="shared" si="5"/>
        <v>165</v>
      </c>
      <c r="S167" s="17" t="s">
        <v>8341</v>
      </c>
      <c r="T167" t="s">
        <v>8352</v>
      </c>
    </row>
    <row r="168" spans="1:20" ht="48" hidden="1" x14ac:dyDescent="0.2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 s="12">
        <v>1438964063</v>
      </c>
      <c r="J168" s="12">
        <v>1436804063</v>
      </c>
      <c r="K168" s="13">
        <f>(J168/86400)+25569</f>
        <v>42198.676655092597</v>
      </c>
      <c r="L168" t="b">
        <v>0</v>
      </c>
      <c r="M168">
        <v>707</v>
      </c>
      <c r="N168" t="b">
        <v>1</v>
      </c>
      <c r="O168" t="s">
        <v>8293</v>
      </c>
      <c r="P168">
        <f t="shared" si="4"/>
        <v>0</v>
      </c>
      <c r="Q168">
        <f>YEAR(K168)</f>
        <v>2015</v>
      </c>
      <c r="R168">
        <f t="shared" si="5"/>
        <v>493</v>
      </c>
      <c r="S168" s="17" t="s">
        <v>8328</v>
      </c>
      <c r="T168" t="s">
        <v>8329</v>
      </c>
    </row>
    <row r="169" spans="1:20" ht="48" hidden="1" x14ac:dyDescent="0.2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 s="12">
        <v>1406129150</v>
      </c>
      <c r="J169" s="12">
        <v>1400945150</v>
      </c>
      <c r="K169" s="13">
        <f>(J169/86400)+25569</f>
        <v>41783.642939814818</v>
      </c>
      <c r="L169" t="b">
        <v>0</v>
      </c>
      <c r="M169">
        <v>1364</v>
      </c>
      <c r="N169" t="b">
        <v>1</v>
      </c>
      <c r="O169" t="s">
        <v>8293</v>
      </c>
      <c r="P169">
        <f t="shared" si="4"/>
        <v>0</v>
      </c>
      <c r="Q169">
        <f>YEAR(K169)</f>
        <v>2014</v>
      </c>
      <c r="R169">
        <f t="shared" si="5"/>
        <v>196</v>
      </c>
      <c r="S169" s="17" t="s">
        <v>8328</v>
      </c>
      <c r="T169" t="s">
        <v>8329</v>
      </c>
    </row>
    <row r="170" spans="1:20" ht="48" hidden="1" x14ac:dyDescent="0.2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 s="12">
        <v>1349203203</v>
      </c>
      <c r="J170" s="12">
        <v>1345056003</v>
      </c>
      <c r="K170" s="13">
        <f>(J170/86400)+25569</f>
        <v>41136.777812500004</v>
      </c>
      <c r="L170" t="b">
        <v>0</v>
      </c>
      <c r="M170">
        <v>92</v>
      </c>
      <c r="N170" t="b">
        <v>1</v>
      </c>
      <c r="O170" t="s">
        <v>8277</v>
      </c>
      <c r="P170">
        <f t="shared" si="4"/>
        <v>0</v>
      </c>
      <c r="Q170">
        <f>YEAR(K170)</f>
        <v>2012</v>
      </c>
      <c r="R170">
        <f t="shared" si="5"/>
        <v>101</v>
      </c>
      <c r="S170" s="17" t="s">
        <v>8347</v>
      </c>
      <c r="T170" t="s">
        <v>8348</v>
      </c>
    </row>
    <row r="171" spans="1:20" ht="32" hidden="1" x14ac:dyDescent="0.2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 s="12">
        <v>1360938109</v>
      </c>
      <c r="J171" s="12">
        <v>1358346109</v>
      </c>
      <c r="K171" s="13">
        <f>(J171/86400)+25569</f>
        <v>41290.598483796297</v>
      </c>
      <c r="L171" t="b">
        <v>1</v>
      </c>
      <c r="M171">
        <v>321</v>
      </c>
      <c r="N171" t="b">
        <v>1</v>
      </c>
      <c r="O171" t="s">
        <v>8286</v>
      </c>
      <c r="P171">
        <f t="shared" si="4"/>
        <v>47978</v>
      </c>
      <c r="Q171">
        <f>YEAR(K171)</f>
        <v>2013</v>
      </c>
      <c r="R171">
        <f t="shared" si="5"/>
        <v>108</v>
      </c>
      <c r="S171" s="17" t="s">
        <v>8331</v>
      </c>
      <c r="T171" t="s">
        <v>8332</v>
      </c>
    </row>
    <row r="172" spans="1:20" ht="48" hidden="1" x14ac:dyDescent="0.2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 s="12">
        <v>1439473248</v>
      </c>
      <c r="J172" s="12">
        <v>1436881248</v>
      </c>
      <c r="K172" s="13">
        <f>(J172/86400)+25569</f>
        <v>42199.57</v>
      </c>
      <c r="L172" t="b">
        <v>0</v>
      </c>
      <c r="M172">
        <v>315</v>
      </c>
      <c r="N172" t="b">
        <v>1</v>
      </c>
      <c r="O172" t="s">
        <v>8271</v>
      </c>
      <c r="P172">
        <f t="shared" si="4"/>
        <v>0</v>
      </c>
      <c r="Q172">
        <f>YEAR(K172)</f>
        <v>2015</v>
      </c>
      <c r="R172">
        <f t="shared" si="5"/>
        <v>119</v>
      </c>
      <c r="S172" s="17" t="s">
        <v>8328</v>
      </c>
      <c r="T172" t="s">
        <v>8330</v>
      </c>
    </row>
    <row r="173" spans="1:20" ht="48" hidden="1" x14ac:dyDescent="0.2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 s="12">
        <v>1433036578</v>
      </c>
      <c r="J173" s="12">
        <v>1429580578</v>
      </c>
      <c r="K173" s="13">
        <f>(J173/86400)+25569</f>
        <v>42115.071504629625</v>
      </c>
      <c r="L173" t="b">
        <v>0</v>
      </c>
      <c r="M173">
        <v>170</v>
      </c>
      <c r="N173" t="b">
        <v>1</v>
      </c>
      <c r="O173" t="s">
        <v>8293</v>
      </c>
      <c r="P173">
        <f t="shared" si="4"/>
        <v>0</v>
      </c>
      <c r="Q173">
        <f>YEAR(K173)</f>
        <v>2015</v>
      </c>
      <c r="R173">
        <f t="shared" si="5"/>
        <v>473</v>
      </c>
      <c r="S173" s="17" t="s">
        <v>8328</v>
      </c>
      <c r="T173" t="s">
        <v>8329</v>
      </c>
    </row>
    <row r="174" spans="1:20" ht="48" hidden="1" x14ac:dyDescent="0.2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 s="12">
        <v>1445624695</v>
      </c>
      <c r="J174" s="12">
        <v>1443464695</v>
      </c>
      <c r="K174" s="13">
        <f>(J174/86400)+25569</f>
        <v>42275.76730324074</v>
      </c>
      <c r="L174" t="b">
        <v>1</v>
      </c>
      <c r="M174">
        <v>874</v>
      </c>
      <c r="N174" t="b">
        <v>1</v>
      </c>
      <c r="O174" t="s">
        <v>8283</v>
      </c>
      <c r="P174">
        <f t="shared" si="4"/>
        <v>47189</v>
      </c>
      <c r="Q174">
        <f>YEAR(K174)</f>
        <v>2015</v>
      </c>
      <c r="R174">
        <f t="shared" si="5"/>
        <v>135</v>
      </c>
      <c r="S174" s="17" t="s">
        <v>8333</v>
      </c>
      <c r="T174" t="s">
        <v>8334</v>
      </c>
    </row>
    <row r="175" spans="1:20" ht="48" x14ac:dyDescent="0.2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 s="12">
        <v>1410426250</v>
      </c>
      <c r="J175" s="12">
        <v>1405674250</v>
      </c>
      <c r="K175" s="13">
        <f>(J175/86400)+25569</f>
        <v>41838.377893518518</v>
      </c>
      <c r="L175" t="b">
        <v>0</v>
      </c>
      <c r="M175">
        <v>975</v>
      </c>
      <c r="N175" t="b">
        <v>0</v>
      </c>
      <c r="O175" t="s">
        <v>8280</v>
      </c>
      <c r="P175">
        <f t="shared" si="4"/>
        <v>0</v>
      </c>
      <c r="Q175">
        <f>YEAR(K175)</f>
        <v>2014</v>
      </c>
      <c r="R175">
        <f t="shared" si="5"/>
        <v>63</v>
      </c>
      <c r="S175" s="17" t="s">
        <v>8336</v>
      </c>
      <c r="T175" t="s">
        <v>8354</v>
      </c>
    </row>
    <row r="176" spans="1:20" ht="48" hidden="1" x14ac:dyDescent="0.2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 s="12">
        <v>1469119526</v>
      </c>
      <c r="J176" s="12">
        <v>1463935526</v>
      </c>
      <c r="K176" s="13">
        <f>(J176/86400)+25569</f>
        <v>42512.698217592595</v>
      </c>
      <c r="L176" t="b">
        <v>1</v>
      </c>
      <c r="M176">
        <v>1049</v>
      </c>
      <c r="N176" t="b">
        <v>1</v>
      </c>
      <c r="O176" t="s">
        <v>8301</v>
      </c>
      <c r="P176">
        <f t="shared" si="4"/>
        <v>46643.07</v>
      </c>
      <c r="Q176">
        <f>YEAR(K176)</f>
        <v>2016</v>
      </c>
      <c r="R176">
        <f t="shared" si="5"/>
        <v>233</v>
      </c>
      <c r="S176" s="17" t="s">
        <v>8343</v>
      </c>
      <c r="T176" t="s">
        <v>8344</v>
      </c>
    </row>
    <row r="177" spans="1:20" ht="48" hidden="1" x14ac:dyDescent="0.2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 s="12">
        <v>1410444068</v>
      </c>
      <c r="J177" s="12">
        <v>1407852068</v>
      </c>
      <c r="K177" s="13">
        <f>(J177/86400)+25569</f>
        <v>41863.584120370375</v>
      </c>
      <c r="L177" t="b">
        <v>0</v>
      </c>
      <c r="M177">
        <v>199</v>
      </c>
      <c r="N177" t="b">
        <v>1</v>
      </c>
      <c r="O177" t="s">
        <v>8303</v>
      </c>
      <c r="P177">
        <f t="shared" si="4"/>
        <v>0</v>
      </c>
      <c r="Q177">
        <f>YEAR(K177)</f>
        <v>2014</v>
      </c>
      <c r="R177">
        <f t="shared" si="5"/>
        <v>102</v>
      </c>
      <c r="S177" s="17" t="s">
        <v>8343</v>
      </c>
      <c r="T177" t="s">
        <v>8355</v>
      </c>
    </row>
    <row r="178" spans="1:20" ht="32" hidden="1" x14ac:dyDescent="0.2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 s="12">
        <v>1332699285</v>
      </c>
      <c r="J178" s="12">
        <v>1327518885</v>
      </c>
      <c r="K178" s="13">
        <f>(J178/86400)+25569</f>
        <v>40933.80190972222</v>
      </c>
      <c r="L178" t="b">
        <v>1</v>
      </c>
      <c r="M178">
        <v>600</v>
      </c>
      <c r="N178" t="b">
        <v>1</v>
      </c>
      <c r="O178" t="s">
        <v>8286</v>
      </c>
      <c r="P178">
        <f t="shared" si="4"/>
        <v>46032</v>
      </c>
      <c r="Q178">
        <f>YEAR(K178)</f>
        <v>2012</v>
      </c>
      <c r="R178">
        <f t="shared" si="5"/>
        <v>115</v>
      </c>
      <c r="S178" s="17" t="s">
        <v>8331</v>
      </c>
      <c r="T178" t="s">
        <v>8332</v>
      </c>
    </row>
    <row r="179" spans="1:20" ht="32" hidden="1" x14ac:dyDescent="0.2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 s="12">
        <v>1366635575</v>
      </c>
      <c r="J179" s="12">
        <v>1363611575</v>
      </c>
      <c r="K179" s="13">
        <f>(J179/86400)+25569</f>
        <v>41351.541377314818</v>
      </c>
      <c r="L179" t="b">
        <v>0</v>
      </c>
      <c r="M179">
        <v>682</v>
      </c>
      <c r="N179" t="b">
        <v>1</v>
      </c>
      <c r="O179" t="s">
        <v>8293</v>
      </c>
      <c r="P179">
        <f t="shared" si="4"/>
        <v>0</v>
      </c>
      <c r="Q179">
        <f>YEAR(K179)</f>
        <v>2013</v>
      </c>
      <c r="R179">
        <f t="shared" si="5"/>
        <v>170</v>
      </c>
      <c r="S179" s="17" t="s">
        <v>8328</v>
      </c>
      <c r="T179" t="s">
        <v>8329</v>
      </c>
    </row>
    <row r="180" spans="1:20" ht="48" hidden="1" x14ac:dyDescent="0.2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 s="12">
        <v>1266876000</v>
      </c>
      <c r="J180" s="12">
        <v>1263679492</v>
      </c>
      <c r="K180" s="13">
        <f>(J180/86400)+25569</f>
        <v>40194.920046296298</v>
      </c>
      <c r="L180" t="b">
        <v>1</v>
      </c>
      <c r="M180">
        <v>179</v>
      </c>
      <c r="N180" t="b">
        <v>1</v>
      </c>
      <c r="O180" t="s">
        <v>8267</v>
      </c>
      <c r="P180">
        <f t="shared" si="4"/>
        <v>45535</v>
      </c>
      <c r="Q180">
        <f>YEAR(K180)</f>
        <v>2010</v>
      </c>
      <c r="R180">
        <f t="shared" si="5"/>
        <v>101</v>
      </c>
      <c r="S180" s="17" t="s">
        <v>8341</v>
      </c>
      <c r="T180" t="s">
        <v>8342</v>
      </c>
    </row>
    <row r="181" spans="1:20" ht="48" hidden="1" x14ac:dyDescent="0.2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 s="12">
        <v>1416089324</v>
      </c>
      <c r="J181" s="12">
        <v>1413493724</v>
      </c>
      <c r="K181" s="13">
        <f>(J181/86400)+25569</f>
        <v>41928.881064814814</v>
      </c>
      <c r="L181" t="b">
        <v>0</v>
      </c>
      <c r="M181">
        <v>277</v>
      </c>
      <c r="N181" t="b">
        <v>1</v>
      </c>
      <c r="O181" t="s">
        <v>8301</v>
      </c>
      <c r="P181">
        <f t="shared" si="4"/>
        <v>0</v>
      </c>
      <c r="Q181">
        <f>YEAR(K181)</f>
        <v>2014</v>
      </c>
      <c r="R181">
        <f t="shared" si="5"/>
        <v>113</v>
      </c>
      <c r="S181" s="17" t="s">
        <v>8343</v>
      </c>
      <c r="T181" t="s">
        <v>8344</v>
      </c>
    </row>
    <row r="182" spans="1:20" ht="48" hidden="1" x14ac:dyDescent="0.2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 s="12">
        <v>1488862800</v>
      </c>
      <c r="J182" s="12">
        <v>1486745663</v>
      </c>
      <c r="K182" s="13">
        <f>(J182/86400)+25569</f>
        <v>42776.704432870371</v>
      </c>
      <c r="L182" t="b">
        <v>0</v>
      </c>
      <c r="M182">
        <v>902</v>
      </c>
      <c r="N182" t="b">
        <v>1</v>
      </c>
      <c r="O182" t="s">
        <v>8295</v>
      </c>
      <c r="P182">
        <f t="shared" si="4"/>
        <v>0</v>
      </c>
      <c r="Q182">
        <f>YEAR(K182)</f>
        <v>2017</v>
      </c>
      <c r="R182">
        <f t="shared" si="5"/>
        <v>1802</v>
      </c>
      <c r="S182" s="17" t="s">
        <v>8336</v>
      </c>
      <c r="T182" t="s">
        <v>8337</v>
      </c>
    </row>
    <row r="183" spans="1:20" ht="48" hidden="1" x14ac:dyDescent="0.2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 s="12">
        <v>1398477518</v>
      </c>
      <c r="J183" s="12">
        <v>1395885518</v>
      </c>
      <c r="K183" s="13">
        <f>(J183/86400)+25569</f>
        <v>41725.082384259258</v>
      </c>
      <c r="L183" t="b">
        <v>1</v>
      </c>
      <c r="M183">
        <v>158</v>
      </c>
      <c r="N183" t="b">
        <v>1</v>
      </c>
      <c r="O183" t="s">
        <v>8293</v>
      </c>
      <c r="P183">
        <f t="shared" si="4"/>
        <v>44669</v>
      </c>
      <c r="Q183">
        <f>YEAR(K183)</f>
        <v>2014</v>
      </c>
      <c r="R183">
        <f t="shared" si="5"/>
        <v>179</v>
      </c>
      <c r="S183" s="17" t="s">
        <v>8328</v>
      </c>
      <c r="T183" t="s">
        <v>8329</v>
      </c>
    </row>
    <row r="184" spans="1:20" ht="48" hidden="1" x14ac:dyDescent="0.2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 s="12">
        <v>1447505609</v>
      </c>
      <c r="J184" s="12">
        <v>1444910009</v>
      </c>
      <c r="K184" s="13">
        <f>(J184/86400)+25569</f>
        <v>42292.495474537034</v>
      </c>
      <c r="L184" t="b">
        <v>1</v>
      </c>
      <c r="M184">
        <v>379</v>
      </c>
      <c r="N184" t="b">
        <v>1</v>
      </c>
      <c r="O184" t="s">
        <v>8267</v>
      </c>
      <c r="P184">
        <f t="shared" si="4"/>
        <v>44636.2</v>
      </c>
      <c r="Q184">
        <f>YEAR(K184)</f>
        <v>2015</v>
      </c>
      <c r="R184">
        <f t="shared" si="5"/>
        <v>112</v>
      </c>
      <c r="S184" s="17" t="s">
        <v>8341</v>
      </c>
      <c r="T184" t="s">
        <v>8342</v>
      </c>
    </row>
    <row r="185" spans="1:20" ht="32" hidden="1" x14ac:dyDescent="0.2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 s="12">
        <v>1413304708</v>
      </c>
      <c r="J185" s="12">
        <v>1410280708</v>
      </c>
      <c r="K185" s="13">
        <f>(J185/86400)+25569</f>
        <v>41891.693379629629</v>
      </c>
      <c r="L185" t="b">
        <v>0</v>
      </c>
      <c r="M185">
        <v>27</v>
      </c>
      <c r="N185" t="b">
        <v>1</v>
      </c>
      <c r="O185" t="s">
        <v>8271</v>
      </c>
      <c r="P185">
        <f t="shared" si="4"/>
        <v>0</v>
      </c>
      <c r="Q185">
        <f>YEAR(K185)</f>
        <v>2014</v>
      </c>
      <c r="R185">
        <f t="shared" si="5"/>
        <v>127</v>
      </c>
      <c r="S185" s="17" t="s">
        <v>8328</v>
      </c>
      <c r="T185" t="s">
        <v>8330</v>
      </c>
    </row>
    <row r="186" spans="1:20" ht="48" hidden="1" x14ac:dyDescent="0.2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 s="12">
        <v>1489006800</v>
      </c>
      <c r="J186" s="12">
        <v>1486397007</v>
      </c>
      <c r="K186" s="13">
        <f>(J186/86400)+25569</f>
        <v>42772.669062500005</v>
      </c>
      <c r="L186" t="b">
        <v>1</v>
      </c>
      <c r="M186">
        <v>299</v>
      </c>
      <c r="N186" t="b">
        <v>1</v>
      </c>
      <c r="O186" t="s">
        <v>8267</v>
      </c>
      <c r="P186">
        <f t="shared" si="4"/>
        <v>43758</v>
      </c>
      <c r="Q186">
        <f>YEAR(K186)</f>
        <v>2017</v>
      </c>
      <c r="R186">
        <f t="shared" si="5"/>
        <v>125</v>
      </c>
      <c r="S186" s="17" t="s">
        <v>8341</v>
      </c>
      <c r="T186" t="s">
        <v>8342</v>
      </c>
    </row>
    <row r="187" spans="1:20" ht="48" hidden="1" x14ac:dyDescent="0.2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 s="12">
        <v>1460066954</v>
      </c>
      <c r="J187" s="12">
        <v>1456614554</v>
      </c>
      <c r="K187" s="13">
        <f>(J187/86400)+25569</f>
        <v>42427.964745370366</v>
      </c>
      <c r="L187" t="b">
        <v>1</v>
      </c>
      <c r="M187">
        <v>964</v>
      </c>
      <c r="N187" t="b">
        <v>1</v>
      </c>
      <c r="O187" t="s">
        <v>8267</v>
      </c>
      <c r="P187">
        <f t="shared" si="4"/>
        <v>43296</v>
      </c>
      <c r="Q187">
        <f>YEAR(K187)</f>
        <v>2016</v>
      </c>
      <c r="R187">
        <f t="shared" si="5"/>
        <v>127</v>
      </c>
      <c r="S187" s="17" t="s">
        <v>8341</v>
      </c>
      <c r="T187" t="s">
        <v>8342</v>
      </c>
    </row>
    <row r="188" spans="1:20" ht="48" hidden="1" x14ac:dyDescent="0.2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 s="12">
        <v>1454277540</v>
      </c>
      <c r="J188" s="12">
        <v>1450880854</v>
      </c>
      <c r="K188" s="13">
        <f>(J188/86400)+25569</f>
        <v>42361.602476851855</v>
      </c>
      <c r="L188" t="b">
        <v>0</v>
      </c>
      <c r="M188">
        <v>375</v>
      </c>
      <c r="N188" t="b">
        <v>1</v>
      </c>
      <c r="O188" t="s">
        <v>8293</v>
      </c>
      <c r="P188">
        <f t="shared" si="4"/>
        <v>0</v>
      </c>
      <c r="Q188">
        <f>YEAR(K188)</f>
        <v>2015</v>
      </c>
      <c r="R188">
        <f t="shared" si="5"/>
        <v>143</v>
      </c>
      <c r="S188" s="17" t="s">
        <v>8328</v>
      </c>
      <c r="T188" t="s">
        <v>8329</v>
      </c>
    </row>
    <row r="189" spans="1:20" ht="64" x14ac:dyDescent="0.2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 s="12">
        <v>1467817258</v>
      </c>
      <c r="J189" s="12">
        <v>1465225258</v>
      </c>
      <c r="K189" s="13">
        <f>(J189/86400)+25569</f>
        <v>42527.625671296293</v>
      </c>
      <c r="L189" t="b">
        <v>0</v>
      </c>
      <c r="M189">
        <v>28</v>
      </c>
      <c r="N189" t="b">
        <v>0</v>
      </c>
      <c r="O189" t="s">
        <v>8271</v>
      </c>
      <c r="P189">
        <f t="shared" si="4"/>
        <v>0</v>
      </c>
      <c r="Q189">
        <f>YEAR(K189)</f>
        <v>2016</v>
      </c>
      <c r="R189">
        <f t="shared" si="5"/>
        <v>22</v>
      </c>
      <c r="S189" s="17" t="s">
        <v>8328</v>
      </c>
      <c r="T189" t="s">
        <v>8330</v>
      </c>
    </row>
    <row r="190" spans="1:20" ht="48" hidden="1" x14ac:dyDescent="0.2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 s="12">
        <v>1466171834</v>
      </c>
      <c r="J190" s="12">
        <v>1463493434</v>
      </c>
      <c r="K190" s="13">
        <f>(J190/86400)+25569</f>
        <v>42507.581412037034</v>
      </c>
      <c r="L190" t="b">
        <v>1</v>
      </c>
      <c r="M190">
        <v>438</v>
      </c>
      <c r="N190" t="b">
        <v>1</v>
      </c>
      <c r="O190" t="s">
        <v>8267</v>
      </c>
      <c r="P190">
        <f t="shared" si="4"/>
        <v>42642</v>
      </c>
      <c r="Q190">
        <f>YEAR(K190)</f>
        <v>2016</v>
      </c>
      <c r="R190">
        <f t="shared" si="5"/>
        <v>107</v>
      </c>
      <c r="S190" s="17" t="s">
        <v>8341</v>
      </c>
      <c r="T190" t="s">
        <v>8342</v>
      </c>
    </row>
    <row r="191" spans="1:20" ht="48" hidden="1" x14ac:dyDescent="0.2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 s="12">
        <v>1477841138</v>
      </c>
      <c r="J191" s="12">
        <v>1475249138</v>
      </c>
      <c r="K191" s="13">
        <f>(J191/86400)+25569</f>
        <v>42643.642800925925</v>
      </c>
      <c r="L191" t="b">
        <v>1</v>
      </c>
      <c r="M191">
        <v>403</v>
      </c>
      <c r="N191" t="b">
        <v>1</v>
      </c>
      <c r="O191" t="s">
        <v>8296</v>
      </c>
      <c r="P191">
        <f t="shared" si="4"/>
        <v>42311</v>
      </c>
      <c r="Q191">
        <f>YEAR(K191)</f>
        <v>2016</v>
      </c>
      <c r="R191">
        <f t="shared" si="5"/>
        <v>106</v>
      </c>
      <c r="S191" s="17" t="s">
        <v>8339</v>
      </c>
      <c r="T191" t="s">
        <v>8340</v>
      </c>
    </row>
    <row r="192" spans="1:20" ht="48" hidden="1" x14ac:dyDescent="0.2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 s="12">
        <v>1441783869</v>
      </c>
      <c r="J192" s="12">
        <v>1439191869</v>
      </c>
      <c r="K192" s="13">
        <f>(J192/86400)+25569</f>
        <v>42226.313298611116</v>
      </c>
      <c r="L192" t="b">
        <v>1</v>
      </c>
      <c r="M192">
        <v>535</v>
      </c>
      <c r="N192" t="b">
        <v>0</v>
      </c>
      <c r="O192" t="s">
        <v>8299</v>
      </c>
      <c r="P192">
        <f t="shared" si="4"/>
        <v>42086.42</v>
      </c>
      <c r="Q192">
        <f>YEAR(K192)</f>
        <v>2015</v>
      </c>
      <c r="R192">
        <f t="shared" si="5"/>
        <v>8</v>
      </c>
      <c r="S192" s="17" t="s">
        <v>8328</v>
      </c>
      <c r="T192" t="s">
        <v>8335</v>
      </c>
    </row>
    <row r="193" spans="1:20" ht="48" x14ac:dyDescent="0.2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 s="12">
        <v>1468128537</v>
      </c>
      <c r="J193" s="12">
        <v>1465536537</v>
      </c>
      <c r="K193" s="13">
        <f>(J193/86400)+25569</f>
        <v>42531.228437500002</v>
      </c>
      <c r="L193" t="b">
        <v>0</v>
      </c>
      <c r="M193">
        <v>15</v>
      </c>
      <c r="N193" t="b">
        <v>0</v>
      </c>
      <c r="O193" t="s">
        <v>8301</v>
      </c>
      <c r="P193">
        <f t="shared" si="4"/>
        <v>0</v>
      </c>
      <c r="Q193">
        <f>YEAR(K193)</f>
        <v>2016</v>
      </c>
      <c r="R193">
        <f t="shared" si="5"/>
        <v>12</v>
      </c>
      <c r="S193" s="17" t="s">
        <v>8343</v>
      </c>
      <c r="T193" t="s">
        <v>8344</v>
      </c>
    </row>
    <row r="194" spans="1:20" ht="48" hidden="1" x14ac:dyDescent="0.2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 s="12">
        <v>1327167780</v>
      </c>
      <c r="J194" s="12">
        <v>1325007780</v>
      </c>
      <c r="K194" s="13">
        <f>(J194/86400)+25569</f>
        <v>40904.738194444442</v>
      </c>
      <c r="L194" t="b">
        <v>1</v>
      </c>
      <c r="M194">
        <v>760</v>
      </c>
      <c r="N194" t="b">
        <v>1</v>
      </c>
      <c r="O194" t="s">
        <v>8267</v>
      </c>
      <c r="P194">
        <f t="shared" si="4"/>
        <v>41850.46</v>
      </c>
      <c r="Q194">
        <f>YEAR(K194)</f>
        <v>2011</v>
      </c>
      <c r="R194">
        <f t="shared" si="5"/>
        <v>105</v>
      </c>
      <c r="S194" s="17" t="s">
        <v>8341</v>
      </c>
      <c r="T194" t="s">
        <v>8342</v>
      </c>
    </row>
    <row r="195" spans="1:20" ht="32" hidden="1" x14ac:dyDescent="0.2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 s="12">
        <v>1490196830</v>
      </c>
      <c r="J195" s="12">
        <v>1485016430</v>
      </c>
      <c r="K195" s="13">
        <f>(J195/86400)+25569</f>
        <v>42756.690162037034</v>
      </c>
      <c r="L195" t="b">
        <v>0</v>
      </c>
      <c r="M195">
        <v>45</v>
      </c>
      <c r="N195" t="b">
        <v>0</v>
      </c>
      <c r="O195" t="s">
        <v>8301</v>
      </c>
      <c r="P195">
        <f t="shared" ref="P195:P258" si="6">IFERROR(ROUND(E195/L195,2),0)</f>
        <v>0</v>
      </c>
      <c r="Q195">
        <f>YEAR(K195)</f>
        <v>2017</v>
      </c>
      <c r="R195">
        <f t="shared" ref="R195:R258" si="7">ROUND(E195/D195*100,0)</f>
        <v>104</v>
      </c>
      <c r="S195" s="17" t="s">
        <v>8343</v>
      </c>
      <c r="T195" t="s">
        <v>8344</v>
      </c>
    </row>
    <row r="196" spans="1:20" ht="48" hidden="1" x14ac:dyDescent="0.2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 s="12">
        <v>1419180304</v>
      </c>
      <c r="J196" s="12">
        <v>1415292304</v>
      </c>
      <c r="K196" s="13">
        <f>(J196/86400)+25569</f>
        <v>41949.697962962964</v>
      </c>
      <c r="L196" t="b">
        <v>1</v>
      </c>
      <c r="M196">
        <v>376</v>
      </c>
      <c r="N196" t="b">
        <v>1</v>
      </c>
      <c r="O196" t="s">
        <v>8267</v>
      </c>
      <c r="P196">
        <f t="shared" si="6"/>
        <v>41000</v>
      </c>
      <c r="Q196">
        <f>YEAR(K196)</f>
        <v>2014</v>
      </c>
      <c r="R196">
        <f t="shared" si="7"/>
        <v>113</v>
      </c>
      <c r="S196" s="17" t="s">
        <v>8341</v>
      </c>
      <c r="T196" t="s">
        <v>8342</v>
      </c>
    </row>
    <row r="197" spans="1:20" ht="48" x14ac:dyDescent="0.2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 s="12">
        <v>1450297080</v>
      </c>
      <c r="J197" s="12">
        <v>1448565459</v>
      </c>
      <c r="K197" s="13">
        <f>(J197/86400)+25569</f>
        <v>42334.803923611107</v>
      </c>
      <c r="L197" t="b">
        <v>0</v>
      </c>
      <c r="M197">
        <v>202</v>
      </c>
      <c r="N197" t="b">
        <v>0</v>
      </c>
      <c r="O197" t="s">
        <v>8301</v>
      </c>
      <c r="P197">
        <f t="shared" si="6"/>
        <v>0</v>
      </c>
      <c r="Q197">
        <f>YEAR(K197)</f>
        <v>2015</v>
      </c>
      <c r="R197">
        <f t="shared" si="7"/>
        <v>20</v>
      </c>
      <c r="S197" s="17" t="s">
        <v>8343</v>
      </c>
      <c r="T197" t="s">
        <v>8344</v>
      </c>
    </row>
    <row r="198" spans="1:20" ht="32" hidden="1" x14ac:dyDescent="0.2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 s="12">
        <v>1417420994</v>
      </c>
      <c r="J198" s="12">
        <v>1414738994</v>
      </c>
      <c r="K198" s="13">
        <f>(J198/86400)+25569</f>
        <v>41943.293912037036</v>
      </c>
      <c r="L198" t="b">
        <v>1</v>
      </c>
      <c r="M198">
        <v>165</v>
      </c>
      <c r="N198" t="b">
        <v>1</v>
      </c>
      <c r="O198" t="s">
        <v>8267</v>
      </c>
      <c r="P198">
        <f t="shared" si="6"/>
        <v>40690</v>
      </c>
      <c r="Q198">
        <f>YEAR(K198)</f>
        <v>2014</v>
      </c>
      <c r="R198">
        <f t="shared" si="7"/>
        <v>116</v>
      </c>
      <c r="S198" s="17" t="s">
        <v>8341</v>
      </c>
      <c r="T198" t="s">
        <v>8342</v>
      </c>
    </row>
    <row r="199" spans="1:20" ht="32" hidden="1" x14ac:dyDescent="0.2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 s="12">
        <v>1350003539</v>
      </c>
      <c r="J199" s="12">
        <v>1347411539</v>
      </c>
      <c r="K199" s="13">
        <f>(J199/86400)+25569</f>
        <v>41164.040960648148</v>
      </c>
      <c r="L199" t="b">
        <v>1</v>
      </c>
      <c r="M199">
        <v>415</v>
      </c>
      <c r="N199" t="b">
        <v>1</v>
      </c>
      <c r="O199" t="s">
        <v>8267</v>
      </c>
      <c r="P199">
        <f t="shared" si="6"/>
        <v>40594</v>
      </c>
      <c r="Q199">
        <f>YEAR(K199)</f>
        <v>2012</v>
      </c>
      <c r="R199">
        <f t="shared" si="7"/>
        <v>150</v>
      </c>
      <c r="S199" s="17" t="s">
        <v>8341</v>
      </c>
      <c r="T199" t="s">
        <v>8342</v>
      </c>
    </row>
    <row r="200" spans="1:20" ht="48" hidden="1" x14ac:dyDescent="0.2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 s="12">
        <v>1408114822</v>
      </c>
      <c r="J200" s="12">
        <v>1405522822</v>
      </c>
      <c r="K200" s="13">
        <f>(J200/86400)+25569</f>
        <v>41836.625254629631</v>
      </c>
      <c r="L200" t="b">
        <v>0</v>
      </c>
      <c r="M200">
        <v>311</v>
      </c>
      <c r="N200" t="b">
        <v>1</v>
      </c>
      <c r="O200" t="s">
        <v>8296</v>
      </c>
      <c r="P200">
        <f t="shared" si="6"/>
        <v>0</v>
      </c>
      <c r="Q200">
        <f>YEAR(K200)</f>
        <v>2014</v>
      </c>
      <c r="R200">
        <f t="shared" si="7"/>
        <v>203</v>
      </c>
      <c r="S200" s="17" t="s">
        <v>8339</v>
      </c>
      <c r="T200" t="s">
        <v>8340</v>
      </c>
    </row>
    <row r="201" spans="1:20" ht="32" hidden="1" x14ac:dyDescent="0.2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 s="12">
        <v>1446771600</v>
      </c>
      <c r="J201" s="12">
        <v>1443700648</v>
      </c>
      <c r="K201" s="13">
        <f>(J201/86400)+25569</f>
        <v>42278.498240740737</v>
      </c>
      <c r="L201" t="b">
        <v>0</v>
      </c>
      <c r="M201">
        <v>248</v>
      </c>
      <c r="N201" t="b">
        <v>0</v>
      </c>
      <c r="O201" t="s">
        <v>8271</v>
      </c>
      <c r="P201">
        <f t="shared" si="6"/>
        <v>0</v>
      </c>
      <c r="Q201">
        <f>YEAR(K201)</f>
        <v>2015</v>
      </c>
      <c r="R201">
        <f t="shared" si="7"/>
        <v>40</v>
      </c>
      <c r="S201" s="17" t="s">
        <v>8328</v>
      </c>
      <c r="T201" t="s">
        <v>8330</v>
      </c>
    </row>
    <row r="202" spans="1:20" ht="48" hidden="1" x14ac:dyDescent="0.2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 s="12">
        <v>1425055079</v>
      </c>
      <c r="J202" s="12">
        <v>1422463079</v>
      </c>
      <c r="K202" s="13">
        <f>(J202/86400)+25569</f>
        <v>42032.693043981482</v>
      </c>
      <c r="L202" t="b">
        <v>0</v>
      </c>
      <c r="M202">
        <v>253</v>
      </c>
      <c r="N202" t="b">
        <v>1</v>
      </c>
      <c r="O202" t="s">
        <v>8263</v>
      </c>
      <c r="P202">
        <f t="shared" si="6"/>
        <v>0</v>
      </c>
      <c r="Q202">
        <f>YEAR(K202)</f>
        <v>2015</v>
      </c>
      <c r="R202">
        <f t="shared" si="7"/>
        <v>183</v>
      </c>
      <c r="S202" s="17" t="s">
        <v>8341</v>
      </c>
      <c r="T202" t="s">
        <v>8352</v>
      </c>
    </row>
    <row r="203" spans="1:20" ht="48" hidden="1" x14ac:dyDescent="0.2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 s="12">
        <v>1428493379</v>
      </c>
      <c r="J203" s="12">
        <v>1425901379</v>
      </c>
      <c r="K203" s="13">
        <f>(J203/86400)+25569</f>
        <v>42072.488182870366</v>
      </c>
      <c r="L203" t="b">
        <v>0</v>
      </c>
      <c r="M203">
        <v>714</v>
      </c>
      <c r="N203" t="b">
        <v>1</v>
      </c>
      <c r="O203" t="s">
        <v>8283</v>
      </c>
      <c r="P203">
        <f t="shared" si="6"/>
        <v>0</v>
      </c>
      <c r="Q203">
        <f>YEAR(K203)</f>
        <v>2015</v>
      </c>
      <c r="R203">
        <f t="shared" si="7"/>
        <v>322</v>
      </c>
      <c r="S203" s="17" t="s">
        <v>8333</v>
      </c>
      <c r="T203" t="s">
        <v>8334</v>
      </c>
    </row>
    <row r="204" spans="1:20" ht="32" hidden="1" x14ac:dyDescent="0.2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 s="12">
        <v>1412492445</v>
      </c>
      <c r="J204" s="12">
        <v>1409900445</v>
      </c>
      <c r="K204" s="13">
        <f>(J204/86400)+25569</f>
        <v>41887.292187500003</v>
      </c>
      <c r="L204" t="b">
        <v>0</v>
      </c>
      <c r="M204">
        <v>73</v>
      </c>
      <c r="N204" t="b">
        <v>1</v>
      </c>
      <c r="O204" t="s">
        <v>8269</v>
      </c>
      <c r="P204">
        <f t="shared" si="6"/>
        <v>0</v>
      </c>
      <c r="Q204">
        <f>YEAR(K204)</f>
        <v>2014</v>
      </c>
      <c r="R204">
        <f t="shared" si="7"/>
        <v>100</v>
      </c>
      <c r="S204" s="17" t="s">
        <v>8343</v>
      </c>
      <c r="T204" t="s">
        <v>8346</v>
      </c>
    </row>
    <row r="205" spans="1:20" ht="48" hidden="1" x14ac:dyDescent="0.2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 s="12">
        <v>1341799647</v>
      </c>
      <c r="J205" s="12">
        <v>1339207647</v>
      </c>
      <c r="K205" s="13">
        <f>(J205/86400)+25569</f>
        <v>41069.088506944448</v>
      </c>
      <c r="L205" t="b">
        <v>0</v>
      </c>
      <c r="M205">
        <v>263</v>
      </c>
      <c r="N205" t="b">
        <v>1</v>
      </c>
      <c r="O205" t="s">
        <v>8293</v>
      </c>
      <c r="P205">
        <f t="shared" si="6"/>
        <v>0</v>
      </c>
      <c r="Q205">
        <f>YEAR(K205)</f>
        <v>2012</v>
      </c>
      <c r="R205">
        <f t="shared" si="7"/>
        <v>819</v>
      </c>
      <c r="S205" s="17" t="s">
        <v>8328</v>
      </c>
      <c r="T205" t="s">
        <v>8329</v>
      </c>
    </row>
    <row r="206" spans="1:20" ht="48" x14ac:dyDescent="0.2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 s="12">
        <v>1487617200</v>
      </c>
      <c r="J206" s="12">
        <v>1483634335</v>
      </c>
      <c r="K206" s="13">
        <f>(J206/86400)+25569</f>
        <v>42740.693692129629</v>
      </c>
      <c r="L206" t="b">
        <v>0</v>
      </c>
      <c r="M206">
        <v>110</v>
      </c>
      <c r="N206" t="b">
        <v>0</v>
      </c>
      <c r="O206" t="s">
        <v>8271</v>
      </c>
      <c r="P206">
        <f t="shared" si="6"/>
        <v>0</v>
      </c>
      <c r="Q206">
        <f>YEAR(K206)</f>
        <v>2017</v>
      </c>
      <c r="R206">
        <f t="shared" si="7"/>
        <v>42</v>
      </c>
      <c r="S206" s="17" t="s">
        <v>8328</v>
      </c>
      <c r="T206" t="s">
        <v>8330</v>
      </c>
    </row>
    <row r="207" spans="1:20" ht="48" hidden="1" x14ac:dyDescent="0.2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 s="12">
        <v>1465272091</v>
      </c>
      <c r="J207" s="12">
        <v>1462248091</v>
      </c>
      <c r="K207" s="13">
        <f>(J207/86400)+25569</f>
        <v>42493.167719907404</v>
      </c>
      <c r="L207" t="b">
        <v>1</v>
      </c>
      <c r="M207">
        <v>235</v>
      </c>
      <c r="N207" t="b">
        <v>1</v>
      </c>
      <c r="O207" t="s">
        <v>8283</v>
      </c>
      <c r="P207">
        <f t="shared" si="6"/>
        <v>40055</v>
      </c>
      <c r="Q207">
        <f>YEAR(K207)</f>
        <v>2016</v>
      </c>
      <c r="R207">
        <f t="shared" si="7"/>
        <v>107</v>
      </c>
      <c r="S207" s="17" t="s">
        <v>8333</v>
      </c>
      <c r="T207" t="s">
        <v>8334</v>
      </c>
    </row>
    <row r="208" spans="1:20" ht="48" hidden="1" x14ac:dyDescent="0.2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 s="12">
        <v>1463198340</v>
      </c>
      <c r="J208" s="12">
        <v>1461117201</v>
      </c>
      <c r="K208" s="13">
        <f>(J208/86400)+25569</f>
        <v>42480.078715277778</v>
      </c>
      <c r="L208" t="b">
        <v>0</v>
      </c>
      <c r="M208">
        <v>336</v>
      </c>
      <c r="N208" t="b">
        <v>1</v>
      </c>
      <c r="O208" t="s">
        <v>8269</v>
      </c>
      <c r="P208">
        <f t="shared" si="6"/>
        <v>0</v>
      </c>
      <c r="Q208">
        <f>YEAR(K208)</f>
        <v>2016</v>
      </c>
      <c r="R208">
        <f t="shared" si="7"/>
        <v>114</v>
      </c>
      <c r="S208" s="17" t="s">
        <v>8343</v>
      </c>
      <c r="T208" t="s">
        <v>8346</v>
      </c>
    </row>
    <row r="209" spans="1:20" ht="48" hidden="1" x14ac:dyDescent="0.2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 s="12">
        <v>1399033810</v>
      </c>
      <c r="J209" s="12">
        <v>1396441810</v>
      </c>
      <c r="K209" s="13">
        <f>(J209/86400)+25569</f>
        <v>41731.520949074074</v>
      </c>
      <c r="L209" t="b">
        <v>0</v>
      </c>
      <c r="M209">
        <v>621</v>
      </c>
      <c r="N209" t="b">
        <v>1</v>
      </c>
      <c r="O209" t="s">
        <v>8293</v>
      </c>
      <c r="P209">
        <f t="shared" si="6"/>
        <v>0</v>
      </c>
      <c r="Q209">
        <f>YEAR(K209)</f>
        <v>2014</v>
      </c>
      <c r="R209">
        <f t="shared" si="7"/>
        <v>114</v>
      </c>
      <c r="S209" s="17" t="s">
        <v>8328</v>
      </c>
      <c r="T209" t="s">
        <v>8329</v>
      </c>
    </row>
    <row r="210" spans="1:20" ht="32" hidden="1" x14ac:dyDescent="0.2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 s="12">
        <v>1315616422</v>
      </c>
      <c r="J210" s="12">
        <v>1313024422</v>
      </c>
      <c r="K210" s="13">
        <f>(J210/86400)+25569</f>
        <v>40766.041921296295</v>
      </c>
      <c r="L210" t="b">
        <v>1</v>
      </c>
      <c r="M210">
        <v>916</v>
      </c>
      <c r="N210" t="b">
        <v>1</v>
      </c>
      <c r="O210" t="s">
        <v>8286</v>
      </c>
      <c r="P210">
        <f t="shared" si="6"/>
        <v>39693.279999999999</v>
      </c>
      <c r="Q210">
        <f>YEAR(K210)</f>
        <v>2011</v>
      </c>
      <c r="R210">
        <f t="shared" si="7"/>
        <v>662</v>
      </c>
      <c r="S210" s="17" t="s">
        <v>8331</v>
      </c>
      <c r="T210" t="s">
        <v>8332</v>
      </c>
    </row>
    <row r="211" spans="1:20" ht="48" hidden="1" x14ac:dyDescent="0.2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 s="12">
        <v>1442501991</v>
      </c>
      <c r="J211" s="12">
        <v>1439909991</v>
      </c>
      <c r="K211" s="13">
        <f>(J211/86400)+25569</f>
        <v>42234.624895833331</v>
      </c>
      <c r="L211" t="b">
        <v>0</v>
      </c>
      <c r="M211">
        <v>480</v>
      </c>
      <c r="N211" t="b">
        <v>1</v>
      </c>
      <c r="O211" t="s">
        <v>8295</v>
      </c>
      <c r="P211">
        <f t="shared" si="6"/>
        <v>0</v>
      </c>
      <c r="Q211">
        <f>YEAR(K211)</f>
        <v>2015</v>
      </c>
      <c r="R211">
        <f t="shared" si="7"/>
        <v>404</v>
      </c>
      <c r="S211" s="17" t="s">
        <v>8336</v>
      </c>
      <c r="T211" t="s">
        <v>8337</v>
      </c>
    </row>
    <row r="212" spans="1:20" ht="48" hidden="1" x14ac:dyDescent="0.2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 s="12">
        <v>1399668319</v>
      </c>
      <c r="J212" s="12">
        <v>1397076319</v>
      </c>
      <c r="K212" s="13">
        <f>(J212/86400)+25569</f>
        <v>41738.864803240736</v>
      </c>
      <c r="L212" t="b">
        <v>1</v>
      </c>
      <c r="M212">
        <v>848</v>
      </c>
      <c r="N212" t="b">
        <v>1</v>
      </c>
      <c r="O212" t="s">
        <v>8293</v>
      </c>
      <c r="P212">
        <f t="shared" si="6"/>
        <v>39500.5</v>
      </c>
      <c r="Q212">
        <f>YEAR(K212)</f>
        <v>2014</v>
      </c>
      <c r="R212">
        <f t="shared" si="7"/>
        <v>132</v>
      </c>
      <c r="S212" s="17" t="s">
        <v>8328</v>
      </c>
      <c r="T212" t="s">
        <v>8329</v>
      </c>
    </row>
    <row r="213" spans="1:20" ht="48" hidden="1" x14ac:dyDescent="0.2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 s="12">
        <v>1401487756</v>
      </c>
      <c r="J213" s="12">
        <v>1398895756</v>
      </c>
      <c r="K213" s="13">
        <f>(J213/86400)+25569</f>
        <v>41759.923101851848</v>
      </c>
      <c r="L213" t="b">
        <v>0</v>
      </c>
      <c r="M213">
        <v>549</v>
      </c>
      <c r="N213" t="b">
        <v>1</v>
      </c>
      <c r="O213" t="s">
        <v>8283</v>
      </c>
      <c r="P213">
        <f t="shared" si="6"/>
        <v>0</v>
      </c>
      <c r="Q213">
        <f>YEAR(K213)</f>
        <v>2014</v>
      </c>
      <c r="R213">
        <f t="shared" si="7"/>
        <v>786</v>
      </c>
      <c r="S213" s="17" t="s">
        <v>8333</v>
      </c>
      <c r="T213" t="s">
        <v>8334</v>
      </c>
    </row>
    <row r="214" spans="1:20" ht="48" hidden="1" x14ac:dyDescent="0.2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 s="12">
        <v>1413442740</v>
      </c>
      <c r="J214" s="12">
        <v>1410937483</v>
      </c>
      <c r="K214" s="13">
        <f>(J214/86400)+25569</f>
        <v>41899.294942129629</v>
      </c>
      <c r="L214" t="b">
        <v>1</v>
      </c>
      <c r="M214">
        <v>263</v>
      </c>
      <c r="N214" t="b">
        <v>1</v>
      </c>
      <c r="O214" t="s">
        <v>8301</v>
      </c>
      <c r="P214">
        <f t="shared" si="6"/>
        <v>39304</v>
      </c>
      <c r="Q214">
        <f>YEAR(K214)</f>
        <v>2014</v>
      </c>
      <c r="R214">
        <f t="shared" si="7"/>
        <v>112</v>
      </c>
      <c r="S214" s="17" t="s">
        <v>8343</v>
      </c>
      <c r="T214" t="s">
        <v>8344</v>
      </c>
    </row>
    <row r="215" spans="1:20" ht="32" hidden="1" x14ac:dyDescent="0.2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 s="12">
        <v>1450467539</v>
      </c>
      <c r="J215" s="12">
        <v>1447875539</v>
      </c>
      <c r="K215" s="13">
        <f>(J215/86400)+25569</f>
        <v>42326.818738425922</v>
      </c>
      <c r="L215" t="b">
        <v>0</v>
      </c>
      <c r="M215">
        <v>512</v>
      </c>
      <c r="N215" t="b">
        <v>1</v>
      </c>
      <c r="O215" t="s">
        <v>8283</v>
      </c>
      <c r="P215">
        <f t="shared" si="6"/>
        <v>0</v>
      </c>
      <c r="Q215">
        <f>YEAR(K215)</f>
        <v>2015</v>
      </c>
      <c r="R215">
        <f t="shared" si="7"/>
        <v>270</v>
      </c>
      <c r="S215" s="17" t="s">
        <v>8333</v>
      </c>
      <c r="T215" t="s">
        <v>8334</v>
      </c>
    </row>
    <row r="216" spans="1:20" ht="48" hidden="1" x14ac:dyDescent="0.2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 s="12">
        <v>1415827200</v>
      </c>
      <c r="J216" s="12">
        <v>1412358968</v>
      </c>
      <c r="K216" s="13">
        <f>(J216/86400)+25569</f>
        <v>41915.747314814813</v>
      </c>
      <c r="L216" t="b">
        <v>1</v>
      </c>
      <c r="M216">
        <v>489</v>
      </c>
      <c r="N216" t="b">
        <v>1</v>
      </c>
      <c r="O216" t="s">
        <v>8299</v>
      </c>
      <c r="P216">
        <f t="shared" si="6"/>
        <v>39131</v>
      </c>
      <c r="Q216">
        <f>YEAR(K216)</f>
        <v>2014</v>
      </c>
      <c r="R216">
        <f t="shared" si="7"/>
        <v>326</v>
      </c>
      <c r="S216" s="17" t="s">
        <v>8328</v>
      </c>
      <c r="T216" t="s">
        <v>8335</v>
      </c>
    </row>
    <row r="217" spans="1:20" ht="48" hidden="1" x14ac:dyDescent="0.2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 s="12">
        <v>1416704506</v>
      </c>
      <c r="J217" s="12">
        <v>1414108906</v>
      </c>
      <c r="K217" s="13">
        <f>(J217/86400)+25569</f>
        <v>41936.001226851848</v>
      </c>
      <c r="L217" t="b">
        <v>0</v>
      </c>
      <c r="M217">
        <v>354</v>
      </c>
      <c r="N217" t="b">
        <v>1</v>
      </c>
      <c r="O217" t="s">
        <v>8267</v>
      </c>
      <c r="P217">
        <f t="shared" si="6"/>
        <v>0</v>
      </c>
      <c r="Q217">
        <f>YEAR(K217)</f>
        <v>2014</v>
      </c>
      <c r="R217">
        <f t="shared" si="7"/>
        <v>111</v>
      </c>
      <c r="S217" s="17" t="s">
        <v>8341</v>
      </c>
      <c r="T217" t="s">
        <v>8342</v>
      </c>
    </row>
    <row r="218" spans="1:20" ht="48" hidden="1" x14ac:dyDescent="0.2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 s="12">
        <v>1346344425</v>
      </c>
      <c r="J218" s="12">
        <v>1343320425</v>
      </c>
      <c r="K218" s="13">
        <f>(J218/86400)+25569</f>
        <v>41116.690104166664</v>
      </c>
      <c r="L218" t="b">
        <v>1</v>
      </c>
      <c r="M218">
        <v>467</v>
      </c>
      <c r="N218" t="b">
        <v>1</v>
      </c>
      <c r="O218" t="s">
        <v>8274</v>
      </c>
      <c r="P218">
        <f t="shared" si="6"/>
        <v>38743.839999999997</v>
      </c>
      <c r="Q218">
        <f>YEAR(K218)</f>
        <v>2012</v>
      </c>
      <c r="R218">
        <f t="shared" si="7"/>
        <v>155</v>
      </c>
      <c r="S218" s="17" t="s">
        <v>8347</v>
      </c>
      <c r="T218" t="s">
        <v>8351</v>
      </c>
    </row>
    <row r="219" spans="1:20" ht="48" hidden="1" x14ac:dyDescent="0.2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 s="12">
        <v>1337540518</v>
      </c>
      <c r="J219" s="12">
        <v>1334948518</v>
      </c>
      <c r="K219" s="13">
        <f>(J219/86400)+25569</f>
        <v>41019.793032407411</v>
      </c>
      <c r="L219" t="b">
        <v>0</v>
      </c>
      <c r="M219">
        <v>134</v>
      </c>
      <c r="N219" t="b">
        <v>1</v>
      </c>
      <c r="O219" t="s">
        <v>8267</v>
      </c>
      <c r="P219">
        <f t="shared" si="6"/>
        <v>0</v>
      </c>
      <c r="Q219">
        <f>YEAR(K219)</f>
        <v>2012</v>
      </c>
      <c r="R219">
        <f t="shared" si="7"/>
        <v>101</v>
      </c>
      <c r="S219" s="17" t="s">
        <v>8341</v>
      </c>
      <c r="T219" t="s">
        <v>8342</v>
      </c>
    </row>
    <row r="220" spans="1:20" ht="32" hidden="1" x14ac:dyDescent="0.2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 s="12">
        <v>1442345940</v>
      </c>
      <c r="J220" s="12">
        <v>1439494863</v>
      </c>
      <c r="K220" s="13">
        <f>(J220/86400)+25569</f>
        <v>42229.820173611108</v>
      </c>
      <c r="L220" t="b">
        <v>0</v>
      </c>
      <c r="M220">
        <v>574</v>
      </c>
      <c r="N220" t="b">
        <v>1</v>
      </c>
      <c r="O220" t="s">
        <v>8263</v>
      </c>
      <c r="P220">
        <f t="shared" si="6"/>
        <v>0</v>
      </c>
      <c r="Q220">
        <f>YEAR(K220)</f>
        <v>2015</v>
      </c>
      <c r="R220">
        <f t="shared" si="7"/>
        <v>109</v>
      </c>
      <c r="S220" s="17" t="s">
        <v>8341</v>
      </c>
      <c r="T220" t="s">
        <v>8352</v>
      </c>
    </row>
    <row r="221" spans="1:20" ht="48" hidden="1" x14ac:dyDescent="0.2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 s="12">
        <v>1465797540</v>
      </c>
      <c r="J221" s="12">
        <v>1463155034</v>
      </c>
      <c r="K221" s="13">
        <f>(J221/86400)+25569</f>
        <v>42503.66474537037</v>
      </c>
      <c r="L221" t="b">
        <v>0</v>
      </c>
      <c r="M221">
        <v>314</v>
      </c>
      <c r="N221" t="b">
        <v>1</v>
      </c>
      <c r="O221" t="s">
        <v>8283</v>
      </c>
      <c r="P221">
        <f t="shared" si="6"/>
        <v>0</v>
      </c>
      <c r="Q221">
        <f>YEAR(K221)</f>
        <v>2016</v>
      </c>
      <c r="R221">
        <f t="shared" si="7"/>
        <v>253</v>
      </c>
      <c r="S221" s="17" t="s">
        <v>8333</v>
      </c>
      <c r="T221" t="s">
        <v>8334</v>
      </c>
    </row>
    <row r="222" spans="1:20" ht="48" hidden="1" x14ac:dyDescent="0.2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 s="12">
        <v>1463670162</v>
      </c>
      <c r="J222" s="12">
        <v>1461078162</v>
      </c>
      <c r="K222" s="13">
        <f>(J222/86400)+25569</f>
        <v>42479.626875000002</v>
      </c>
      <c r="L222" t="b">
        <v>1</v>
      </c>
      <c r="M222">
        <v>560</v>
      </c>
      <c r="N222" t="b">
        <v>1</v>
      </c>
      <c r="O222" t="s">
        <v>8267</v>
      </c>
      <c r="P222">
        <f t="shared" si="6"/>
        <v>37354.269999999997</v>
      </c>
      <c r="Q222">
        <f>YEAR(K222)</f>
        <v>2016</v>
      </c>
      <c r="R222">
        <f t="shared" si="7"/>
        <v>107</v>
      </c>
      <c r="S222" s="17" t="s">
        <v>8341</v>
      </c>
      <c r="T222" t="s">
        <v>8342</v>
      </c>
    </row>
    <row r="223" spans="1:20" ht="48" hidden="1" x14ac:dyDescent="0.2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 s="12">
        <v>1381895940</v>
      </c>
      <c r="J223" s="12">
        <v>1379532618</v>
      </c>
      <c r="K223" s="13">
        <f>(J223/86400)+25569</f>
        <v>41535.812708333331</v>
      </c>
      <c r="L223" t="b">
        <v>1</v>
      </c>
      <c r="M223">
        <v>191</v>
      </c>
      <c r="N223" t="b">
        <v>1</v>
      </c>
      <c r="O223" t="s">
        <v>8293</v>
      </c>
      <c r="P223">
        <f t="shared" si="6"/>
        <v>37104.03</v>
      </c>
      <c r="Q223">
        <f>YEAR(K223)</f>
        <v>2013</v>
      </c>
      <c r="R223">
        <f t="shared" si="7"/>
        <v>124</v>
      </c>
      <c r="S223" s="17" t="s">
        <v>8328</v>
      </c>
      <c r="T223" t="s">
        <v>8329</v>
      </c>
    </row>
    <row r="224" spans="1:20" ht="48" hidden="1" x14ac:dyDescent="0.2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 s="12">
        <v>1391641440</v>
      </c>
      <c r="J224" s="12">
        <v>1389107062</v>
      </c>
      <c r="K224" s="13">
        <f>(J224/86400)+25569</f>
        <v>41646.628032407403</v>
      </c>
      <c r="L224" t="b">
        <v>0</v>
      </c>
      <c r="M224">
        <v>271</v>
      </c>
      <c r="N224" t="b">
        <v>1</v>
      </c>
      <c r="O224" t="s">
        <v>8267</v>
      </c>
      <c r="P224">
        <f t="shared" si="6"/>
        <v>0</v>
      </c>
      <c r="Q224">
        <f>YEAR(K224)</f>
        <v>2014</v>
      </c>
      <c r="R224">
        <f t="shared" si="7"/>
        <v>103</v>
      </c>
      <c r="S224" s="17" t="s">
        <v>8341</v>
      </c>
      <c r="T224" t="s">
        <v>8342</v>
      </c>
    </row>
    <row r="225" spans="1:20" ht="48" hidden="1" x14ac:dyDescent="0.2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 s="12">
        <v>1478605386</v>
      </c>
      <c r="J225" s="12">
        <v>1475577786</v>
      </c>
      <c r="K225" s="13">
        <f>(J225/86400)+25569</f>
        <v>42647.446597222224</v>
      </c>
      <c r="L225" t="b">
        <v>1</v>
      </c>
      <c r="M225">
        <v>337</v>
      </c>
      <c r="N225" t="b">
        <v>1</v>
      </c>
      <c r="O225" t="s">
        <v>8267</v>
      </c>
      <c r="P225">
        <f t="shared" si="6"/>
        <v>35932</v>
      </c>
      <c r="Q225">
        <f>YEAR(K225)</f>
        <v>2016</v>
      </c>
      <c r="R225">
        <f t="shared" si="7"/>
        <v>103</v>
      </c>
      <c r="S225" s="17" t="s">
        <v>8341</v>
      </c>
      <c r="T225" t="s">
        <v>8342</v>
      </c>
    </row>
    <row r="226" spans="1:20" ht="48" hidden="1" x14ac:dyDescent="0.2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 s="12">
        <v>1451001600</v>
      </c>
      <c r="J226" s="12">
        <v>1448400943</v>
      </c>
      <c r="K226" s="13">
        <f>(J226/86400)+25569</f>
        <v>42332.89980324074</v>
      </c>
      <c r="L226" t="b">
        <v>1</v>
      </c>
      <c r="M226">
        <v>163</v>
      </c>
      <c r="N226" t="b">
        <v>1</v>
      </c>
      <c r="O226" t="s">
        <v>8296</v>
      </c>
      <c r="P226">
        <f t="shared" si="6"/>
        <v>35848</v>
      </c>
      <c r="Q226">
        <f>YEAR(K226)</f>
        <v>2015</v>
      </c>
      <c r="R226">
        <f t="shared" si="7"/>
        <v>102</v>
      </c>
      <c r="S226" s="17" t="s">
        <v>8339</v>
      </c>
      <c r="T226" t="s">
        <v>8340</v>
      </c>
    </row>
    <row r="227" spans="1:20" ht="48" hidden="1" x14ac:dyDescent="0.2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 s="12">
        <v>1368763140</v>
      </c>
      <c r="J227" s="12">
        <v>1366028563</v>
      </c>
      <c r="K227" s="13">
        <f>(J227/86400)+25569</f>
        <v>41379.515775462962</v>
      </c>
      <c r="L227" t="b">
        <v>1</v>
      </c>
      <c r="M227">
        <v>340</v>
      </c>
      <c r="N227" t="b">
        <v>1</v>
      </c>
      <c r="O227" t="s">
        <v>8267</v>
      </c>
      <c r="P227">
        <f t="shared" si="6"/>
        <v>35640</v>
      </c>
      <c r="Q227">
        <f>YEAR(K227)</f>
        <v>2013</v>
      </c>
      <c r="R227">
        <f t="shared" si="7"/>
        <v>102</v>
      </c>
      <c r="S227" s="17" t="s">
        <v>8341</v>
      </c>
      <c r="T227" t="s">
        <v>8342</v>
      </c>
    </row>
    <row r="228" spans="1:20" ht="48" hidden="1" x14ac:dyDescent="0.2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 s="12">
        <v>1329084231</v>
      </c>
      <c r="J228" s="12">
        <v>1326492231</v>
      </c>
      <c r="K228" s="13">
        <f>(J228/86400)+25569</f>
        <v>40921.919340277775</v>
      </c>
      <c r="L228" t="b">
        <v>1</v>
      </c>
      <c r="M228">
        <v>361</v>
      </c>
      <c r="N228" t="b">
        <v>1</v>
      </c>
      <c r="O228" t="s">
        <v>8274</v>
      </c>
      <c r="P228">
        <f t="shared" si="6"/>
        <v>35389.129999999997</v>
      </c>
      <c r="Q228">
        <f>YEAR(K228)</f>
        <v>2012</v>
      </c>
      <c r="R228">
        <f t="shared" si="7"/>
        <v>118</v>
      </c>
      <c r="S228" s="17" t="s">
        <v>8347</v>
      </c>
      <c r="T228" t="s">
        <v>8351</v>
      </c>
    </row>
    <row r="229" spans="1:20" ht="32" x14ac:dyDescent="0.2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 s="12">
        <v>1430421827</v>
      </c>
      <c r="J229" s="12">
        <v>1427829827</v>
      </c>
      <c r="K229" s="13">
        <f>(J229/86400)+25569</f>
        <v>42094.808182870373</v>
      </c>
      <c r="L229" t="b">
        <v>0</v>
      </c>
      <c r="M229">
        <v>296</v>
      </c>
      <c r="N229" t="b">
        <v>0</v>
      </c>
      <c r="O229" t="s">
        <v>8271</v>
      </c>
      <c r="P229">
        <f t="shared" si="6"/>
        <v>0</v>
      </c>
      <c r="Q229">
        <f>YEAR(K229)</f>
        <v>2015</v>
      </c>
      <c r="R229">
        <f t="shared" si="7"/>
        <v>35</v>
      </c>
      <c r="S229" s="17" t="s">
        <v>8328</v>
      </c>
      <c r="T229" t="s">
        <v>8330</v>
      </c>
    </row>
    <row r="230" spans="1:20" ht="19" hidden="1" x14ac:dyDescent="0.2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 s="12">
        <v>1450673940</v>
      </c>
      <c r="J230" s="12">
        <v>1448756962</v>
      </c>
      <c r="K230" s="13">
        <f>(J230/86400)+25569</f>
        <v>42337.02039351852</v>
      </c>
      <c r="L230" t="b">
        <v>0</v>
      </c>
      <c r="M230">
        <v>364</v>
      </c>
      <c r="N230" t="b">
        <v>1</v>
      </c>
      <c r="O230" t="s">
        <v>8301</v>
      </c>
      <c r="P230">
        <f t="shared" si="6"/>
        <v>0</v>
      </c>
      <c r="Q230">
        <f>YEAR(K230)</f>
        <v>2015</v>
      </c>
      <c r="R230">
        <f t="shared" si="7"/>
        <v>177</v>
      </c>
      <c r="S230" s="17" t="s">
        <v>8343</v>
      </c>
      <c r="T230" t="s">
        <v>8344</v>
      </c>
    </row>
    <row r="231" spans="1:20" ht="48" hidden="1" x14ac:dyDescent="0.2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 s="12">
        <v>1489207808</v>
      </c>
      <c r="J231" s="12">
        <v>1486183808</v>
      </c>
      <c r="K231" s="13">
        <f>(J231/86400)+25569</f>
        <v>42770.201481481483</v>
      </c>
      <c r="L231" t="b">
        <v>0</v>
      </c>
      <c r="M231">
        <v>130</v>
      </c>
      <c r="N231" t="b">
        <v>1</v>
      </c>
      <c r="O231" t="s">
        <v>8296</v>
      </c>
      <c r="P231">
        <f t="shared" si="6"/>
        <v>0</v>
      </c>
      <c r="Q231">
        <f>YEAR(K231)</f>
        <v>2017</v>
      </c>
      <c r="R231">
        <f t="shared" si="7"/>
        <v>101</v>
      </c>
      <c r="S231" s="17" t="s">
        <v>8339</v>
      </c>
      <c r="T231" t="s">
        <v>8340</v>
      </c>
    </row>
    <row r="232" spans="1:20" ht="32" hidden="1" x14ac:dyDescent="0.2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 s="12">
        <v>1443499140</v>
      </c>
      <c r="J232" s="12">
        <v>1441452184</v>
      </c>
      <c r="K232" s="13">
        <f>(J232/86400)+25569</f>
        <v>42252.474351851852</v>
      </c>
      <c r="L232" t="b">
        <v>1</v>
      </c>
      <c r="M232">
        <v>269</v>
      </c>
      <c r="N232" t="b">
        <v>1</v>
      </c>
      <c r="O232" t="s">
        <v>8269</v>
      </c>
      <c r="P232">
        <f t="shared" si="6"/>
        <v>35275.64</v>
      </c>
      <c r="Q232">
        <f>YEAR(K232)</f>
        <v>2015</v>
      </c>
      <c r="R232">
        <f t="shared" si="7"/>
        <v>101</v>
      </c>
      <c r="S232" s="17" t="s">
        <v>8343</v>
      </c>
      <c r="T232" t="s">
        <v>8346</v>
      </c>
    </row>
    <row r="233" spans="1:20" ht="32" x14ac:dyDescent="0.2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 s="12">
        <v>1447909401</v>
      </c>
      <c r="J233" s="12">
        <v>1444017801</v>
      </c>
      <c r="K233" s="13">
        <f>(J233/86400)+25569</f>
        <v>42282.168993055559</v>
      </c>
      <c r="L233" t="b">
        <v>0</v>
      </c>
      <c r="M233">
        <v>229</v>
      </c>
      <c r="N233" t="b">
        <v>0</v>
      </c>
      <c r="O233" t="s">
        <v>8271</v>
      </c>
      <c r="P233">
        <f t="shared" si="6"/>
        <v>0</v>
      </c>
      <c r="Q233">
        <f>YEAR(K233)</f>
        <v>2015</v>
      </c>
      <c r="R233">
        <f t="shared" si="7"/>
        <v>59</v>
      </c>
      <c r="S233" s="17" t="s">
        <v>8328</v>
      </c>
      <c r="T233" t="s">
        <v>8330</v>
      </c>
    </row>
    <row r="234" spans="1:20" ht="64" hidden="1" x14ac:dyDescent="0.2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 s="12">
        <v>1441857540</v>
      </c>
      <c r="J234" s="12">
        <v>1438617471</v>
      </c>
      <c r="K234" s="13">
        <f>(J234/86400)+25569</f>
        <v>42219.665173611109</v>
      </c>
      <c r="L234" t="b">
        <v>1</v>
      </c>
      <c r="M234">
        <v>134</v>
      </c>
      <c r="N234" t="b">
        <v>1</v>
      </c>
      <c r="O234" t="s">
        <v>8269</v>
      </c>
      <c r="P234">
        <f t="shared" si="6"/>
        <v>35123</v>
      </c>
      <c r="Q234">
        <f>YEAR(K234)</f>
        <v>2015</v>
      </c>
      <c r="R234">
        <f t="shared" si="7"/>
        <v>100</v>
      </c>
      <c r="S234" s="17" t="s">
        <v>8343</v>
      </c>
      <c r="T234" t="s">
        <v>8346</v>
      </c>
    </row>
    <row r="235" spans="1:20" ht="48" hidden="1" x14ac:dyDescent="0.2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 s="12">
        <v>1458716340</v>
      </c>
      <c r="J235" s="12">
        <v>1455721204</v>
      </c>
      <c r="K235" s="13">
        <f>(J235/86400)+25569</f>
        <v>42417.625046296293</v>
      </c>
      <c r="L235" t="b">
        <v>0</v>
      </c>
      <c r="M235">
        <v>537</v>
      </c>
      <c r="N235" t="b">
        <v>1</v>
      </c>
      <c r="O235" t="s">
        <v>8295</v>
      </c>
      <c r="P235">
        <f t="shared" si="6"/>
        <v>0</v>
      </c>
      <c r="Q235">
        <f>YEAR(K235)</f>
        <v>2016</v>
      </c>
      <c r="R235">
        <f t="shared" si="7"/>
        <v>185</v>
      </c>
      <c r="S235" s="17" t="s">
        <v>8336</v>
      </c>
      <c r="T235" t="s">
        <v>8337</v>
      </c>
    </row>
    <row r="236" spans="1:20" ht="48" hidden="1" x14ac:dyDescent="0.2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 s="12">
        <v>1381928503</v>
      </c>
      <c r="J236" s="12">
        <v>1379336503</v>
      </c>
      <c r="K236" s="13">
        <f>(J236/86400)+25569</f>
        <v>41533.542858796296</v>
      </c>
      <c r="L236" t="b">
        <v>1</v>
      </c>
      <c r="M236">
        <v>336</v>
      </c>
      <c r="N236" t="b">
        <v>1</v>
      </c>
      <c r="O236" t="s">
        <v>8286</v>
      </c>
      <c r="P236">
        <f t="shared" si="6"/>
        <v>34676</v>
      </c>
      <c r="Q236">
        <f>YEAR(K236)</f>
        <v>2013</v>
      </c>
      <c r="R236">
        <f t="shared" si="7"/>
        <v>139</v>
      </c>
      <c r="S236" s="17" t="s">
        <v>8331</v>
      </c>
      <c r="T236" t="s">
        <v>8332</v>
      </c>
    </row>
    <row r="237" spans="1:20" ht="48" hidden="1" x14ac:dyDescent="0.2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 s="12">
        <v>1484752597</v>
      </c>
      <c r="J237" s="12">
        <v>1482160597</v>
      </c>
      <c r="K237" s="13">
        <f>(J237/86400)+25569</f>
        <v>42723.63653935185</v>
      </c>
      <c r="L237" t="b">
        <v>0</v>
      </c>
      <c r="M237">
        <v>859</v>
      </c>
      <c r="N237" t="b">
        <v>1</v>
      </c>
      <c r="O237" t="s">
        <v>8274</v>
      </c>
      <c r="P237">
        <f t="shared" si="6"/>
        <v>0</v>
      </c>
      <c r="Q237">
        <f>YEAR(K237)</f>
        <v>2016</v>
      </c>
      <c r="R237">
        <f t="shared" si="7"/>
        <v>139</v>
      </c>
      <c r="S237" s="17" t="s">
        <v>8347</v>
      </c>
      <c r="T237" t="s">
        <v>8351</v>
      </c>
    </row>
    <row r="238" spans="1:20" ht="48" hidden="1" x14ac:dyDescent="0.2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 s="12">
        <v>1433125200</v>
      </c>
      <c r="J238" s="12">
        <v>1429312694</v>
      </c>
      <c r="K238" s="13">
        <f>(J238/86400)+25569</f>
        <v>42111.970995370371</v>
      </c>
      <c r="L238" t="b">
        <v>1</v>
      </c>
      <c r="M238">
        <v>285</v>
      </c>
      <c r="N238" t="b">
        <v>1</v>
      </c>
      <c r="O238" t="s">
        <v>8267</v>
      </c>
      <c r="P238">
        <f t="shared" si="6"/>
        <v>34198</v>
      </c>
      <c r="Q238">
        <f>YEAR(K238)</f>
        <v>2015</v>
      </c>
      <c r="R238">
        <f t="shared" si="7"/>
        <v>102</v>
      </c>
      <c r="S238" s="17" t="s">
        <v>8341</v>
      </c>
      <c r="T238" t="s">
        <v>8342</v>
      </c>
    </row>
    <row r="239" spans="1:20" ht="48" hidden="1" x14ac:dyDescent="0.2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 s="12">
        <v>1397225746</v>
      </c>
      <c r="J239" s="12">
        <v>1394633746</v>
      </c>
      <c r="K239" s="13">
        <f>(J239/86400)+25569</f>
        <v>41710.594282407408</v>
      </c>
      <c r="L239" t="b">
        <v>0</v>
      </c>
      <c r="M239">
        <v>406</v>
      </c>
      <c r="N239" t="b">
        <v>1</v>
      </c>
      <c r="O239" t="s">
        <v>8274</v>
      </c>
      <c r="P239">
        <f t="shared" si="6"/>
        <v>0</v>
      </c>
      <c r="Q239">
        <f>YEAR(K239)</f>
        <v>2014</v>
      </c>
      <c r="R239">
        <f t="shared" si="7"/>
        <v>105</v>
      </c>
      <c r="S239" s="17" t="s">
        <v>8347</v>
      </c>
      <c r="T239" t="s">
        <v>8351</v>
      </c>
    </row>
    <row r="240" spans="1:20" ht="48" hidden="1" x14ac:dyDescent="0.2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 s="12">
        <v>1330657200</v>
      </c>
      <c r="J240" s="12">
        <v>1328158065</v>
      </c>
      <c r="K240" s="13">
        <f>(J240/86400)+25569</f>
        <v>40941.199826388889</v>
      </c>
      <c r="L240" t="b">
        <v>1</v>
      </c>
      <c r="M240">
        <v>147</v>
      </c>
      <c r="N240" t="b">
        <v>1</v>
      </c>
      <c r="O240" t="s">
        <v>8293</v>
      </c>
      <c r="P240">
        <f t="shared" si="6"/>
        <v>33892</v>
      </c>
      <c r="Q240">
        <f>YEAR(K240)</f>
        <v>2012</v>
      </c>
      <c r="R240">
        <f t="shared" si="7"/>
        <v>226</v>
      </c>
      <c r="S240" s="17" t="s">
        <v>8328</v>
      </c>
      <c r="T240" t="s">
        <v>8329</v>
      </c>
    </row>
    <row r="241" spans="1:20" ht="48" x14ac:dyDescent="0.2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 s="12">
        <v>1481716868</v>
      </c>
      <c r="J241" s="12">
        <v>1478257268</v>
      </c>
      <c r="K241" s="13">
        <f>(J241/86400)+25569</f>
        <v>42678.459120370375</v>
      </c>
      <c r="L241" t="b">
        <v>0</v>
      </c>
      <c r="M241">
        <v>338</v>
      </c>
      <c r="N241" t="b">
        <v>0</v>
      </c>
      <c r="O241" t="s">
        <v>8271</v>
      </c>
      <c r="P241">
        <f t="shared" si="6"/>
        <v>0</v>
      </c>
      <c r="Q241">
        <f>YEAR(K241)</f>
        <v>2016</v>
      </c>
      <c r="R241">
        <f t="shared" si="7"/>
        <v>34</v>
      </c>
      <c r="S241" s="17" t="s">
        <v>8328</v>
      </c>
      <c r="T241" t="s">
        <v>8330</v>
      </c>
    </row>
    <row r="242" spans="1:20" ht="48" hidden="1" x14ac:dyDescent="0.2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 s="12">
        <v>1372701600</v>
      </c>
      <c r="J242" s="12">
        <v>1369895421</v>
      </c>
      <c r="K242" s="13">
        <f>(J242/86400)+25569</f>
        <v>41424.27107638889</v>
      </c>
      <c r="L242" t="b">
        <v>1</v>
      </c>
      <c r="M242">
        <v>204</v>
      </c>
      <c r="N242" t="b">
        <v>1</v>
      </c>
      <c r="O242" t="s">
        <v>8293</v>
      </c>
      <c r="P242">
        <f t="shared" si="6"/>
        <v>33641</v>
      </c>
      <c r="Q242">
        <f>YEAR(K242)</f>
        <v>2013</v>
      </c>
      <c r="R242">
        <f t="shared" si="7"/>
        <v>421</v>
      </c>
      <c r="S242" s="17" t="s">
        <v>8328</v>
      </c>
      <c r="T242" t="s">
        <v>8329</v>
      </c>
    </row>
    <row r="243" spans="1:20" ht="48" x14ac:dyDescent="0.2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 s="12">
        <v>1446331500</v>
      </c>
      <c r="J243" s="12">
        <v>1442531217</v>
      </c>
      <c r="K243" s="13">
        <f>(J243/86400)+25569</f>
        <v>42264.963159722218</v>
      </c>
      <c r="L243" t="b">
        <v>0</v>
      </c>
      <c r="M243">
        <v>285</v>
      </c>
      <c r="N243" t="b">
        <v>0</v>
      </c>
      <c r="O243" t="s">
        <v>8292</v>
      </c>
      <c r="P243">
        <f t="shared" si="6"/>
        <v>0</v>
      </c>
      <c r="Q243">
        <f>YEAR(K243)</f>
        <v>2015</v>
      </c>
      <c r="R243">
        <f t="shared" si="7"/>
        <v>39</v>
      </c>
      <c r="S243" s="17" t="s">
        <v>8328</v>
      </c>
      <c r="T243" t="s">
        <v>8338</v>
      </c>
    </row>
    <row r="244" spans="1:20" ht="32" hidden="1" x14ac:dyDescent="0.2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 s="12">
        <v>1362938851</v>
      </c>
      <c r="J244" s="12">
        <v>1360346851</v>
      </c>
      <c r="K244" s="13">
        <f>(J244/86400)+25569</f>
        <v>41313.755219907405</v>
      </c>
      <c r="L244" t="b">
        <v>1</v>
      </c>
      <c r="M244">
        <v>253</v>
      </c>
      <c r="N244" t="b">
        <v>1</v>
      </c>
      <c r="O244" t="s">
        <v>8293</v>
      </c>
      <c r="P244">
        <f t="shared" si="6"/>
        <v>33393.339999999997</v>
      </c>
      <c r="Q244">
        <f>YEAR(K244)</f>
        <v>2013</v>
      </c>
      <c r="R244">
        <f t="shared" si="7"/>
        <v>209</v>
      </c>
      <c r="S244" s="17" t="s">
        <v>8328</v>
      </c>
      <c r="T244" t="s">
        <v>8329</v>
      </c>
    </row>
    <row r="245" spans="1:20" ht="48" hidden="1" x14ac:dyDescent="0.2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 s="12">
        <v>1324609200</v>
      </c>
      <c r="J245" s="12">
        <v>1319467604</v>
      </c>
      <c r="K245" s="13">
        <f>(J245/86400)+25569</f>
        <v>40840.615787037037</v>
      </c>
      <c r="L245" t="b">
        <v>1</v>
      </c>
      <c r="M245">
        <v>369</v>
      </c>
      <c r="N245" t="b">
        <v>1</v>
      </c>
      <c r="O245" t="s">
        <v>8286</v>
      </c>
      <c r="P245">
        <f t="shared" si="6"/>
        <v>33393</v>
      </c>
      <c r="Q245">
        <f>YEAR(K245)</f>
        <v>2011</v>
      </c>
      <c r="R245">
        <f t="shared" si="7"/>
        <v>111</v>
      </c>
      <c r="S245" s="17" t="s">
        <v>8331</v>
      </c>
      <c r="T245" t="s">
        <v>8332</v>
      </c>
    </row>
    <row r="246" spans="1:20" ht="32" hidden="1" x14ac:dyDescent="0.2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 s="12">
        <v>1398052740</v>
      </c>
      <c r="J246" s="12">
        <v>1394127585</v>
      </c>
      <c r="K246" s="13">
        <f>(J246/86400)+25569</f>
        <v>41704.735937500001</v>
      </c>
      <c r="L246" t="b">
        <v>1</v>
      </c>
      <c r="M246">
        <v>454</v>
      </c>
      <c r="N246" t="b">
        <v>1</v>
      </c>
      <c r="O246" t="s">
        <v>8293</v>
      </c>
      <c r="P246">
        <f t="shared" si="6"/>
        <v>33370.769999999997</v>
      </c>
      <c r="Q246">
        <f>YEAR(K246)</f>
        <v>2014</v>
      </c>
      <c r="R246">
        <f t="shared" si="7"/>
        <v>133</v>
      </c>
      <c r="S246" s="17" t="s">
        <v>8328</v>
      </c>
      <c r="T246" t="s">
        <v>8329</v>
      </c>
    </row>
    <row r="247" spans="1:20" ht="48" hidden="1" x14ac:dyDescent="0.2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 s="12">
        <v>1428620334</v>
      </c>
      <c r="J247" s="12">
        <v>1426028334</v>
      </c>
      <c r="K247" s="13">
        <f>(J247/86400)+25569</f>
        <v>42073.957569444443</v>
      </c>
      <c r="L247" t="b">
        <v>1</v>
      </c>
      <c r="M247">
        <v>343</v>
      </c>
      <c r="N247" t="b">
        <v>1</v>
      </c>
      <c r="O247" t="s">
        <v>8286</v>
      </c>
      <c r="P247">
        <f t="shared" si="6"/>
        <v>33229</v>
      </c>
      <c r="Q247">
        <f>YEAR(K247)</f>
        <v>2015</v>
      </c>
      <c r="R247">
        <f t="shared" si="7"/>
        <v>104</v>
      </c>
      <c r="S247" s="17" t="s">
        <v>8331</v>
      </c>
      <c r="T247" t="s">
        <v>8332</v>
      </c>
    </row>
    <row r="248" spans="1:20" ht="48" hidden="1" x14ac:dyDescent="0.2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 s="12">
        <v>1333909178</v>
      </c>
      <c r="J248" s="12">
        <v>1331320778</v>
      </c>
      <c r="K248" s="13">
        <f>(J248/86400)+25569</f>
        <v>40977.805300925924</v>
      </c>
      <c r="L248" t="b">
        <v>0</v>
      </c>
      <c r="M248">
        <v>153</v>
      </c>
      <c r="N248" t="b">
        <v>1</v>
      </c>
      <c r="O248" t="s">
        <v>8272</v>
      </c>
      <c r="P248">
        <f t="shared" si="6"/>
        <v>0</v>
      </c>
      <c r="Q248">
        <f>YEAR(K248)</f>
        <v>2012</v>
      </c>
      <c r="R248">
        <f t="shared" si="7"/>
        <v>132</v>
      </c>
      <c r="S248" s="17" t="s">
        <v>8331</v>
      </c>
      <c r="T248" t="s">
        <v>8353</v>
      </c>
    </row>
    <row r="249" spans="1:20" ht="48" hidden="1" x14ac:dyDescent="0.2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 s="12">
        <v>1416285300</v>
      </c>
      <c r="J249" s="12">
        <v>1413824447</v>
      </c>
      <c r="K249" s="13">
        <f>(J249/86400)+25569</f>
        <v>41932.708877314813</v>
      </c>
      <c r="L249" t="b">
        <v>0</v>
      </c>
      <c r="M249">
        <v>348</v>
      </c>
      <c r="N249" t="b">
        <v>1</v>
      </c>
      <c r="O249" t="s">
        <v>8301</v>
      </c>
      <c r="P249">
        <f t="shared" si="6"/>
        <v>0</v>
      </c>
      <c r="Q249">
        <f>YEAR(K249)</f>
        <v>2014</v>
      </c>
      <c r="R249">
        <f t="shared" si="7"/>
        <v>110</v>
      </c>
      <c r="S249" s="17" t="s">
        <v>8343</v>
      </c>
      <c r="T249" t="s">
        <v>8344</v>
      </c>
    </row>
    <row r="250" spans="1:20" ht="48" hidden="1" x14ac:dyDescent="0.2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 s="12">
        <v>1482901546</v>
      </c>
      <c r="J250" s="12">
        <v>1480309546</v>
      </c>
      <c r="K250" s="13">
        <f>(J250/86400)+25569</f>
        <v>42702.212337962963</v>
      </c>
      <c r="L250" t="b">
        <v>0</v>
      </c>
      <c r="M250">
        <v>499</v>
      </c>
      <c r="N250" t="b">
        <v>1</v>
      </c>
      <c r="O250" t="s">
        <v>8275</v>
      </c>
      <c r="P250">
        <f t="shared" si="6"/>
        <v>0</v>
      </c>
      <c r="Q250">
        <f>YEAR(K250)</f>
        <v>2016</v>
      </c>
      <c r="R250">
        <f t="shared" si="7"/>
        <v>118</v>
      </c>
      <c r="S250" s="17" t="s">
        <v>8347</v>
      </c>
      <c r="T250" t="s">
        <v>8356</v>
      </c>
    </row>
    <row r="251" spans="1:20" ht="48" hidden="1" x14ac:dyDescent="0.2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 s="12">
        <v>1401058740</v>
      </c>
      <c r="J251" s="12">
        <v>1398388068</v>
      </c>
      <c r="K251" s="13">
        <f>(J251/86400)+25569</f>
        <v>41754.047083333331</v>
      </c>
      <c r="L251" t="b">
        <v>0</v>
      </c>
      <c r="M251">
        <v>217</v>
      </c>
      <c r="N251" t="b">
        <v>1</v>
      </c>
      <c r="O251" t="s">
        <v>8263</v>
      </c>
      <c r="P251">
        <f t="shared" si="6"/>
        <v>0</v>
      </c>
      <c r="Q251">
        <f>YEAR(K251)</f>
        <v>2014</v>
      </c>
      <c r="R251">
        <f t="shared" si="7"/>
        <v>131</v>
      </c>
      <c r="S251" s="17" t="s">
        <v>8341</v>
      </c>
      <c r="T251" t="s">
        <v>8352</v>
      </c>
    </row>
    <row r="252" spans="1:20" ht="48" hidden="1" x14ac:dyDescent="0.2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 s="12">
        <v>1439344800</v>
      </c>
      <c r="J252" s="12">
        <v>1435611572</v>
      </c>
      <c r="K252" s="13">
        <f>(J252/86400)+25569</f>
        <v>42184.874675925923</v>
      </c>
      <c r="L252" t="b">
        <v>1</v>
      </c>
      <c r="M252">
        <v>398</v>
      </c>
      <c r="N252" t="b">
        <v>1</v>
      </c>
      <c r="O252" t="s">
        <v>8299</v>
      </c>
      <c r="P252">
        <f t="shared" si="6"/>
        <v>32616</v>
      </c>
      <c r="Q252">
        <f>YEAR(K252)</f>
        <v>2015</v>
      </c>
      <c r="R252">
        <f t="shared" si="7"/>
        <v>408</v>
      </c>
      <c r="S252" s="17" t="s">
        <v>8328</v>
      </c>
      <c r="T252" t="s">
        <v>8335</v>
      </c>
    </row>
    <row r="253" spans="1:20" ht="32" hidden="1" x14ac:dyDescent="0.2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 s="12">
        <v>1471849140</v>
      </c>
      <c r="J253" s="12">
        <v>1468444125</v>
      </c>
      <c r="K253" s="13">
        <f>(J253/86400)+25569</f>
        <v>42564.881076388891</v>
      </c>
      <c r="L253" t="b">
        <v>1</v>
      </c>
      <c r="M253">
        <v>577</v>
      </c>
      <c r="N253" t="b">
        <v>1</v>
      </c>
      <c r="O253" t="s">
        <v>8299</v>
      </c>
      <c r="P253">
        <f t="shared" si="6"/>
        <v>32172.66</v>
      </c>
      <c r="Q253">
        <f>YEAR(K253)</f>
        <v>2016</v>
      </c>
      <c r="R253">
        <f t="shared" si="7"/>
        <v>141</v>
      </c>
      <c r="S253" s="17" t="s">
        <v>8328</v>
      </c>
      <c r="T253" t="s">
        <v>8335</v>
      </c>
    </row>
    <row r="254" spans="1:20" ht="48" hidden="1" x14ac:dyDescent="0.2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 s="12">
        <v>1436396313</v>
      </c>
      <c r="J254" s="12">
        <v>1433804313</v>
      </c>
      <c r="K254" s="13">
        <f>(J254/86400)+25569</f>
        <v>42163.957326388889</v>
      </c>
      <c r="L254" t="b">
        <v>0</v>
      </c>
      <c r="M254">
        <v>1013</v>
      </c>
      <c r="N254" t="b">
        <v>1</v>
      </c>
      <c r="O254" t="s">
        <v>8271</v>
      </c>
      <c r="P254">
        <f t="shared" si="6"/>
        <v>0</v>
      </c>
      <c r="Q254">
        <f>YEAR(K254)</f>
        <v>2015</v>
      </c>
      <c r="R254">
        <f t="shared" si="7"/>
        <v>267</v>
      </c>
      <c r="S254" s="17" t="s">
        <v>8328</v>
      </c>
      <c r="T254" t="s">
        <v>8330</v>
      </c>
    </row>
    <row r="255" spans="1:20" ht="48" hidden="1" x14ac:dyDescent="0.2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 s="12">
        <v>1379614128</v>
      </c>
      <c r="J255" s="12">
        <v>1377022128</v>
      </c>
      <c r="K255" s="13">
        <f>(J255/86400)+25569</f>
        <v>41506.756111111114</v>
      </c>
      <c r="L255" t="b">
        <v>1</v>
      </c>
      <c r="M255">
        <v>563</v>
      </c>
      <c r="N255" t="b">
        <v>1</v>
      </c>
      <c r="O255" t="s">
        <v>8267</v>
      </c>
      <c r="P255">
        <f t="shared" si="6"/>
        <v>32035.51</v>
      </c>
      <c r="Q255">
        <f>YEAR(K255)</f>
        <v>2013</v>
      </c>
      <c r="R255">
        <f t="shared" si="7"/>
        <v>229</v>
      </c>
      <c r="S255" s="17" t="s">
        <v>8341</v>
      </c>
      <c r="T255" t="s">
        <v>8342</v>
      </c>
    </row>
    <row r="256" spans="1:20" ht="32" hidden="1" x14ac:dyDescent="0.2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 s="12">
        <v>1385870520</v>
      </c>
      <c r="J256" s="12">
        <v>1382742014</v>
      </c>
      <c r="K256" s="13">
        <f>(J256/86400)+25569</f>
        <v>41572.958495370374</v>
      </c>
      <c r="L256" t="b">
        <v>0</v>
      </c>
      <c r="M256">
        <v>426</v>
      </c>
      <c r="N256" t="b">
        <v>1</v>
      </c>
      <c r="O256" t="s">
        <v>8295</v>
      </c>
      <c r="P256">
        <f t="shared" si="6"/>
        <v>0</v>
      </c>
      <c r="Q256">
        <f>YEAR(K256)</f>
        <v>2013</v>
      </c>
      <c r="R256">
        <f t="shared" si="7"/>
        <v>128</v>
      </c>
      <c r="S256" s="17" t="s">
        <v>8336</v>
      </c>
      <c r="T256" t="s">
        <v>8337</v>
      </c>
    </row>
    <row r="257" spans="1:20" ht="48" hidden="1" x14ac:dyDescent="0.2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 s="12">
        <v>1410958856</v>
      </c>
      <c r="J257" s="12">
        <v>1408366856</v>
      </c>
      <c r="K257" s="13">
        <f>(J257/86400)+25569</f>
        <v>41869.542314814811</v>
      </c>
      <c r="L257" t="b">
        <v>0</v>
      </c>
      <c r="M257">
        <v>342</v>
      </c>
      <c r="N257" t="b">
        <v>1</v>
      </c>
      <c r="O257" t="s">
        <v>8263</v>
      </c>
      <c r="P257">
        <f t="shared" si="6"/>
        <v>0</v>
      </c>
      <c r="Q257">
        <f>YEAR(K257)</f>
        <v>2014</v>
      </c>
      <c r="R257">
        <f t="shared" si="7"/>
        <v>106</v>
      </c>
      <c r="S257" s="17" t="s">
        <v>8341</v>
      </c>
      <c r="T257" t="s">
        <v>8352</v>
      </c>
    </row>
    <row r="258" spans="1:20" ht="48" hidden="1" x14ac:dyDescent="0.2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 s="12">
        <v>1461904788</v>
      </c>
      <c r="J258" s="12">
        <v>1458103188</v>
      </c>
      <c r="K258" s="13">
        <f>(J258/86400)+25569</f>
        <v>42445.19430555556</v>
      </c>
      <c r="L258" t="b">
        <v>0</v>
      </c>
      <c r="M258">
        <v>237</v>
      </c>
      <c r="N258" t="b">
        <v>1</v>
      </c>
      <c r="O258" t="s">
        <v>8269</v>
      </c>
      <c r="P258">
        <f t="shared" si="6"/>
        <v>0</v>
      </c>
      <c r="Q258">
        <f>YEAR(K258)</f>
        <v>2016</v>
      </c>
      <c r="R258">
        <f t="shared" si="7"/>
        <v>103</v>
      </c>
      <c r="S258" s="17" t="s">
        <v>8343</v>
      </c>
      <c r="T258" t="s">
        <v>8346</v>
      </c>
    </row>
    <row r="259" spans="1:20" ht="48" hidden="1" x14ac:dyDescent="0.2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 s="12">
        <v>1456047228</v>
      </c>
      <c r="J259" s="12">
        <v>1453109628</v>
      </c>
      <c r="K259" s="13">
        <f>(J259/86400)+25569</f>
        <v>42387.398472222223</v>
      </c>
      <c r="L259" t="b">
        <v>1</v>
      </c>
      <c r="M259">
        <v>551</v>
      </c>
      <c r="N259" t="b">
        <v>1</v>
      </c>
      <c r="O259" t="s">
        <v>8301</v>
      </c>
      <c r="P259">
        <f t="shared" ref="P259:P322" si="8">IFERROR(ROUND(E259/L259,2),0)</f>
        <v>31754.69</v>
      </c>
      <c r="Q259">
        <f>YEAR(K259)</f>
        <v>2016</v>
      </c>
      <c r="R259">
        <f t="shared" ref="R259:R322" si="9">ROUND(E259/D259*100,0)</f>
        <v>265</v>
      </c>
      <c r="S259" s="17" t="s">
        <v>8343</v>
      </c>
      <c r="T259" t="s">
        <v>8344</v>
      </c>
    </row>
    <row r="260" spans="1:20" ht="48" hidden="1" x14ac:dyDescent="0.2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 s="12">
        <v>1376654340</v>
      </c>
      <c r="J260" s="12">
        <v>1373568644</v>
      </c>
      <c r="K260" s="13">
        <f>(J260/86400)+25569</f>
        <v>41466.785231481481</v>
      </c>
      <c r="L260" t="b">
        <v>0</v>
      </c>
      <c r="M260">
        <v>329</v>
      </c>
      <c r="N260" t="b">
        <v>1</v>
      </c>
      <c r="O260" t="s">
        <v>8301</v>
      </c>
      <c r="P260">
        <f t="shared" si="8"/>
        <v>0</v>
      </c>
      <c r="Q260">
        <f>YEAR(K260)</f>
        <v>2013</v>
      </c>
      <c r="R260">
        <f t="shared" si="9"/>
        <v>127</v>
      </c>
      <c r="S260" s="17" t="s">
        <v>8343</v>
      </c>
      <c r="T260" t="s">
        <v>8344</v>
      </c>
    </row>
    <row r="261" spans="1:20" ht="48" hidden="1" x14ac:dyDescent="0.2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 s="12">
        <v>1370525691</v>
      </c>
      <c r="J261" s="12">
        <v>1367933691</v>
      </c>
      <c r="K261" s="13">
        <f>(J261/86400)+25569</f>
        <v>41401.565868055557</v>
      </c>
      <c r="L261" t="b">
        <v>1</v>
      </c>
      <c r="M261">
        <v>437</v>
      </c>
      <c r="N261" t="b">
        <v>1</v>
      </c>
      <c r="O261" t="s">
        <v>8267</v>
      </c>
      <c r="P261">
        <f t="shared" si="8"/>
        <v>31675</v>
      </c>
      <c r="Q261">
        <f>YEAR(K261)</f>
        <v>2013</v>
      </c>
      <c r="R261">
        <f t="shared" si="9"/>
        <v>106</v>
      </c>
      <c r="S261" s="17" t="s">
        <v>8341</v>
      </c>
      <c r="T261" t="s">
        <v>8342</v>
      </c>
    </row>
    <row r="262" spans="1:20" ht="48" hidden="1" x14ac:dyDescent="0.2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 s="12">
        <v>1395861033</v>
      </c>
      <c r="J262" s="12">
        <v>1393272633</v>
      </c>
      <c r="K262" s="13">
        <f>(J262/86400)+25569</f>
        <v>41694.84065972222</v>
      </c>
      <c r="L262" t="b">
        <v>0</v>
      </c>
      <c r="M262">
        <v>288</v>
      </c>
      <c r="N262" t="b">
        <v>1</v>
      </c>
      <c r="O262" t="s">
        <v>8274</v>
      </c>
      <c r="P262">
        <f t="shared" si="8"/>
        <v>0</v>
      </c>
      <c r="Q262">
        <f>YEAR(K262)</f>
        <v>2014</v>
      </c>
      <c r="R262">
        <f t="shared" si="9"/>
        <v>105</v>
      </c>
      <c r="S262" s="17" t="s">
        <v>8347</v>
      </c>
      <c r="T262" t="s">
        <v>8351</v>
      </c>
    </row>
    <row r="263" spans="1:20" ht="48" hidden="1" x14ac:dyDescent="0.2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 s="12">
        <v>1388649600</v>
      </c>
      <c r="J263" s="12">
        <v>1386123861</v>
      </c>
      <c r="K263" s="13">
        <f>(J263/86400)+25569</f>
        <v>41612.100243055553</v>
      </c>
      <c r="L263" t="b">
        <v>1</v>
      </c>
      <c r="M263">
        <v>287</v>
      </c>
      <c r="N263" t="b">
        <v>1</v>
      </c>
      <c r="O263" t="s">
        <v>8267</v>
      </c>
      <c r="P263">
        <f t="shared" si="8"/>
        <v>31404</v>
      </c>
      <c r="Q263">
        <f>YEAR(K263)</f>
        <v>2013</v>
      </c>
      <c r="R263">
        <f t="shared" si="9"/>
        <v>105</v>
      </c>
      <c r="S263" s="17" t="s">
        <v>8341</v>
      </c>
      <c r="T263" t="s">
        <v>8342</v>
      </c>
    </row>
    <row r="264" spans="1:20" ht="48" hidden="1" x14ac:dyDescent="0.2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 s="12">
        <v>1441383062</v>
      </c>
      <c r="J264" s="12">
        <v>1438791062</v>
      </c>
      <c r="K264" s="13">
        <f>(J264/86400)+25569</f>
        <v>42221.674328703702</v>
      </c>
      <c r="L264" t="b">
        <v>1</v>
      </c>
      <c r="M264">
        <v>369</v>
      </c>
      <c r="N264" t="b">
        <v>1</v>
      </c>
      <c r="O264" t="s">
        <v>8283</v>
      </c>
      <c r="P264">
        <f t="shared" si="8"/>
        <v>31330</v>
      </c>
      <c r="Q264">
        <f>YEAR(K264)</f>
        <v>2015</v>
      </c>
      <c r="R264">
        <f t="shared" si="9"/>
        <v>418</v>
      </c>
      <c r="S264" s="17" t="s">
        <v>8333</v>
      </c>
      <c r="T264" t="s">
        <v>8334</v>
      </c>
    </row>
    <row r="265" spans="1:20" ht="48" hidden="1" x14ac:dyDescent="0.2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 s="12">
        <v>1413604800</v>
      </c>
      <c r="J265" s="12">
        <v>1408624622</v>
      </c>
      <c r="K265" s="13">
        <f>(J265/86400)+25569</f>
        <v>41872.525717592594</v>
      </c>
      <c r="L265" t="b">
        <v>0</v>
      </c>
      <c r="M265">
        <v>37</v>
      </c>
      <c r="N265" t="b">
        <v>1</v>
      </c>
      <c r="O265" t="s">
        <v>8293</v>
      </c>
      <c r="P265">
        <f t="shared" si="8"/>
        <v>0</v>
      </c>
      <c r="Q265">
        <f>YEAR(K265)</f>
        <v>2014</v>
      </c>
      <c r="R265">
        <f t="shared" si="9"/>
        <v>104</v>
      </c>
      <c r="S265" s="17" t="s">
        <v>8328</v>
      </c>
      <c r="T265" t="s">
        <v>8329</v>
      </c>
    </row>
    <row r="266" spans="1:20" ht="48" hidden="1" x14ac:dyDescent="0.2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 s="12">
        <v>1332561600</v>
      </c>
      <c r="J266" s="12">
        <v>1329873755</v>
      </c>
      <c r="K266" s="13">
        <f>(J266/86400)+25569</f>
        <v>40961.057349537034</v>
      </c>
      <c r="L266" t="b">
        <v>1</v>
      </c>
      <c r="M266">
        <v>426</v>
      </c>
      <c r="N266" t="b">
        <v>1</v>
      </c>
      <c r="O266" t="s">
        <v>8293</v>
      </c>
      <c r="P266">
        <f t="shared" si="8"/>
        <v>31275.599999999999</v>
      </c>
      <c r="Q266">
        <f>YEAR(K266)</f>
        <v>2012</v>
      </c>
      <c r="R266">
        <f t="shared" si="9"/>
        <v>125</v>
      </c>
      <c r="S266" s="17" t="s">
        <v>8328</v>
      </c>
      <c r="T266" t="s">
        <v>8329</v>
      </c>
    </row>
    <row r="267" spans="1:20" ht="48" x14ac:dyDescent="0.2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 s="12">
        <v>1421656200</v>
      </c>
      <c r="J267" s="12">
        <v>1416507211</v>
      </c>
      <c r="K267" s="13">
        <f>(J267/86400)+25569</f>
        <v>41963.759386574078</v>
      </c>
      <c r="L267" t="b">
        <v>0</v>
      </c>
      <c r="M267">
        <v>312</v>
      </c>
      <c r="N267" t="b">
        <v>0</v>
      </c>
      <c r="O267" t="s">
        <v>8280</v>
      </c>
      <c r="P267">
        <f t="shared" si="8"/>
        <v>0</v>
      </c>
      <c r="Q267">
        <f>YEAR(K267)</f>
        <v>2014</v>
      </c>
      <c r="R267">
        <f t="shared" si="9"/>
        <v>36</v>
      </c>
      <c r="S267" s="17" t="s">
        <v>8336</v>
      </c>
      <c r="T267" t="s">
        <v>8354</v>
      </c>
    </row>
    <row r="268" spans="1:20" ht="48" hidden="1" x14ac:dyDescent="0.2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 s="12">
        <v>1412434136</v>
      </c>
      <c r="J268" s="12">
        <v>1409669336</v>
      </c>
      <c r="K268" s="13">
        <f>(J268/86400)+25569</f>
        <v>41884.617314814815</v>
      </c>
      <c r="L268" t="b">
        <v>0</v>
      </c>
      <c r="M268">
        <v>104</v>
      </c>
      <c r="N268" t="b">
        <v>1</v>
      </c>
      <c r="O268" t="s">
        <v>8269</v>
      </c>
      <c r="P268">
        <f t="shared" si="8"/>
        <v>0</v>
      </c>
      <c r="Q268">
        <f>YEAR(K268)</f>
        <v>2014</v>
      </c>
      <c r="R268">
        <f t="shared" si="9"/>
        <v>103</v>
      </c>
      <c r="S268" s="17" t="s">
        <v>8343</v>
      </c>
      <c r="T268" t="s">
        <v>8346</v>
      </c>
    </row>
    <row r="269" spans="1:20" ht="48" hidden="1" x14ac:dyDescent="0.2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 s="12">
        <v>1405209600</v>
      </c>
      <c r="J269" s="12">
        <v>1402599486</v>
      </c>
      <c r="K269" s="13">
        <f>(J269/86400)+25569</f>
        <v>41802.790347222224</v>
      </c>
      <c r="L269" t="b">
        <v>0</v>
      </c>
      <c r="M269">
        <v>263</v>
      </c>
      <c r="N269" t="b">
        <v>1</v>
      </c>
      <c r="O269" t="s">
        <v>8263</v>
      </c>
      <c r="P269">
        <f t="shared" si="8"/>
        <v>0</v>
      </c>
      <c r="Q269">
        <f>YEAR(K269)</f>
        <v>2014</v>
      </c>
      <c r="R269">
        <f t="shared" si="9"/>
        <v>309</v>
      </c>
      <c r="S269" s="17" t="s">
        <v>8341</v>
      </c>
      <c r="T269" t="s">
        <v>8352</v>
      </c>
    </row>
    <row r="270" spans="1:20" ht="32" hidden="1" x14ac:dyDescent="0.2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 s="12">
        <v>1401565252</v>
      </c>
      <c r="J270" s="12">
        <v>1398973252</v>
      </c>
      <c r="K270" s="13">
        <f>(J270/86400)+25569</f>
        <v>41760.8200462963</v>
      </c>
      <c r="L270" t="b">
        <v>1</v>
      </c>
      <c r="M270">
        <v>236</v>
      </c>
      <c r="N270" t="b">
        <v>1</v>
      </c>
      <c r="O270" t="s">
        <v>8283</v>
      </c>
      <c r="P270">
        <f t="shared" si="8"/>
        <v>30805</v>
      </c>
      <c r="Q270">
        <f>YEAR(K270)</f>
        <v>2014</v>
      </c>
      <c r="R270">
        <f t="shared" si="9"/>
        <v>205</v>
      </c>
      <c r="S270" s="17" t="s">
        <v>8333</v>
      </c>
      <c r="T270" t="s">
        <v>8334</v>
      </c>
    </row>
    <row r="271" spans="1:20" ht="48" x14ac:dyDescent="0.2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 s="12">
        <v>1471985640</v>
      </c>
      <c r="J271" s="12">
        <v>1469289685</v>
      </c>
      <c r="K271" s="13">
        <f>(J271/86400)+25569</f>
        <v>42574.667650462958</v>
      </c>
      <c r="L271" t="b">
        <v>0</v>
      </c>
      <c r="M271">
        <v>179</v>
      </c>
      <c r="N271" t="b">
        <v>0</v>
      </c>
      <c r="O271" t="s">
        <v>8271</v>
      </c>
      <c r="P271">
        <f t="shared" si="8"/>
        <v>0</v>
      </c>
      <c r="Q271">
        <f>YEAR(K271)</f>
        <v>2016</v>
      </c>
      <c r="R271">
        <f t="shared" si="9"/>
        <v>30</v>
      </c>
      <c r="S271" s="17" t="s">
        <v>8328</v>
      </c>
      <c r="T271" t="s">
        <v>8330</v>
      </c>
    </row>
    <row r="272" spans="1:20" ht="48" hidden="1" x14ac:dyDescent="0.2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 s="12">
        <v>1458742685</v>
      </c>
      <c r="J272" s="12">
        <v>1454858285</v>
      </c>
      <c r="K272" s="13">
        <f>(J272/86400)+25569</f>
        <v>42407.637557870374</v>
      </c>
      <c r="L272" t="b">
        <v>0</v>
      </c>
      <c r="M272">
        <v>282</v>
      </c>
      <c r="N272" t="b">
        <v>1</v>
      </c>
      <c r="O272" t="s">
        <v>8296</v>
      </c>
      <c r="P272">
        <f t="shared" si="8"/>
        <v>0</v>
      </c>
      <c r="Q272">
        <f>YEAR(K272)</f>
        <v>2016</v>
      </c>
      <c r="R272">
        <f t="shared" si="9"/>
        <v>102</v>
      </c>
      <c r="S272" s="17" t="s">
        <v>8339</v>
      </c>
      <c r="T272" t="s">
        <v>8340</v>
      </c>
    </row>
    <row r="273" spans="1:20" ht="48" hidden="1" x14ac:dyDescent="0.2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 s="12">
        <v>1484024400</v>
      </c>
      <c r="J273" s="12">
        <v>1479932713</v>
      </c>
      <c r="K273" s="13">
        <f>(J273/86400)+25569</f>
        <v>42697.850844907407</v>
      </c>
      <c r="L273" t="b">
        <v>1</v>
      </c>
      <c r="M273">
        <v>216</v>
      </c>
      <c r="N273" t="b">
        <v>1</v>
      </c>
      <c r="O273" t="s">
        <v>8269</v>
      </c>
      <c r="P273">
        <f t="shared" si="8"/>
        <v>30610</v>
      </c>
      <c r="Q273">
        <f>YEAR(K273)</f>
        <v>2016</v>
      </c>
      <c r="R273">
        <f t="shared" si="9"/>
        <v>102</v>
      </c>
      <c r="S273" s="17" t="s">
        <v>8343</v>
      </c>
      <c r="T273" t="s">
        <v>8346</v>
      </c>
    </row>
    <row r="274" spans="1:20" ht="48" hidden="1" x14ac:dyDescent="0.2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 s="12">
        <v>1415934000</v>
      </c>
      <c r="J274" s="12">
        <v>1413308545</v>
      </c>
      <c r="K274" s="13">
        <f>(J274/86400)+25569</f>
        <v>41926.73778935185</v>
      </c>
      <c r="L274" t="b">
        <v>1</v>
      </c>
      <c r="M274">
        <v>524</v>
      </c>
      <c r="N274" t="b">
        <v>1</v>
      </c>
      <c r="O274" t="s">
        <v>8267</v>
      </c>
      <c r="P274">
        <f t="shared" si="8"/>
        <v>30608.59</v>
      </c>
      <c r="Q274">
        <f>YEAR(K274)</f>
        <v>2014</v>
      </c>
      <c r="R274">
        <f t="shared" si="9"/>
        <v>102</v>
      </c>
      <c r="S274" s="17" t="s">
        <v>8341</v>
      </c>
      <c r="T274" t="s">
        <v>8342</v>
      </c>
    </row>
    <row r="275" spans="1:20" ht="48" hidden="1" x14ac:dyDescent="0.2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 s="12">
        <v>1483729500</v>
      </c>
      <c r="J275" s="12">
        <v>1481137500</v>
      </c>
      <c r="K275" s="13">
        <f>(J275/86400)+25569</f>
        <v>42711.795138888891</v>
      </c>
      <c r="L275" t="b">
        <v>0</v>
      </c>
      <c r="M275">
        <v>43</v>
      </c>
      <c r="N275" t="b">
        <v>1</v>
      </c>
      <c r="O275" t="s">
        <v>8267</v>
      </c>
      <c r="P275">
        <f t="shared" si="8"/>
        <v>0</v>
      </c>
      <c r="Q275">
        <f>YEAR(K275)</f>
        <v>2016</v>
      </c>
      <c r="R275">
        <f t="shared" si="9"/>
        <v>122</v>
      </c>
      <c r="S275" s="17" t="s">
        <v>8341</v>
      </c>
      <c r="T275" t="s">
        <v>8342</v>
      </c>
    </row>
    <row r="276" spans="1:20" ht="48" hidden="1" x14ac:dyDescent="0.2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 s="12">
        <v>1409770107</v>
      </c>
      <c r="J276" s="12">
        <v>1407178107</v>
      </c>
      <c r="K276" s="13">
        <f>(J276/86400)+25569</f>
        <v>41855.783645833333</v>
      </c>
      <c r="L276" t="b">
        <v>1</v>
      </c>
      <c r="M276">
        <v>711</v>
      </c>
      <c r="N276" t="b">
        <v>1</v>
      </c>
      <c r="O276" t="s">
        <v>8274</v>
      </c>
      <c r="P276">
        <f t="shared" si="8"/>
        <v>30383.32</v>
      </c>
      <c r="Q276">
        <f>YEAR(K276)</f>
        <v>2014</v>
      </c>
      <c r="R276">
        <f t="shared" si="9"/>
        <v>303833</v>
      </c>
      <c r="S276" s="17" t="s">
        <v>8347</v>
      </c>
      <c r="T276" t="s">
        <v>8351</v>
      </c>
    </row>
    <row r="277" spans="1:20" ht="48" hidden="1" x14ac:dyDescent="0.2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 s="12">
        <v>1456487532</v>
      </c>
      <c r="J277" s="12">
        <v>1453895532</v>
      </c>
      <c r="K277" s="13">
        <f>(J277/86400)+25569</f>
        <v>42396.494583333333</v>
      </c>
      <c r="L277" t="b">
        <v>0</v>
      </c>
      <c r="M277">
        <v>666</v>
      </c>
      <c r="N277" t="b">
        <v>1</v>
      </c>
      <c r="O277" t="s">
        <v>8293</v>
      </c>
      <c r="P277">
        <f t="shared" si="8"/>
        <v>0</v>
      </c>
      <c r="Q277">
        <f>YEAR(K277)</f>
        <v>2016</v>
      </c>
      <c r="R277">
        <f t="shared" si="9"/>
        <v>202</v>
      </c>
      <c r="S277" s="17" t="s">
        <v>8328</v>
      </c>
      <c r="T277" t="s">
        <v>8329</v>
      </c>
    </row>
    <row r="278" spans="1:20" ht="48" hidden="1" x14ac:dyDescent="0.2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 s="12">
        <v>1387688400</v>
      </c>
      <c r="J278" s="12">
        <v>1384920804</v>
      </c>
      <c r="K278" s="13">
        <f>(J278/86400)+25569</f>
        <v>41598.17597222222</v>
      </c>
      <c r="L278" t="b">
        <v>0</v>
      </c>
      <c r="M278">
        <v>241</v>
      </c>
      <c r="N278" t="b">
        <v>1</v>
      </c>
      <c r="O278" t="s">
        <v>8267</v>
      </c>
      <c r="P278">
        <f t="shared" si="8"/>
        <v>0</v>
      </c>
      <c r="Q278">
        <f>YEAR(K278)</f>
        <v>2013</v>
      </c>
      <c r="R278">
        <f t="shared" si="9"/>
        <v>101</v>
      </c>
      <c r="S278" s="17" t="s">
        <v>8341</v>
      </c>
      <c r="T278" t="s">
        <v>8342</v>
      </c>
    </row>
    <row r="279" spans="1:20" ht="48" hidden="1" x14ac:dyDescent="0.2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 s="12">
        <v>1372136400</v>
      </c>
      <c r="J279" s="12">
        <v>1369864301</v>
      </c>
      <c r="K279" s="13">
        <f>(J279/86400)+25569</f>
        <v>41423.910891203705</v>
      </c>
      <c r="L279" t="b">
        <v>0</v>
      </c>
      <c r="M279">
        <v>1113</v>
      </c>
      <c r="N279" t="b">
        <v>1</v>
      </c>
      <c r="O279" t="s">
        <v>8295</v>
      </c>
      <c r="P279">
        <f t="shared" si="8"/>
        <v>0</v>
      </c>
      <c r="Q279">
        <f>YEAR(K279)</f>
        <v>2013</v>
      </c>
      <c r="R279">
        <f t="shared" si="9"/>
        <v>1212</v>
      </c>
      <c r="S279" s="17" t="s">
        <v>8336</v>
      </c>
      <c r="T279" t="s">
        <v>8337</v>
      </c>
    </row>
    <row r="280" spans="1:20" ht="32" hidden="1" x14ac:dyDescent="0.2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 s="12">
        <v>1451485434</v>
      </c>
      <c r="J280" s="12">
        <v>1448461434</v>
      </c>
      <c r="K280" s="13">
        <f>(J280/86400)+25569</f>
        <v>42333.59993055556</v>
      </c>
      <c r="L280" t="b">
        <v>0</v>
      </c>
      <c r="M280">
        <v>392</v>
      </c>
      <c r="N280" t="b">
        <v>1</v>
      </c>
      <c r="O280" t="s">
        <v>8293</v>
      </c>
      <c r="P280">
        <f t="shared" si="8"/>
        <v>0</v>
      </c>
      <c r="Q280">
        <f>YEAR(K280)</f>
        <v>2015</v>
      </c>
      <c r="R280">
        <f t="shared" si="9"/>
        <v>202</v>
      </c>
      <c r="S280" s="17" t="s">
        <v>8328</v>
      </c>
      <c r="T280" t="s">
        <v>8329</v>
      </c>
    </row>
    <row r="281" spans="1:20" ht="32" hidden="1" x14ac:dyDescent="0.2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 s="12">
        <v>1386778483</v>
      </c>
      <c r="J281" s="12">
        <v>1384186483</v>
      </c>
      <c r="K281" s="13">
        <f>(J281/86400)+25569</f>
        <v>41589.676886574074</v>
      </c>
      <c r="L281" t="b">
        <v>1</v>
      </c>
      <c r="M281">
        <v>316</v>
      </c>
      <c r="N281" t="b">
        <v>1</v>
      </c>
      <c r="O281" t="s">
        <v>8267</v>
      </c>
      <c r="P281">
        <f t="shared" si="8"/>
        <v>30241</v>
      </c>
      <c r="Q281">
        <f>YEAR(K281)</f>
        <v>2013</v>
      </c>
      <c r="R281">
        <f t="shared" si="9"/>
        <v>101</v>
      </c>
      <c r="S281" s="17" t="s">
        <v>8341</v>
      </c>
      <c r="T281" t="s">
        <v>8342</v>
      </c>
    </row>
    <row r="282" spans="1:20" ht="32" hidden="1" x14ac:dyDescent="0.2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 s="12">
        <v>1426777228</v>
      </c>
      <c r="J282" s="12">
        <v>1424188828</v>
      </c>
      <c r="K282" s="13">
        <f>(J282/86400)+25569</f>
        <v>42052.666990740741</v>
      </c>
      <c r="L282" t="b">
        <v>0</v>
      </c>
      <c r="M282">
        <v>372</v>
      </c>
      <c r="N282" t="b">
        <v>1</v>
      </c>
      <c r="O282" t="s">
        <v>8296</v>
      </c>
      <c r="P282">
        <f t="shared" si="8"/>
        <v>0</v>
      </c>
      <c r="Q282">
        <f>YEAR(K282)</f>
        <v>2015</v>
      </c>
      <c r="R282">
        <f t="shared" si="9"/>
        <v>126</v>
      </c>
      <c r="S282" s="17" t="s">
        <v>8339</v>
      </c>
      <c r="T282" t="s">
        <v>8340</v>
      </c>
    </row>
    <row r="283" spans="1:20" ht="48" hidden="1" x14ac:dyDescent="0.2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 s="12">
        <v>1437933600</v>
      </c>
      <c r="J283" s="12">
        <v>1435117889</v>
      </c>
      <c r="K283" s="13">
        <f>(J283/86400)+25569</f>
        <v>42179.160752314812</v>
      </c>
      <c r="L283" t="b">
        <v>0</v>
      </c>
      <c r="M283">
        <v>276</v>
      </c>
      <c r="N283" t="b">
        <v>1</v>
      </c>
      <c r="O283" t="s">
        <v>8271</v>
      </c>
      <c r="P283">
        <f t="shared" si="8"/>
        <v>0</v>
      </c>
      <c r="Q283">
        <f>YEAR(K283)</f>
        <v>2015</v>
      </c>
      <c r="R283">
        <f t="shared" si="9"/>
        <v>104</v>
      </c>
      <c r="S283" s="17" t="s">
        <v>8328</v>
      </c>
      <c r="T283" t="s">
        <v>8330</v>
      </c>
    </row>
    <row r="284" spans="1:20" ht="48" hidden="1" x14ac:dyDescent="0.2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 s="12">
        <v>1432612382</v>
      </c>
      <c r="J284" s="12">
        <v>1427428382</v>
      </c>
      <c r="K284" s="13">
        <f>(J284/86400)+25569</f>
        <v>42090.161828703705</v>
      </c>
      <c r="L284" t="b">
        <v>0</v>
      </c>
      <c r="M284">
        <v>67</v>
      </c>
      <c r="N284" t="b">
        <v>0</v>
      </c>
      <c r="O284" t="s">
        <v>8265</v>
      </c>
      <c r="P284">
        <f t="shared" si="8"/>
        <v>0</v>
      </c>
      <c r="Q284">
        <f>YEAR(K284)</f>
        <v>2015</v>
      </c>
      <c r="R284">
        <f t="shared" si="9"/>
        <v>23</v>
      </c>
      <c r="S284" s="17" t="s">
        <v>8341</v>
      </c>
      <c r="T284" t="s">
        <v>8357</v>
      </c>
    </row>
    <row r="285" spans="1:20" ht="48" hidden="1" x14ac:dyDescent="0.2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 s="12">
        <v>1388383353</v>
      </c>
      <c r="J285" s="12">
        <v>1383195753</v>
      </c>
      <c r="K285" s="13">
        <f>(J285/86400)+25569</f>
        <v>41578.210104166668</v>
      </c>
      <c r="L285" t="b">
        <v>1</v>
      </c>
      <c r="M285">
        <v>429</v>
      </c>
      <c r="N285" t="b">
        <v>1</v>
      </c>
      <c r="O285" t="s">
        <v>8293</v>
      </c>
      <c r="P285">
        <f t="shared" si="8"/>
        <v>30047.64</v>
      </c>
      <c r="Q285">
        <f>YEAR(K285)</f>
        <v>2013</v>
      </c>
      <c r="R285">
        <f t="shared" si="9"/>
        <v>300</v>
      </c>
      <c r="S285" s="17" t="s">
        <v>8328</v>
      </c>
      <c r="T285" t="s">
        <v>8329</v>
      </c>
    </row>
    <row r="286" spans="1:20" ht="48" hidden="1" x14ac:dyDescent="0.2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 s="12">
        <v>1440702910</v>
      </c>
      <c r="J286" s="12">
        <v>1438110910</v>
      </c>
      <c r="K286" s="13">
        <f>(J286/86400)+25569</f>
        <v>42213.802199074074</v>
      </c>
      <c r="L286" t="b">
        <v>1</v>
      </c>
      <c r="M286">
        <v>455</v>
      </c>
      <c r="N286" t="b">
        <v>1</v>
      </c>
      <c r="O286" t="s">
        <v>8283</v>
      </c>
      <c r="P286">
        <f t="shared" si="8"/>
        <v>30037.01</v>
      </c>
      <c r="Q286">
        <f>YEAR(K286)</f>
        <v>2015</v>
      </c>
      <c r="R286">
        <f t="shared" si="9"/>
        <v>250</v>
      </c>
      <c r="S286" s="17" t="s">
        <v>8333</v>
      </c>
      <c r="T286" t="s">
        <v>8334</v>
      </c>
    </row>
    <row r="287" spans="1:20" ht="48" hidden="1" x14ac:dyDescent="0.2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 s="12">
        <v>1417906649</v>
      </c>
      <c r="J287" s="12">
        <v>1414015049</v>
      </c>
      <c r="K287" s="13">
        <f>(J287/86400)+25569</f>
        <v>41934.914918981478</v>
      </c>
      <c r="L287" t="b">
        <v>1</v>
      </c>
      <c r="M287">
        <v>325</v>
      </c>
      <c r="N287" t="b">
        <v>1</v>
      </c>
      <c r="O287" t="s">
        <v>8301</v>
      </c>
      <c r="P287">
        <f t="shared" si="8"/>
        <v>30026</v>
      </c>
      <c r="Q287">
        <f>YEAR(K287)</f>
        <v>2014</v>
      </c>
      <c r="R287">
        <f t="shared" si="9"/>
        <v>120</v>
      </c>
      <c r="S287" s="17" t="s">
        <v>8343</v>
      </c>
      <c r="T287" t="s">
        <v>8344</v>
      </c>
    </row>
    <row r="288" spans="1:20" ht="48" hidden="1" x14ac:dyDescent="0.2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 s="12">
        <v>1417012840</v>
      </c>
      <c r="J288" s="12">
        <v>1414417240</v>
      </c>
      <c r="K288" s="13">
        <f>(J288/86400)+25569</f>
        <v>41939.569907407407</v>
      </c>
      <c r="L288" t="b">
        <v>0</v>
      </c>
      <c r="M288">
        <v>128</v>
      </c>
      <c r="N288" t="b">
        <v>1</v>
      </c>
      <c r="O288" t="s">
        <v>8301</v>
      </c>
      <c r="P288">
        <f t="shared" si="8"/>
        <v>0</v>
      </c>
      <c r="Q288">
        <f>YEAR(K288)</f>
        <v>2014</v>
      </c>
      <c r="R288">
        <f t="shared" si="9"/>
        <v>120</v>
      </c>
      <c r="S288" s="17" t="s">
        <v>8343</v>
      </c>
      <c r="T288" t="s">
        <v>8344</v>
      </c>
    </row>
    <row r="289" spans="1:20" ht="48" hidden="1" x14ac:dyDescent="0.2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 s="12">
        <v>1347017083</v>
      </c>
      <c r="J289" s="12">
        <v>1344857083</v>
      </c>
      <c r="K289" s="13">
        <f>(J289/86400)+25569</f>
        <v>41134.475497685184</v>
      </c>
      <c r="L289" t="b">
        <v>1</v>
      </c>
      <c r="M289">
        <v>129</v>
      </c>
      <c r="N289" t="b">
        <v>1</v>
      </c>
      <c r="O289" t="s">
        <v>8267</v>
      </c>
      <c r="P289">
        <f t="shared" si="8"/>
        <v>29681.55</v>
      </c>
      <c r="Q289">
        <f>YEAR(K289)</f>
        <v>2012</v>
      </c>
      <c r="R289">
        <f t="shared" si="9"/>
        <v>119</v>
      </c>
      <c r="S289" s="17" t="s">
        <v>8341</v>
      </c>
      <c r="T289" t="s">
        <v>8342</v>
      </c>
    </row>
    <row r="290" spans="1:20" ht="48" hidden="1" x14ac:dyDescent="0.2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 s="12">
        <v>1478866253</v>
      </c>
      <c r="J290" s="12">
        <v>1476270653</v>
      </c>
      <c r="K290" s="13">
        <f>(J290/86400)+25569</f>
        <v>42655.465891203705</v>
      </c>
      <c r="L290" t="b">
        <v>0</v>
      </c>
      <c r="M290">
        <v>173</v>
      </c>
      <c r="N290" t="b">
        <v>1</v>
      </c>
      <c r="O290" t="s">
        <v>8301</v>
      </c>
      <c r="P290">
        <f t="shared" si="8"/>
        <v>0</v>
      </c>
      <c r="Q290">
        <f>YEAR(K290)</f>
        <v>2016</v>
      </c>
      <c r="R290">
        <f t="shared" si="9"/>
        <v>118</v>
      </c>
      <c r="S290" s="17" t="s">
        <v>8343</v>
      </c>
      <c r="T290" t="s">
        <v>8344</v>
      </c>
    </row>
    <row r="291" spans="1:20" ht="64" hidden="1" x14ac:dyDescent="0.2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 s="12">
        <v>1348786494</v>
      </c>
      <c r="J291" s="12">
        <v>1346194494</v>
      </c>
      <c r="K291" s="13">
        <f>(J291/86400)+25569</f>
        <v>41149.954791666663</v>
      </c>
      <c r="L291" t="b">
        <v>1</v>
      </c>
      <c r="M291">
        <v>963</v>
      </c>
      <c r="N291" t="b">
        <v>1</v>
      </c>
      <c r="O291" t="s">
        <v>8267</v>
      </c>
      <c r="P291">
        <f t="shared" si="8"/>
        <v>29520.27</v>
      </c>
      <c r="Q291">
        <f>YEAR(K291)</f>
        <v>2012</v>
      </c>
      <c r="R291">
        <f t="shared" si="9"/>
        <v>118</v>
      </c>
      <c r="S291" s="17" t="s">
        <v>8341</v>
      </c>
      <c r="T291" t="s">
        <v>8342</v>
      </c>
    </row>
    <row r="292" spans="1:20" ht="48" hidden="1" x14ac:dyDescent="0.2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 s="12">
        <v>1447427918</v>
      </c>
      <c r="J292" s="12">
        <v>1444832318</v>
      </c>
      <c r="K292" s="13">
        <f>(J292/86400)+25569</f>
        <v>42291.596273148149</v>
      </c>
      <c r="L292" t="b">
        <v>1</v>
      </c>
      <c r="M292">
        <v>493</v>
      </c>
      <c r="N292" t="b">
        <v>1</v>
      </c>
      <c r="O292" t="s">
        <v>8267</v>
      </c>
      <c r="P292">
        <f t="shared" si="8"/>
        <v>29209.78</v>
      </c>
      <c r="Q292">
        <f>YEAR(K292)</f>
        <v>2015</v>
      </c>
      <c r="R292">
        <f t="shared" si="9"/>
        <v>117</v>
      </c>
      <c r="S292" s="17" t="s">
        <v>8341</v>
      </c>
      <c r="T292" t="s">
        <v>8342</v>
      </c>
    </row>
    <row r="293" spans="1:20" ht="32" hidden="1" x14ac:dyDescent="0.2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 s="12">
        <v>1476486000</v>
      </c>
      <c r="J293" s="12">
        <v>1474040596</v>
      </c>
      <c r="K293" s="13">
        <f>(J293/86400)+25569</f>
        <v>42629.655046296291</v>
      </c>
      <c r="L293" t="b">
        <v>1</v>
      </c>
      <c r="M293">
        <v>305</v>
      </c>
      <c r="N293" t="b">
        <v>1</v>
      </c>
      <c r="O293" t="s">
        <v>8301</v>
      </c>
      <c r="P293">
        <f t="shared" si="8"/>
        <v>29089</v>
      </c>
      <c r="Q293">
        <f>YEAR(K293)</f>
        <v>2016</v>
      </c>
      <c r="R293">
        <f t="shared" si="9"/>
        <v>116</v>
      </c>
      <c r="S293" s="17" t="s">
        <v>8343</v>
      </c>
      <c r="T293" t="s">
        <v>8344</v>
      </c>
    </row>
    <row r="294" spans="1:20" ht="48" x14ac:dyDescent="0.2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 s="12">
        <v>1466449140</v>
      </c>
      <c r="J294" s="12">
        <v>1463392828</v>
      </c>
      <c r="K294" s="13">
        <f>(J294/86400)+25569</f>
        <v>42506.416990740741</v>
      </c>
      <c r="L294" t="b">
        <v>0</v>
      </c>
      <c r="M294">
        <v>96</v>
      </c>
      <c r="N294" t="b">
        <v>0</v>
      </c>
      <c r="O294" t="s">
        <v>8271</v>
      </c>
      <c r="P294">
        <f t="shared" si="8"/>
        <v>0</v>
      </c>
      <c r="Q294">
        <f>YEAR(K294)</f>
        <v>2016</v>
      </c>
      <c r="R294">
        <f t="shared" si="9"/>
        <v>83</v>
      </c>
      <c r="S294" s="17" t="s">
        <v>8328</v>
      </c>
      <c r="T294" t="s">
        <v>8330</v>
      </c>
    </row>
    <row r="295" spans="1:20" ht="48" hidden="1" x14ac:dyDescent="0.2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 s="12">
        <v>1435258800</v>
      </c>
      <c r="J295" s="12">
        <v>1432659793</v>
      </c>
      <c r="K295" s="13">
        <f>(J295/86400)+25569</f>
        <v>42150.71056712963</v>
      </c>
      <c r="L295" t="b">
        <v>0</v>
      </c>
      <c r="M295">
        <v>607</v>
      </c>
      <c r="N295" t="b">
        <v>1</v>
      </c>
      <c r="O295" t="s">
        <v>8293</v>
      </c>
      <c r="P295">
        <f t="shared" si="8"/>
        <v>0</v>
      </c>
      <c r="Q295">
        <f>YEAR(K295)</f>
        <v>2015</v>
      </c>
      <c r="R295">
        <f t="shared" si="9"/>
        <v>288</v>
      </c>
      <c r="S295" s="17" t="s">
        <v>8328</v>
      </c>
      <c r="T295" t="s">
        <v>8329</v>
      </c>
    </row>
    <row r="296" spans="1:20" ht="48" hidden="1" x14ac:dyDescent="0.2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 s="12">
        <v>1489283915</v>
      </c>
      <c r="J296" s="12">
        <v>1486691915</v>
      </c>
      <c r="K296" s="13">
        <f>(J296/86400)+25569</f>
        <v>42776.082349537042</v>
      </c>
      <c r="L296" t="b">
        <v>0</v>
      </c>
      <c r="M296">
        <v>194</v>
      </c>
      <c r="N296" t="b">
        <v>1</v>
      </c>
      <c r="O296" t="s">
        <v>8295</v>
      </c>
      <c r="P296">
        <f t="shared" si="8"/>
        <v>0</v>
      </c>
      <c r="Q296">
        <f>YEAR(K296)</f>
        <v>2017</v>
      </c>
      <c r="R296">
        <f t="shared" si="9"/>
        <v>103</v>
      </c>
      <c r="S296" s="17" t="s">
        <v>8336</v>
      </c>
      <c r="T296" t="s">
        <v>8337</v>
      </c>
    </row>
    <row r="297" spans="1:20" ht="48" hidden="1" x14ac:dyDescent="0.2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 s="12">
        <v>1473566340</v>
      </c>
      <c r="J297" s="12">
        <v>1470274509</v>
      </c>
      <c r="K297" s="13">
        <f>(J297/86400)+25569</f>
        <v>42586.066076388888</v>
      </c>
      <c r="L297" t="b">
        <v>1</v>
      </c>
      <c r="M297">
        <v>221</v>
      </c>
      <c r="N297" t="b">
        <v>1</v>
      </c>
      <c r="O297" t="s">
        <v>8267</v>
      </c>
      <c r="P297">
        <f t="shared" si="8"/>
        <v>28690</v>
      </c>
      <c r="Q297">
        <f>YEAR(K297)</f>
        <v>2016</v>
      </c>
      <c r="R297">
        <f t="shared" si="9"/>
        <v>115</v>
      </c>
      <c r="S297" s="17" t="s">
        <v>8341</v>
      </c>
      <c r="T297" t="s">
        <v>8342</v>
      </c>
    </row>
    <row r="298" spans="1:20" ht="48" hidden="1" x14ac:dyDescent="0.2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 s="12">
        <v>1440546729</v>
      </c>
      <c r="J298" s="12">
        <v>1437954729</v>
      </c>
      <c r="K298" s="13">
        <f>(J298/86400)+25569</f>
        <v>42211.99454861111</v>
      </c>
      <c r="L298" t="b">
        <v>1</v>
      </c>
      <c r="M298">
        <v>238</v>
      </c>
      <c r="N298" t="b">
        <v>1</v>
      </c>
      <c r="O298" t="s">
        <v>8299</v>
      </c>
      <c r="P298">
        <f t="shared" si="8"/>
        <v>28633.5</v>
      </c>
      <c r="Q298">
        <f>YEAR(K298)</f>
        <v>2015</v>
      </c>
      <c r="R298">
        <f t="shared" si="9"/>
        <v>115</v>
      </c>
      <c r="S298" s="17" t="s">
        <v>8328</v>
      </c>
      <c r="T298" t="s">
        <v>8335</v>
      </c>
    </row>
    <row r="299" spans="1:20" ht="48" hidden="1" x14ac:dyDescent="0.2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 s="12">
        <v>1463111940</v>
      </c>
      <c r="J299" s="12">
        <v>1459523017</v>
      </c>
      <c r="K299" s="13">
        <f>(J299/86400)+25569</f>
        <v>42461.627511574072</v>
      </c>
      <c r="L299" t="b">
        <v>0</v>
      </c>
      <c r="M299">
        <v>89</v>
      </c>
      <c r="N299" t="b">
        <v>1</v>
      </c>
      <c r="O299" t="s">
        <v>8263</v>
      </c>
      <c r="P299">
        <f t="shared" si="8"/>
        <v>0</v>
      </c>
      <c r="Q299">
        <f>YEAR(K299)</f>
        <v>2016</v>
      </c>
      <c r="R299">
        <f t="shared" si="9"/>
        <v>100</v>
      </c>
      <c r="S299" s="17" t="s">
        <v>8341</v>
      </c>
      <c r="T299" t="s">
        <v>8352</v>
      </c>
    </row>
    <row r="300" spans="1:20" ht="48" hidden="1" x14ac:dyDescent="0.2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 s="12">
        <v>1453737600</v>
      </c>
      <c r="J300" s="12">
        <v>1452530041</v>
      </c>
      <c r="K300" s="13">
        <f>(J300/86400)+25569</f>
        <v>42380.690289351856</v>
      </c>
      <c r="L300" t="b">
        <v>1</v>
      </c>
      <c r="M300">
        <v>266</v>
      </c>
      <c r="N300" t="b">
        <v>1</v>
      </c>
      <c r="O300" t="s">
        <v>8295</v>
      </c>
      <c r="P300">
        <f t="shared" si="8"/>
        <v>28474</v>
      </c>
      <c r="Q300">
        <f>YEAR(K300)</f>
        <v>2016</v>
      </c>
      <c r="R300">
        <f t="shared" si="9"/>
        <v>285</v>
      </c>
      <c r="S300" s="17" t="s">
        <v>8336</v>
      </c>
      <c r="T300" t="s">
        <v>8337</v>
      </c>
    </row>
    <row r="301" spans="1:20" ht="48" hidden="1" x14ac:dyDescent="0.2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 s="12">
        <v>1419051540</v>
      </c>
      <c r="J301" s="12">
        <v>1416244863</v>
      </c>
      <c r="K301" s="13">
        <f>(J301/86400)+25569</f>
        <v>41960.722951388889</v>
      </c>
      <c r="L301" t="b">
        <v>1</v>
      </c>
      <c r="M301">
        <v>441</v>
      </c>
      <c r="N301" t="b">
        <v>1</v>
      </c>
      <c r="O301" t="s">
        <v>8286</v>
      </c>
      <c r="P301">
        <f t="shared" si="8"/>
        <v>28300.45</v>
      </c>
      <c r="Q301">
        <f>YEAR(K301)</f>
        <v>2014</v>
      </c>
      <c r="R301">
        <f t="shared" si="9"/>
        <v>189</v>
      </c>
      <c r="S301" s="17" t="s">
        <v>8331</v>
      </c>
      <c r="T301" t="s">
        <v>8332</v>
      </c>
    </row>
    <row r="302" spans="1:20" ht="48" hidden="1" x14ac:dyDescent="0.2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 s="12">
        <v>1415163600</v>
      </c>
      <c r="J302" s="12">
        <v>1412737080</v>
      </c>
      <c r="K302" s="13">
        <f>(J302/86400)+25569</f>
        <v>41920.123611111107</v>
      </c>
      <c r="L302" t="b">
        <v>0</v>
      </c>
      <c r="M302">
        <v>557</v>
      </c>
      <c r="N302" t="b">
        <v>1</v>
      </c>
      <c r="O302" t="s">
        <v>8301</v>
      </c>
      <c r="P302">
        <f t="shared" si="8"/>
        <v>0</v>
      </c>
      <c r="Q302">
        <f>YEAR(K302)</f>
        <v>2014</v>
      </c>
      <c r="R302">
        <f t="shared" si="9"/>
        <v>113</v>
      </c>
      <c r="S302" s="17" t="s">
        <v>8343</v>
      </c>
      <c r="T302" t="s">
        <v>8344</v>
      </c>
    </row>
    <row r="303" spans="1:20" ht="32" hidden="1" x14ac:dyDescent="0.2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 s="12">
        <v>1351801368</v>
      </c>
      <c r="J303" s="12">
        <v>1349209368</v>
      </c>
      <c r="K303" s="13">
        <f>(J303/86400)+25569</f>
        <v>41184.849166666667</v>
      </c>
      <c r="L303" t="b">
        <v>0</v>
      </c>
      <c r="M303">
        <v>721</v>
      </c>
      <c r="N303" t="b">
        <v>1</v>
      </c>
      <c r="O303" t="s">
        <v>8278</v>
      </c>
      <c r="P303">
        <f t="shared" si="8"/>
        <v>0</v>
      </c>
      <c r="Q303">
        <f>YEAR(K303)</f>
        <v>2012</v>
      </c>
      <c r="R303">
        <f t="shared" si="9"/>
        <v>704</v>
      </c>
      <c r="S303" s="17" t="s">
        <v>8347</v>
      </c>
      <c r="T303" t="s">
        <v>8349</v>
      </c>
    </row>
    <row r="304" spans="1:20" ht="48" hidden="1" x14ac:dyDescent="0.2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 s="12">
        <v>1369637940</v>
      </c>
      <c r="J304" s="12">
        <v>1367088443</v>
      </c>
      <c r="K304" s="13">
        <f>(J304/86400)+25569</f>
        <v>41391.782905092594</v>
      </c>
      <c r="L304" t="b">
        <v>1</v>
      </c>
      <c r="M304">
        <v>394</v>
      </c>
      <c r="N304" t="b">
        <v>1</v>
      </c>
      <c r="O304" t="s">
        <v>8301</v>
      </c>
      <c r="P304">
        <f t="shared" si="8"/>
        <v>28067.57</v>
      </c>
      <c r="Q304">
        <f>YEAR(K304)</f>
        <v>2013</v>
      </c>
      <c r="R304">
        <f t="shared" si="9"/>
        <v>351</v>
      </c>
      <c r="S304" s="17" t="s">
        <v>8343</v>
      </c>
      <c r="T304" t="s">
        <v>8344</v>
      </c>
    </row>
    <row r="305" spans="1:20" ht="48" hidden="1" x14ac:dyDescent="0.2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 s="12">
        <v>1445047200</v>
      </c>
      <c r="J305" s="12">
        <v>1442443910</v>
      </c>
      <c r="K305" s="13">
        <f>(J305/86400)+25569</f>
        <v>42263.952662037038</v>
      </c>
      <c r="L305" t="b">
        <v>1</v>
      </c>
      <c r="M305">
        <v>314</v>
      </c>
      <c r="N305" t="b">
        <v>1</v>
      </c>
      <c r="O305" t="s">
        <v>8267</v>
      </c>
      <c r="P305">
        <f t="shared" si="8"/>
        <v>28067.34</v>
      </c>
      <c r="Q305">
        <f>YEAR(K305)</f>
        <v>2015</v>
      </c>
      <c r="R305">
        <f t="shared" si="9"/>
        <v>117</v>
      </c>
      <c r="S305" s="17" t="s">
        <v>8341</v>
      </c>
      <c r="T305" t="s">
        <v>8342</v>
      </c>
    </row>
    <row r="306" spans="1:20" ht="48" x14ac:dyDescent="0.2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 s="12">
        <v>1429740037</v>
      </c>
      <c r="J306" s="12">
        <v>1425423637</v>
      </c>
      <c r="K306" s="13">
        <f>(J306/86400)+25569</f>
        <v>42066.958761574075</v>
      </c>
      <c r="L306" t="b">
        <v>0</v>
      </c>
      <c r="M306">
        <v>84</v>
      </c>
      <c r="N306" t="b">
        <v>0</v>
      </c>
      <c r="O306" t="s">
        <v>8266</v>
      </c>
      <c r="P306">
        <f t="shared" si="8"/>
        <v>0</v>
      </c>
      <c r="Q306">
        <f>YEAR(K306)</f>
        <v>2015</v>
      </c>
      <c r="R306">
        <f t="shared" si="9"/>
        <v>56</v>
      </c>
      <c r="S306" s="17" t="s">
        <v>8341</v>
      </c>
      <c r="T306" t="s">
        <v>8345</v>
      </c>
    </row>
    <row r="307" spans="1:20" ht="48" hidden="1" x14ac:dyDescent="0.2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 s="12">
        <v>1453185447</v>
      </c>
      <c r="J307" s="12">
        <v>1448951847</v>
      </c>
      <c r="K307" s="13">
        <f>(J307/86400)+25569</f>
        <v>42339.276006944448</v>
      </c>
      <c r="L307" t="b">
        <v>1</v>
      </c>
      <c r="M307">
        <v>280</v>
      </c>
      <c r="N307" t="b">
        <v>1</v>
      </c>
      <c r="O307" t="s">
        <v>8283</v>
      </c>
      <c r="P307">
        <f t="shared" si="8"/>
        <v>27675</v>
      </c>
      <c r="Q307">
        <f>YEAR(K307)</f>
        <v>2015</v>
      </c>
      <c r="R307">
        <f t="shared" si="9"/>
        <v>120</v>
      </c>
      <c r="S307" s="17" t="s">
        <v>8333</v>
      </c>
      <c r="T307" t="s">
        <v>8334</v>
      </c>
    </row>
    <row r="308" spans="1:20" ht="48" hidden="1" x14ac:dyDescent="0.2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 s="12">
        <v>1476316800</v>
      </c>
      <c r="J308" s="12">
        <v>1473837751</v>
      </c>
      <c r="K308" s="13">
        <f>(J308/86400)+25569</f>
        <v>42627.307303240741</v>
      </c>
      <c r="L308" t="b">
        <v>0</v>
      </c>
      <c r="M308">
        <v>265</v>
      </c>
      <c r="N308" t="b">
        <v>1</v>
      </c>
      <c r="O308" t="s">
        <v>8301</v>
      </c>
      <c r="P308">
        <f t="shared" si="8"/>
        <v>0</v>
      </c>
      <c r="Q308">
        <f>YEAR(K308)</f>
        <v>2016</v>
      </c>
      <c r="R308">
        <f t="shared" si="9"/>
        <v>110</v>
      </c>
      <c r="S308" s="17" t="s">
        <v>8343</v>
      </c>
      <c r="T308" t="s">
        <v>8344</v>
      </c>
    </row>
    <row r="309" spans="1:20" ht="48" hidden="1" x14ac:dyDescent="0.2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 s="12">
        <v>1408068000</v>
      </c>
      <c r="J309" s="12">
        <v>1405346680</v>
      </c>
      <c r="K309" s="13">
        <f>(J309/86400)+25569</f>
        <v>41834.58657407407</v>
      </c>
      <c r="L309" t="b">
        <v>1</v>
      </c>
      <c r="M309">
        <v>322</v>
      </c>
      <c r="N309" t="b">
        <v>1</v>
      </c>
      <c r="O309" t="s">
        <v>8269</v>
      </c>
      <c r="P309">
        <f t="shared" si="8"/>
        <v>27541</v>
      </c>
      <c r="Q309">
        <f>YEAR(K309)</f>
        <v>2014</v>
      </c>
      <c r="R309">
        <f t="shared" si="9"/>
        <v>120</v>
      </c>
      <c r="S309" s="17" t="s">
        <v>8343</v>
      </c>
      <c r="T309" t="s">
        <v>8346</v>
      </c>
    </row>
    <row r="310" spans="1:20" ht="48" hidden="1" x14ac:dyDescent="0.2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 s="12">
        <v>1483481019</v>
      </c>
      <c r="J310" s="12">
        <v>1480629819</v>
      </c>
      <c r="K310" s="13">
        <f>(J310/86400)+25569</f>
        <v>42705.91920138889</v>
      </c>
      <c r="L310" t="b">
        <v>0</v>
      </c>
      <c r="M310">
        <v>284</v>
      </c>
      <c r="N310" t="b">
        <v>1</v>
      </c>
      <c r="O310" t="s">
        <v>8283</v>
      </c>
      <c r="P310">
        <f t="shared" si="8"/>
        <v>0</v>
      </c>
      <c r="Q310">
        <f>YEAR(K310)</f>
        <v>2016</v>
      </c>
      <c r="R310">
        <f t="shared" si="9"/>
        <v>136</v>
      </c>
      <c r="S310" s="17" t="s">
        <v>8333</v>
      </c>
      <c r="T310" t="s">
        <v>8334</v>
      </c>
    </row>
    <row r="311" spans="1:20" ht="32" hidden="1" x14ac:dyDescent="0.2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 s="12">
        <v>1367674009</v>
      </c>
      <c r="J311" s="12">
        <v>1365082009</v>
      </c>
      <c r="K311" s="13">
        <f>(J311/86400)+25569</f>
        <v>41368.560289351852</v>
      </c>
      <c r="L311" t="b">
        <v>0</v>
      </c>
      <c r="M311">
        <v>307</v>
      </c>
      <c r="N311" t="b">
        <v>1</v>
      </c>
      <c r="O311" t="s">
        <v>8301</v>
      </c>
      <c r="P311">
        <f t="shared" si="8"/>
        <v>0</v>
      </c>
      <c r="Q311">
        <f>YEAR(K311)</f>
        <v>2013</v>
      </c>
      <c r="R311">
        <f t="shared" si="9"/>
        <v>109</v>
      </c>
      <c r="S311" s="17" t="s">
        <v>8343</v>
      </c>
      <c r="T311" t="s">
        <v>8344</v>
      </c>
    </row>
    <row r="312" spans="1:20" ht="48" hidden="1" x14ac:dyDescent="0.2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 s="12">
        <v>1468524340</v>
      </c>
      <c r="J312" s="12">
        <v>1465932340</v>
      </c>
      <c r="K312" s="13">
        <f>(J312/86400)+25569</f>
        <v>42535.809490740736</v>
      </c>
      <c r="L312" t="b">
        <v>0</v>
      </c>
      <c r="M312">
        <v>183</v>
      </c>
      <c r="N312" t="b">
        <v>1</v>
      </c>
      <c r="O312" t="s">
        <v>8283</v>
      </c>
      <c r="P312">
        <f t="shared" si="8"/>
        <v>0</v>
      </c>
      <c r="Q312">
        <f>YEAR(K312)</f>
        <v>2016</v>
      </c>
      <c r="R312">
        <f t="shared" si="9"/>
        <v>103</v>
      </c>
      <c r="S312" s="17" t="s">
        <v>8333</v>
      </c>
      <c r="T312" t="s">
        <v>8334</v>
      </c>
    </row>
    <row r="313" spans="1:20" ht="48" hidden="1" x14ac:dyDescent="0.2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 s="12">
        <v>1463146848</v>
      </c>
      <c r="J313" s="12">
        <v>1460554848</v>
      </c>
      <c r="K313" s="13">
        <f>(J313/86400)+25569</f>
        <v>42473.57</v>
      </c>
      <c r="L313" t="b">
        <v>1</v>
      </c>
      <c r="M313">
        <v>186</v>
      </c>
      <c r="N313" t="b">
        <v>1</v>
      </c>
      <c r="O313" t="s">
        <v>8267</v>
      </c>
      <c r="P313">
        <f t="shared" si="8"/>
        <v>26978</v>
      </c>
      <c r="Q313">
        <f>YEAR(K313)</f>
        <v>2016</v>
      </c>
      <c r="R313">
        <f t="shared" si="9"/>
        <v>108</v>
      </c>
      <c r="S313" s="17" t="s">
        <v>8341</v>
      </c>
      <c r="T313" t="s">
        <v>8342</v>
      </c>
    </row>
    <row r="314" spans="1:20" ht="48" hidden="1" x14ac:dyDescent="0.2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 s="12">
        <v>1488160860</v>
      </c>
      <c r="J314" s="12">
        <v>1485237096</v>
      </c>
      <c r="K314" s="13">
        <f>(J314/86400)+25569</f>
        <v>42759.244166666671</v>
      </c>
      <c r="L314" t="b">
        <v>1</v>
      </c>
      <c r="M314">
        <v>305</v>
      </c>
      <c r="N314" t="b">
        <v>1</v>
      </c>
      <c r="O314" t="s">
        <v>8267</v>
      </c>
      <c r="P314">
        <f t="shared" si="8"/>
        <v>26744.11</v>
      </c>
      <c r="Q314">
        <f>YEAR(K314)</f>
        <v>2017</v>
      </c>
      <c r="R314">
        <f t="shared" si="9"/>
        <v>157</v>
      </c>
      <c r="S314" s="17" t="s">
        <v>8341</v>
      </c>
      <c r="T314" t="s">
        <v>8342</v>
      </c>
    </row>
    <row r="315" spans="1:20" ht="48" hidden="1" x14ac:dyDescent="0.2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 s="12">
        <v>1443363640</v>
      </c>
      <c r="J315" s="12">
        <v>1439907640</v>
      </c>
      <c r="K315" s="13">
        <f>(J315/86400)+25569</f>
        <v>42234.597685185188</v>
      </c>
      <c r="L315" t="b">
        <v>1</v>
      </c>
      <c r="M315">
        <v>176</v>
      </c>
      <c r="N315" t="b">
        <v>1</v>
      </c>
      <c r="O315" t="s">
        <v>8283</v>
      </c>
      <c r="P315">
        <f t="shared" si="8"/>
        <v>26619</v>
      </c>
      <c r="Q315">
        <f>YEAR(K315)</f>
        <v>2015</v>
      </c>
      <c r="R315">
        <f t="shared" si="9"/>
        <v>106</v>
      </c>
      <c r="S315" s="17" t="s">
        <v>8333</v>
      </c>
      <c r="T315" t="s">
        <v>8334</v>
      </c>
    </row>
    <row r="316" spans="1:20" ht="48" hidden="1" x14ac:dyDescent="0.2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 s="12">
        <v>1423235071</v>
      </c>
      <c r="J316" s="12">
        <v>1420643071</v>
      </c>
      <c r="K316" s="13">
        <f>(J316/86400)+25569</f>
        <v>42011.628136574072</v>
      </c>
      <c r="L316" t="b">
        <v>1</v>
      </c>
      <c r="M316">
        <v>352</v>
      </c>
      <c r="N316" t="b">
        <v>1</v>
      </c>
      <c r="O316" t="s">
        <v>8296</v>
      </c>
      <c r="P316">
        <f t="shared" si="8"/>
        <v>26577</v>
      </c>
      <c r="Q316">
        <f>YEAR(K316)</f>
        <v>2015</v>
      </c>
      <c r="R316">
        <f t="shared" si="9"/>
        <v>106</v>
      </c>
      <c r="S316" s="17" t="s">
        <v>8339</v>
      </c>
      <c r="T316" t="s">
        <v>8340</v>
      </c>
    </row>
    <row r="317" spans="1:20" ht="48" hidden="1" x14ac:dyDescent="0.2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 s="12">
        <v>1416582101</v>
      </c>
      <c r="J317" s="12">
        <v>1413986501</v>
      </c>
      <c r="K317" s="13">
        <f>(J317/86400)+25569</f>
        <v>41934.584502314814</v>
      </c>
      <c r="L317" t="b">
        <v>0</v>
      </c>
      <c r="M317">
        <v>237</v>
      </c>
      <c r="N317" t="b">
        <v>1</v>
      </c>
      <c r="O317" t="s">
        <v>8267</v>
      </c>
      <c r="P317">
        <f t="shared" si="8"/>
        <v>0</v>
      </c>
      <c r="Q317">
        <f>YEAR(K317)</f>
        <v>2014</v>
      </c>
      <c r="R317">
        <f t="shared" si="9"/>
        <v>106</v>
      </c>
      <c r="S317" s="17" t="s">
        <v>8341</v>
      </c>
      <c r="T317" t="s">
        <v>8342</v>
      </c>
    </row>
    <row r="318" spans="1:20" ht="48" hidden="1" x14ac:dyDescent="0.2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 s="12">
        <v>1405609146</v>
      </c>
      <c r="J318" s="12">
        <v>1403017146</v>
      </c>
      <c r="K318" s="13">
        <f>(J318/86400)+25569</f>
        <v>41807.624374999999</v>
      </c>
      <c r="L318" t="b">
        <v>1</v>
      </c>
      <c r="M318">
        <v>125</v>
      </c>
      <c r="N318" t="b">
        <v>1</v>
      </c>
      <c r="O318" t="s">
        <v>8296</v>
      </c>
      <c r="P318">
        <f t="shared" si="8"/>
        <v>26480</v>
      </c>
      <c r="Q318">
        <f>YEAR(K318)</f>
        <v>2014</v>
      </c>
      <c r="R318">
        <f t="shared" si="9"/>
        <v>106</v>
      </c>
      <c r="S318" s="17" t="s">
        <v>8339</v>
      </c>
      <c r="T318" t="s">
        <v>8340</v>
      </c>
    </row>
    <row r="319" spans="1:20" ht="32" hidden="1" x14ac:dyDescent="0.2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 s="12">
        <v>1433085875</v>
      </c>
      <c r="J319" s="12">
        <v>1428333875</v>
      </c>
      <c r="K319" s="13">
        <f>(J319/86400)+25569</f>
        <v>42100.642071759255</v>
      </c>
      <c r="L319" t="b">
        <v>0</v>
      </c>
      <c r="M319">
        <v>152</v>
      </c>
      <c r="N319" t="b">
        <v>1</v>
      </c>
      <c r="O319" t="s">
        <v>8271</v>
      </c>
      <c r="P319">
        <f t="shared" si="8"/>
        <v>0</v>
      </c>
      <c r="Q319">
        <f>YEAR(K319)</f>
        <v>2015</v>
      </c>
      <c r="R319">
        <f t="shared" si="9"/>
        <v>106</v>
      </c>
      <c r="S319" s="17" t="s">
        <v>8328</v>
      </c>
      <c r="T319" t="s">
        <v>8330</v>
      </c>
    </row>
    <row r="320" spans="1:20" ht="32" hidden="1" x14ac:dyDescent="0.2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 s="12">
        <v>1351828800</v>
      </c>
      <c r="J320" s="12">
        <v>1349160018</v>
      </c>
      <c r="K320" s="13">
        <f>(J320/86400)+25569</f>
        <v>41184.277986111112</v>
      </c>
      <c r="L320" t="b">
        <v>1</v>
      </c>
      <c r="M320">
        <v>290</v>
      </c>
      <c r="N320" t="b">
        <v>1</v>
      </c>
      <c r="O320" t="s">
        <v>8267</v>
      </c>
      <c r="P320">
        <f t="shared" si="8"/>
        <v>26445</v>
      </c>
      <c r="Q320">
        <f>YEAR(K320)</f>
        <v>2012</v>
      </c>
      <c r="R320">
        <f t="shared" si="9"/>
        <v>176</v>
      </c>
      <c r="S320" s="17" t="s">
        <v>8341</v>
      </c>
      <c r="T320" t="s">
        <v>8342</v>
      </c>
    </row>
    <row r="321" spans="1:20" ht="32" hidden="1" x14ac:dyDescent="0.2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 s="12">
        <v>1323280391</v>
      </c>
      <c r="J321" s="12">
        <v>1320688391</v>
      </c>
      <c r="K321" s="13">
        <f>(J321/86400)+25569</f>
        <v>40854.745266203703</v>
      </c>
      <c r="L321" t="b">
        <v>0</v>
      </c>
      <c r="M321">
        <v>265</v>
      </c>
      <c r="N321" t="b">
        <v>1</v>
      </c>
      <c r="O321" t="s">
        <v>8272</v>
      </c>
      <c r="P321">
        <f t="shared" si="8"/>
        <v>0</v>
      </c>
      <c r="Q321">
        <f>YEAR(K321)</f>
        <v>2011</v>
      </c>
      <c r="R321">
        <f t="shared" si="9"/>
        <v>132</v>
      </c>
      <c r="S321" s="17" t="s">
        <v>8331</v>
      </c>
      <c r="T321" t="s">
        <v>8353</v>
      </c>
    </row>
    <row r="322" spans="1:20" ht="48" hidden="1" x14ac:dyDescent="0.2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 s="12">
        <v>1398009714</v>
      </c>
      <c r="J322" s="12">
        <v>1395417714</v>
      </c>
      <c r="K322" s="13">
        <f>(J322/86400)+25569</f>
        <v>41719.667986111112</v>
      </c>
      <c r="L322" t="b">
        <v>1</v>
      </c>
      <c r="M322">
        <v>131</v>
      </c>
      <c r="N322" t="b">
        <v>1</v>
      </c>
      <c r="O322" t="s">
        <v>8267</v>
      </c>
      <c r="P322">
        <f t="shared" si="8"/>
        <v>26360</v>
      </c>
      <c r="Q322">
        <f>YEAR(K322)</f>
        <v>2014</v>
      </c>
      <c r="R322">
        <f t="shared" si="9"/>
        <v>101</v>
      </c>
      <c r="S322" s="17" t="s">
        <v>8341</v>
      </c>
      <c r="T322" t="s">
        <v>8342</v>
      </c>
    </row>
    <row r="323" spans="1:20" ht="48" x14ac:dyDescent="0.2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 s="12">
        <v>1466323800</v>
      </c>
      <c r="J323" s="12">
        <v>1463418120</v>
      </c>
      <c r="K323" s="13">
        <f>(J323/86400)+25569</f>
        <v>42506.709722222222</v>
      </c>
      <c r="L323" t="b">
        <v>0</v>
      </c>
      <c r="M323">
        <v>310</v>
      </c>
      <c r="N323" t="b">
        <v>0</v>
      </c>
      <c r="O323" t="s">
        <v>8271</v>
      </c>
      <c r="P323">
        <f t="shared" ref="P323:P386" si="10">IFERROR(ROUND(E323/L323,2),0)</f>
        <v>0</v>
      </c>
      <c r="Q323">
        <f>YEAR(K323)</f>
        <v>2016</v>
      </c>
      <c r="R323">
        <f t="shared" ref="R323:R386" si="11">ROUND(E323/D323*100,0)</f>
        <v>29</v>
      </c>
      <c r="S323" s="17" t="s">
        <v>8328</v>
      </c>
      <c r="T323" t="s">
        <v>8330</v>
      </c>
    </row>
    <row r="324" spans="1:20" ht="48" hidden="1" x14ac:dyDescent="0.2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 s="12">
        <v>1476994315</v>
      </c>
      <c r="J324" s="12">
        <v>1474402315</v>
      </c>
      <c r="K324" s="13">
        <f>(J324/86400)+25569</f>
        <v>42633.841608796298</v>
      </c>
      <c r="L324" t="b">
        <v>0</v>
      </c>
      <c r="M324">
        <v>76</v>
      </c>
      <c r="N324" t="b">
        <v>1</v>
      </c>
      <c r="O324" t="s">
        <v>8293</v>
      </c>
      <c r="P324">
        <f t="shared" si="10"/>
        <v>0</v>
      </c>
      <c r="Q324">
        <f>YEAR(K324)</f>
        <v>2016</v>
      </c>
      <c r="R324">
        <f t="shared" si="11"/>
        <v>105</v>
      </c>
      <c r="S324" s="17" t="s">
        <v>8328</v>
      </c>
      <c r="T324" t="s">
        <v>8329</v>
      </c>
    </row>
    <row r="325" spans="1:20" ht="48" hidden="1" x14ac:dyDescent="0.2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 s="12">
        <v>1482085857</v>
      </c>
      <c r="J325" s="12">
        <v>1479493857</v>
      </c>
      <c r="K325" s="13">
        <f>(J325/86400)+25569</f>
        <v>42692.771493055552</v>
      </c>
      <c r="L325" t="b">
        <v>0</v>
      </c>
      <c r="M325">
        <v>48</v>
      </c>
      <c r="N325" t="b">
        <v>1</v>
      </c>
      <c r="O325" t="s">
        <v>8293</v>
      </c>
      <c r="P325">
        <f t="shared" si="10"/>
        <v>0</v>
      </c>
      <c r="Q325">
        <f>YEAR(K325)</f>
        <v>2016</v>
      </c>
      <c r="R325">
        <f t="shared" si="11"/>
        <v>131</v>
      </c>
      <c r="S325" s="17" t="s">
        <v>8328</v>
      </c>
      <c r="T325" t="s">
        <v>8329</v>
      </c>
    </row>
    <row r="326" spans="1:20" ht="48" hidden="1" x14ac:dyDescent="0.2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 s="12">
        <v>1337885168</v>
      </c>
      <c r="J326" s="12">
        <v>1335293168</v>
      </c>
      <c r="K326" s="13">
        <f>(J326/86400)+25569</f>
        <v>41023.782037037039</v>
      </c>
      <c r="L326" t="b">
        <v>0</v>
      </c>
      <c r="M326">
        <v>221</v>
      </c>
      <c r="N326" t="b">
        <v>1</v>
      </c>
      <c r="O326" t="s">
        <v>8290</v>
      </c>
      <c r="P326">
        <f t="shared" si="10"/>
        <v>0</v>
      </c>
      <c r="Q326">
        <f>YEAR(K326)</f>
        <v>2012</v>
      </c>
      <c r="R326">
        <f t="shared" si="11"/>
        <v>105</v>
      </c>
      <c r="S326" s="17" t="s">
        <v>8347</v>
      </c>
      <c r="T326" t="s">
        <v>8358</v>
      </c>
    </row>
    <row r="327" spans="1:20" ht="48" hidden="1" x14ac:dyDescent="0.2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 s="12">
        <v>1343624400</v>
      </c>
      <c r="J327" s="12">
        <v>1340642717</v>
      </c>
      <c r="K327" s="13">
        <f>(J327/86400)+25569</f>
        <v>41085.698113425926</v>
      </c>
      <c r="L327" t="b">
        <v>0</v>
      </c>
      <c r="M327">
        <v>251</v>
      </c>
      <c r="N327" t="b">
        <v>1</v>
      </c>
      <c r="O327" t="s">
        <v>8267</v>
      </c>
      <c r="P327">
        <f t="shared" si="10"/>
        <v>0</v>
      </c>
      <c r="Q327">
        <f>YEAR(K327)</f>
        <v>2012</v>
      </c>
      <c r="R327">
        <f t="shared" si="11"/>
        <v>105</v>
      </c>
      <c r="S327" s="17" t="s">
        <v>8341</v>
      </c>
      <c r="T327" t="s">
        <v>8342</v>
      </c>
    </row>
    <row r="328" spans="1:20" ht="48" hidden="1" x14ac:dyDescent="0.2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 s="12">
        <v>1429852797</v>
      </c>
      <c r="J328" s="12">
        <v>1426396797</v>
      </c>
      <c r="K328" s="13">
        <f>(J328/86400)+25569</f>
        <v>42078.222187499996</v>
      </c>
      <c r="L328" t="b">
        <v>1</v>
      </c>
      <c r="M328">
        <v>303</v>
      </c>
      <c r="N328" t="b">
        <v>1</v>
      </c>
      <c r="O328" t="s">
        <v>8267</v>
      </c>
      <c r="P328">
        <f t="shared" si="10"/>
        <v>26100</v>
      </c>
      <c r="Q328">
        <f>YEAR(K328)</f>
        <v>2015</v>
      </c>
      <c r="R328">
        <f t="shared" si="11"/>
        <v>174</v>
      </c>
      <c r="S328" s="17" t="s">
        <v>8341</v>
      </c>
      <c r="T328" t="s">
        <v>8342</v>
      </c>
    </row>
    <row r="329" spans="1:20" ht="32" hidden="1" x14ac:dyDescent="0.2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 s="12">
        <v>1476961513</v>
      </c>
      <c r="J329" s="12">
        <v>1474369513</v>
      </c>
      <c r="K329" s="13">
        <f>(J329/86400)+25569</f>
        <v>42633.461956018524</v>
      </c>
      <c r="L329" t="b">
        <v>0</v>
      </c>
      <c r="M329">
        <v>253</v>
      </c>
      <c r="N329" t="b">
        <v>1</v>
      </c>
      <c r="O329" t="s">
        <v>8283</v>
      </c>
      <c r="P329">
        <f t="shared" si="10"/>
        <v>0</v>
      </c>
      <c r="Q329">
        <f>YEAR(K329)</f>
        <v>2016</v>
      </c>
      <c r="R329">
        <f t="shared" si="11"/>
        <v>159</v>
      </c>
      <c r="S329" s="17" t="s">
        <v>8333</v>
      </c>
      <c r="T329" t="s">
        <v>8334</v>
      </c>
    </row>
    <row r="330" spans="1:20" ht="48" hidden="1" x14ac:dyDescent="0.2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 s="12">
        <v>1431143940</v>
      </c>
      <c r="J330" s="12">
        <v>1428585710</v>
      </c>
      <c r="K330" s="13">
        <f>(J330/86400)+25569</f>
        <v>42103.556828703702</v>
      </c>
      <c r="L330" t="b">
        <v>0</v>
      </c>
      <c r="M330">
        <v>147</v>
      </c>
      <c r="N330" t="b">
        <v>1</v>
      </c>
      <c r="O330" t="s">
        <v>8303</v>
      </c>
      <c r="P330">
        <f t="shared" si="10"/>
        <v>0</v>
      </c>
      <c r="Q330">
        <f>YEAR(K330)</f>
        <v>2015</v>
      </c>
      <c r="R330">
        <f t="shared" si="11"/>
        <v>103</v>
      </c>
      <c r="S330" s="17" t="s">
        <v>8343</v>
      </c>
      <c r="T330" t="s">
        <v>8355</v>
      </c>
    </row>
    <row r="331" spans="1:20" ht="48" hidden="1" x14ac:dyDescent="0.2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 s="12">
        <v>1367208140</v>
      </c>
      <c r="J331" s="12">
        <v>1363320140</v>
      </c>
      <c r="K331" s="13">
        <f>(J331/86400)+25569</f>
        <v>41348.168287037035</v>
      </c>
      <c r="L331" t="b">
        <v>0</v>
      </c>
      <c r="M331">
        <v>259</v>
      </c>
      <c r="N331" t="b">
        <v>1</v>
      </c>
      <c r="O331" t="s">
        <v>8277</v>
      </c>
      <c r="P331">
        <f t="shared" si="10"/>
        <v>0</v>
      </c>
      <c r="Q331">
        <f>YEAR(K331)</f>
        <v>2013</v>
      </c>
      <c r="R331">
        <f t="shared" si="11"/>
        <v>129</v>
      </c>
      <c r="S331" s="17" t="s">
        <v>8347</v>
      </c>
      <c r="T331" t="s">
        <v>8348</v>
      </c>
    </row>
    <row r="332" spans="1:20" ht="48" x14ac:dyDescent="0.2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 s="12">
        <v>1489500155</v>
      </c>
      <c r="J332" s="12">
        <v>1485874955</v>
      </c>
      <c r="K332" s="13">
        <f>(J332/86400)+25569</f>
        <v>42766.626793981486</v>
      </c>
      <c r="L332" t="b">
        <v>0</v>
      </c>
      <c r="M332">
        <v>188</v>
      </c>
      <c r="N332" t="b">
        <v>0</v>
      </c>
      <c r="O332" t="s">
        <v>8271</v>
      </c>
      <c r="P332">
        <f t="shared" si="10"/>
        <v>0</v>
      </c>
      <c r="Q332">
        <f>YEAR(K332)</f>
        <v>2017</v>
      </c>
      <c r="R332">
        <f t="shared" si="11"/>
        <v>46</v>
      </c>
      <c r="S332" s="17" t="s">
        <v>8328</v>
      </c>
      <c r="T332" t="s">
        <v>8330</v>
      </c>
    </row>
    <row r="333" spans="1:20" ht="48" hidden="1" x14ac:dyDescent="0.2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 s="12">
        <v>1393031304</v>
      </c>
      <c r="J333" s="12">
        <v>1390439304</v>
      </c>
      <c r="K333" s="13">
        <f>(J333/86400)+25569</f>
        <v>41662.047500000001</v>
      </c>
      <c r="L333" t="b">
        <v>1</v>
      </c>
      <c r="M333">
        <v>328</v>
      </c>
      <c r="N333" t="b">
        <v>1</v>
      </c>
      <c r="O333" t="s">
        <v>8267</v>
      </c>
      <c r="P333">
        <f t="shared" si="10"/>
        <v>25648</v>
      </c>
      <c r="Q333">
        <f>YEAR(K333)</f>
        <v>2014</v>
      </c>
      <c r="R333">
        <f t="shared" si="11"/>
        <v>103</v>
      </c>
      <c r="S333" s="17" t="s">
        <v>8341</v>
      </c>
      <c r="T333" t="s">
        <v>8342</v>
      </c>
    </row>
    <row r="334" spans="1:20" ht="48" hidden="1" x14ac:dyDescent="0.2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 s="12">
        <v>1377960012</v>
      </c>
      <c r="J334" s="12">
        <v>1375368012</v>
      </c>
      <c r="K334" s="13">
        <f>(J334/86400)+25569</f>
        <v>41487.611250000002</v>
      </c>
      <c r="L334" t="b">
        <v>1</v>
      </c>
      <c r="M334">
        <v>670</v>
      </c>
      <c r="N334" t="b">
        <v>1</v>
      </c>
      <c r="O334" t="s">
        <v>8274</v>
      </c>
      <c r="P334">
        <f t="shared" si="10"/>
        <v>25577.56</v>
      </c>
      <c r="Q334">
        <f>YEAR(K334)</f>
        <v>2013</v>
      </c>
      <c r="R334">
        <f t="shared" si="11"/>
        <v>213</v>
      </c>
      <c r="S334" s="17" t="s">
        <v>8347</v>
      </c>
      <c r="T334" t="s">
        <v>8351</v>
      </c>
    </row>
    <row r="335" spans="1:20" ht="48" hidden="1" x14ac:dyDescent="0.2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 s="12">
        <v>1402494243</v>
      </c>
      <c r="J335" s="12">
        <v>1399902243</v>
      </c>
      <c r="K335" s="13">
        <f>(J335/86400)+25569</f>
        <v>41771.572256944448</v>
      </c>
      <c r="L335" t="b">
        <v>1</v>
      </c>
      <c r="M335">
        <v>221</v>
      </c>
      <c r="N335" t="b">
        <v>1</v>
      </c>
      <c r="O335" t="s">
        <v>8296</v>
      </c>
      <c r="P335">
        <f t="shared" si="10"/>
        <v>25568</v>
      </c>
      <c r="Q335">
        <f>YEAR(K335)</f>
        <v>2014</v>
      </c>
      <c r="R335">
        <f t="shared" si="11"/>
        <v>102</v>
      </c>
      <c r="S335" s="17" t="s">
        <v>8339</v>
      </c>
      <c r="T335" t="s">
        <v>8340</v>
      </c>
    </row>
    <row r="336" spans="1:20" ht="64" hidden="1" x14ac:dyDescent="0.2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 s="12">
        <v>1434307537</v>
      </c>
      <c r="J336" s="12">
        <v>1431715537</v>
      </c>
      <c r="K336" s="13">
        <f>(J336/86400)+25569</f>
        <v>42139.781678240739</v>
      </c>
      <c r="L336" t="b">
        <v>1</v>
      </c>
      <c r="M336">
        <v>537</v>
      </c>
      <c r="N336" t="b">
        <v>1</v>
      </c>
      <c r="O336" t="s">
        <v>8296</v>
      </c>
      <c r="P336">
        <f t="shared" si="10"/>
        <v>25445</v>
      </c>
      <c r="Q336">
        <f>YEAR(K336)</f>
        <v>2015</v>
      </c>
      <c r="R336">
        <f t="shared" si="11"/>
        <v>254</v>
      </c>
      <c r="S336" s="17" t="s">
        <v>8339</v>
      </c>
      <c r="T336" t="s">
        <v>8340</v>
      </c>
    </row>
    <row r="337" spans="1:20" ht="48" hidden="1" x14ac:dyDescent="0.2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 s="12">
        <v>1303686138</v>
      </c>
      <c r="J337" s="12">
        <v>1301007738</v>
      </c>
      <c r="K337" s="13">
        <f>(J337/86400)+25569</f>
        <v>40626.959930555553</v>
      </c>
      <c r="L337" t="b">
        <v>1</v>
      </c>
      <c r="M337">
        <v>298</v>
      </c>
      <c r="N337" t="b">
        <v>1</v>
      </c>
      <c r="O337" t="s">
        <v>8267</v>
      </c>
      <c r="P337">
        <f t="shared" si="10"/>
        <v>25430.66</v>
      </c>
      <c r="Q337">
        <f>YEAR(K337)</f>
        <v>2011</v>
      </c>
      <c r="R337">
        <f t="shared" si="11"/>
        <v>102</v>
      </c>
      <c r="S337" s="17" t="s">
        <v>8341</v>
      </c>
      <c r="T337" t="s">
        <v>8342</v>
      </c>
    </row>
    <row r="338" spans="1:20" ht="48" hidden="1" x14ac:dyDescent="0.2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 s="12">
        <v>1415213324</v>
      </c>
      <c r="J338" s="12">
        <v>1412617724</v>
      </c>
      <c r="K338" s="13">
        <f>(J338/86400)+25569</f>
        <v>41918.742175925923</v>
      </c>
      <c r="L338" t="b">
        <v>1</v>
      </c>
      <c r="M338">
        <v>213</v>
      </c>
      <c r="N338" t="b">
        <v>1</v>
      </c>
      <c r="O338" t="s">
        <v>8269</v>
      </c>
      <c r="P338">
        <f t="shared" si="10"/>
        <v>25388</v>
      </c>
      <c r="Q338">
        <f>YEAR(K338)</f>
        <v>2014</v>
      </c>
      <c r="R338">
        <f t="shared" si="11"/>
        <v>102</v>
      </c>
      <c r="S338" s="17" t="s">
        <v>8343</v>
      </c>
      <c r="T338" t="s">
        <v>8346</v>
      </c>
    </row>
    <row r="339" spans="1:20" ht="48" hidden="1" x14ac:dyDescent="0.2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 s="12">
        <v>1415941920</v>
      </c>
      <c r="J339" s="12">
        <v>1414028490</v>
      </c>
      <c r="K339" s="13">
        <f>(J339/86400)+25569</f>
        <v>41935.070486111115</v>
      </c>
      <c r="L339" t="b">
        <v>1</v>
      </c>
      <c r="M339">
        <v>302</v>
      </c>
      <c r="N339" t="b">
        <v>1</v>
      </c>
      <c r="O339" t="s">
        <v>8267</v>
      </c>
      <c r="P339">
        <f t="shared" si="10"/>
        <v>25375</v>
      </c>
      <c r="Q339">
        <f>YEAR(K339)</f>
        <v>2014</v>
      </c>
      <c r="R339">
        <f t="shared" si="11"/>
        <v>105</v>
      </c>
      <c r="S339" s="17" t="s">
        <v>8341</v>
      </c>
      <c r="T339" t="s">
        <v>8342</v>
      </c>
    </row>
    <row r="340" spans="1:20" ht="48" hidden="1" x14ac:dyDescent="0.2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 s="12">
        <v>1345660334</v>
      </c>
      <c r="J340" s="12">
        <v>1343068334</v>
      </c>
      <c r="K340" s="13">
        <f>(J340/86400)+25569</f>
        <v>41113.77238425926</v>
      </c>
      <c r="L340" t="b">
        <v>1</v>
      </c>
      <c r="M340">
        <v>126</v>
      </c>
      <c r="N340" t="b">
        <v>1</v>
      </c>
      <c r="O340" t="s">
        <v>8267</v>
      </c>
      <c r="P340">
        <f t="shared" si="10"/>
        <v>25312</v>
      </c>
      <c r="Q340">
        <f>YEAR(K340)</f>
        <v>2012</v>
      </c>
      <c r="R340">
        <f t="shared" si="11"/>
        <v>101</v>
      </c>
      <c r="S340" s="17" t="s">
        <v>8341</v>
      </c>
      <c r="T340" t="s">
        <v>8342</v>
      </c>
    </row>
    <row r="341" spans="1:20" ht="48" x14ac:dyDescent="0.2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 s="12">
        <v>1377867220</v>
      </c>
      <c r="J341" s="12">
        <v>1375275220</v>
      </c>
      <c r="K341" s="13">
        <f>(J341/86400)+25569</f>
        <v>41486.537268518521</v>
      </c>
      <c r="L341" t="b">
        <v>0</v>
      </c>
      <c r="M341">
        <v>94</v>
      </c>
      <c r="N341" t="b">
        <v>0</v>
      </c>
      <c r="O341" t="s">
        <v>8280</v>
      </c>
      <c r="P341">
        <f t="shared" si="10"/>
        <v>0</v>
      </c>
      <c r="Q341">
        <f>YEAR(K341)</f>
        <v>2013</v>
      </c>
      <c r="R341">
        <f t="shared" si="11"/>
        <v>5</v>
      </c>
      <c r="S341" s="17" t="s">
        <v>8336</v>
      </c>
      <c r="T341" t="s">
        <v>8354</v>
      </c>
    </row>
    <row r="342" spans="1:20" ht="48" hidden="1" x14ac:dyDescent="0.2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 s="12">
        <v>1418430311</v>
      </c>
      <c r="J342" s="12">
        <v>1415838311</v>
      </c>
      <c r="K342" s="13">
        <f>(J342/86400)+25569</f>
        <v>41956.017488425925</v>
      </c>
      <c r="L342" t="b">
        <v>0</v>
      </c>
      <c r="M342">
        <v>105</v>
      </c>
      <c r="N342" t="b">
        <v>1</v>
      </c>
      <c r="O342" t="s">
        <v>8271</v>
      </c>
      <c r="P342">
        <f t="shared" si="10"/>
        <v>0</v>
      </c>
      <c r="Q342">
        <f>YEAR(K342)</f>
        <v>2014</v>
      </c>
      <c r="R342">
        <f t="shared" si="11"/>
        <v>101</v>
      </c>
      <c r="S342" s="17" t="s">
        <v>8328</v>
      </c>
      <c r="T342" t="s">
        <v>8330</v>
      </c>
    </row>
    <row r="343" spans="1:20" ht="48" hidden="1" x14ac:dyDescent="0.2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 s="12">
        <v>1472020881</v>
      </c>
      <c r="J343" s="12">
        <v>1469428881</v>
      </c>
      <c r="K343" s="13">
        <f>(J343/86400)+25569</f>
        <v>42576.278715277775</v>
      </c>
      <c r="L343" t="b">
        <v>1</v>
      </c>
      <c r="M343">
        <v>218</v>
      </c>
      <c r="N343" t="b">
        <v>1</v>
      </c>
      <c r="O343" t="s">
        <v>8301</v>
      </c>
      <c r="P343">
        <f t="shared" si="10"/>
        <v>25088</v>
      </c>
      <c r="Q343">
        <f>YEAR(K343)</f>
        <v>2016</v>
      </c>
      <c r="R343">
        <f t="shared" si="11"/>
        <v>100</v>
      </c>
      <c r="S343" s="17" t="s">
        <v>8343</v>
      </c>
      <c r="T343" t="s">
        <v>8344</v>
      </c>
    </row>
    <row r="344" spans="1:20" ht="48" hidden="1" x14ac:dyDescent="0.2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 s="12">
        <v>1405738800</v>
      </c>
      <c r="J344" s="12">
        <v>1402945408</v>
      </c>
      <c r="K344" s="13">
        <f>(J344/86400)+25569</f>
        <v>41806.794074074074</v>
      </c>
      <c r="L344" t="b">
        <v>0</v>
      </c>
      <c r="M344">
        <v>988</v>
      </c>
      <c r="N344" t="b">
        <v>1</v>
      </c>
      <c r="O344" t="s">
        <v>8295</v>
      </c>
      <c r="P344">
        <f t="shared" si="10"/>
        <v>0</v>
      </c>
      <c r="Q344">
        <f>YEAR(K344)</f>
        <v>2014</v>
      </c>
      <c r="R344">
        <f t="shared" si="11"/>
        <v>496</v>
      </c>
      <c r="S344" s="17" t="s">
        <v>8336</v>
      </c>
      <c r="T344" t="s">
        <v>8337</v>
      </c>
    </row>
    <row r="345" spans="1:20" ht="48" hidden="1" x14ac:dyDescent="0.2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 s="12">
        <v>1488549079</v>
      </c>
      <c r="J345" s="12">
        <v>1485957079</v>
      </c>
      <c r="K345" s="13">
        <f>(J345/86400)+25569</f>
        <v>42767.577303240745</v>
      </c>
      <c r="L345" t="b">
        <v>0</v>
      </c>
      <c r="M345">
        <v>140</v>
      </c>
      <c r="N345" t="b">
        <v>0</v>
      </c>
      <c r="O345" t="s">
        <v>8271</v>
      </c>
      <c r="P345">
        <f t="shared" si="10"/>
        <v>0</v>
      </c>
      <c r="Q345">
        <f>YEAR(K345)</f>
        <v>2017</v>
      </c>
      <c r="R345">
        <f t="shared" si="11"/>
        <v>49</v>
      </c>
      <c r="S345" s="17" t="s">
        <v>8328</v>
      </c>
      <c r="T345" t="s">
        <v>8330</v>
      </c>
    </row>
    <row r="346" spans="1:20" ht="48" x14ac:dyDescent="0.2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 s="12">
        <v>1451389601</v>
      </c>
      <c r="J346" s="12">
        <v>1447933601</v>
      </c>
      <c r="K346" s="13">
        <f>(J346/86400)+25569</f>
        <v>42327.490752314814</v>
      </c>
      <c r="L346" t="b">
        <v>0</v>
      </c>
      <c r="M346">
        <v>34</v>
      </c>
      <c r="N346" t="b">
        <v>0</v>
      </c>
      <c r="O346" t="s">
        <v>8268</v>
      </c>
      <c r="P346">
        <f t="shared" si="10"/>
        <v>0</v>
      </c>
      <c r="Q346">
        <f>YEAR(K346)</f>
        <v>2015</v>
      </c>
      <c r="R346">
        <f t="shared" si="11"/>
        <v>25</v>
      </c>
      <c r="S346" s="17" t="s">
        <v>8341</v>
      </c>
      <c r="T346" t="s">
        <v>8359</v>
      </c>
    </row>
    <row r="347" spans="1:20" ht="48" hidden="1" x14ac:dyDescent="0.2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 s="12">
        <v>1470469938</v>
      </c>
      <c r="J347" s="12">
        <v>1469173938</v>
      </c>
      <c r="K347" s="13">
        <f>(J347/86400)+25569</f>
        <v>42573.327986111108</v>
      </c>
      <c r="L347" t="b">
        <v>0</v>
      </c>
      <c r="M347">
        <v>249</v>
      </c>
      <c r="N347" t="b">
        <v>1</v>
      </c>
      <c r="O347" t="s">
        <v>8295</v>
      </c>
      <c r="P347">
        <f t="shared" si="10"/>
        <v>0</v>
      </c>
      <c r="Q347">
        <f>YEAR(K347)</f>
        <v>2016</v>
      </c>
      <c r="R347">
        <f t="shared" si="11"/>
        <v>272</v>
      </c>
      <c r="S347" s="17" t="s">
        <v>8336</v>
      </c>
      <c r="T347" t="s">
        <v>8337</v>
      </c>
    </row>
    <row r="348" spans="1:20" ht="19" hidden="1" x14ac:dyDescent="0.2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 s="12">
        <v>1360276801</v>
      </c>
      <c r="J348" s="12">
        <v>1357684801</v>
      </c>
      <c r="K348" s="13">
        <f>(J348/86400)+25569</f>
        <v>41282.944456018522</v>
      </c>
      <c r="L348" t="b">
        <v>1</v>
      </c>
      <c r="M348">
        <v>576</v>
      </c>
      <c r="N348" t="b">
        <v>1</v>
      </c>
      <c r="O348" t="s">
        <v>8267</v>
      </c>
      <c r="P348">
        <f t="shared" si="10"/>
        <v>24490</v>
      </c>
      <c r="Q348">
        <f>YEAR(K348)</f>
        <v>2013</v>
      </c>
      <c r="R348">
        <f t="shared" si="11"/>
        <v>111</v>
      </c>
      <c r="S348" s="17" t="s">
        <v>8341</v>
      </c>
      <c r="T348" t="s">
        <v>8342</v>
      </c>
    </row>
    <row r="349" spans="1:20" ht="48" hidden="1" x14ac:dyDescent="0.2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 s="12">
        <v>1475294340</v>
      </c>
      <c r="J349" s="12">
        <v>1472753745</v>
      </c>
      <c r="K349" s="13">
        <f>(J349/86400)+25569</f>
        <v>42614.760937500003</v>
      </c>
      <c r="L349" t="b">
        <v>1</v>
      </c>
      <c r="M349">
        <v>97</v>
      </c>
      <c r="N349" t="b">
        <v>1</v>
      </c>
      <c r="O349" t="s">
        <v>8269</v>
      </c>
      <c r="P349">
        <f t="shared" si="10"/>
        <v>24418.6</v>
      </c>
      <c r="Q349">
        <f>YEAR(K349)</f>
        <v>2016</v>
      </c>
      <c r="R349">
        <f t="shared" si="11"/>
        <v>106</v>
      </c>
      <c r="S349" s="17" t="s">
        <v>8343</v>
      </c>
      <c r="T349" t="s">
        <v>8346</v>
      </c>
    </row>
    <row r="350" spans="1:20" ht="48" hidden="1" x14ac:dyDescent="0.2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 s="12">
        <v>1375908587</v>
      </c>
      <c r="J350" s="12">
        <v>1372884587</v>
      </c>
      <c r="K350" s="13">
        <f>(J350/86400)+25569</f>
        <v>41458.867905092593</v>
      </c>
      <c r="L350" t="b">
        <v>1</v>
      </c>
      <c r="M350">
        <v>389</v>
      </c>
      <c r="N350" t="b">
        <v>1</v>
      </c>
      <c r="O350" t="s">
        <v>8274</v>
      </c>
      <c r="P350">
        <f t="shared" si="10"/>
        <v>24321.1</v>
      </c>
      <c r="Q350">
        <f>YEAR(K350)</f>
        <v>2013</v>
      </c>
      <c r="R350">
        <f t="shared" si="11"/>
        <v>162</v>
      </c>
      <c r="S350" s="17" t="s">
        <v>8347</v>
      </c>
      <c r="T350" t="s">
        <v>8351</v>
      </c>
    </row>
    <row r="351" spans="1:20" ht="48" hidden="1" x14ac:dyDescent="0.2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 s="12">
        <v>1477767600</v>
      </c>
      <c r="J351" s="12">
        <v>1475337675</v>
      </c>
      <c r="K351" s="13">
        <f>(J351/86400)+25569</f>
        <v>42644.667534722219</v>
      </c>
      <c r="L351" t="b">
        <v>0</v>
      </c>
      <c r="M351">
        <v>296</v>
      </c>
      <c r="N351" t="b">
        <v>1</v>
      </c>
      <c r="O351" t="s">
        <v>8295</v>
      </c>
      <c r="P351">
        <f t="shared" si="10"/>
        <v>0</v>
      </c>
      <c r="Q351">
        <f>YEAR(K351)</f>
        <v>2016</v>
      </c>
      <c r="R351">
        <f t="shared" si="11"/>
        <v>243</v>
      </c>
      <c r="S351" s="17" t="s">
        <v>8336</v>
      </c>
      <c r="T351" t="s">
        <v>8337</v>
      </c>
    </row>
    <row r="352" spans="1:20" ht="48" hidden="1" x14ac:dyDescent="0.2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 s="12">
        <v>1417845600</v>
      </c>
      <c r="J352" s="12">
        <v>1415194553</v>
      </c>
      <c r="K352" s="13">
        <f>(J352/86400)+25569</f>
        <v>41948.56658564815</v>
      </c>
      <c r="L352" t="b">
        <v>1</v>
      </c>
      <c r="M352">
        <v>615</v>
      </c>
      <c r="N352" t="b">
        <v>1</v>
      </c>
      <c r="O352" t="s">
        <v>8283</v>
      </c>
      <c r="P352">
        <f t="shared" si="10"/>
        <v>24297</v>
      </c>
      <c r="Q352">
        <f>YEAR(K352)</f>
        <v>2014</v>
      </c>
      <c r="R352">
        <f t="shared" si="11"/>
        <v>162</v>
      </c>
      <c r="S352" s="17" t="s">
        <v>8333</v>
      </c>
      <c r="T352" t="s">
        <v>8334</v>
      </c>
    </row>
    <row r="353" spans="1:20" ht="48" hidden="1" x14ac:dyDescent="0.2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 s="12">
        <v>1455548400</v>
      </c>
      <c r="J353" s="12">
        <v>1453461865</v>
      </c>
      <c r="K353" s="13">
        <f>(J353/86400)+25569</f>
        <v>42391.475289351853</v>
      </c>
      <c r="L353" t="b">
        <v>1</v>
      </c>
      <c r="M353">
        <v>294</v>
      </c>
      <c r="N353" t="b">
        <v>1</v>
      </c>
      <c r="O353" t="s">
        <v>8283</v>
      </c>
      <c r="P353">
        <f t="shared" si="10"/>
        <v>24201</v>
      </c>
      <c r="Q353">
        <f>YEAR(K353)</f>
        <v>2016</v>
      </c>
      <c r="R353">
        <f t="shared" si="11"/>
        <v>484</v>
      </c>
      <c r="S353" s="17" t="s">
        <v>8333</v>
      </c>
      <c r="T353" t="s">
        <v>8334</v>
      </c>
    </row>
    <row r="354" spans="1:20" ht="48" hidden="1" x14ac:dyDescent="0.2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 s="12">
        <v>1410862734</v>
      </c>
      <c r="J354" s="12">
        <v>1407838734</v>
      </c>
      <c r="K354" s="13">
        <f>(J354/86400)+25569</f>
        <v>41863.429791666669</v>
      </c>
      <c r="L354" t="b">
        <v>1</v>
      </c>
      <c r="M354">
        <v>205</v>
      </c>
      <c r="N354" t="b">
        <v>1</v>
      </c>
      <c r="O354" t="s">
        <v>8293</v>
      </c>
      <c r="P354">
        <f t="shared" si="10"/>
        <v>24108</v>
      </c>
      <c r="Q354">
        <f>YEAR(K354)</f>
        <v>2014</v>
      </c>
      <c r="R354">
        <f t="shared" si="11"/>
        <v>127</v>
      </c>
      <c r="S354" s="17" t="s">
        <v>8328</v>
      </c>
      <c r="T354" t="s">
        <v>8329</v>
      </c>
    </row>
    <row r="355" spans="1:20" ht="19" x14ac:dyDescent="0.2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 s="12">
        <v>1406257200</v>
      </c>
      <c r="J355" s="12">
        <v>1403176891</v>
      </c>
      <c r="K355" s="13">
        <f>(J355/86400)+25569</f>
        <v>41809.473275462966</v>
      </c>
      <c r="L355" t="b">
        <v>0</v>
      </c>
      <c r="M355">
        <v>135</v>
      </c>
      <c r="N355" t="b">
        <v>0</v>
      </c>
      <c r="O355" t="s">
        <v>8271</v>
      </c>
      <c r="P355">
        <f t="shared" si="10"/>
        <v>0</v>
      </c>
      <c r="Q355">
        <f>YEAR(K355)</f>
        <v>2014</v>
      </c>
      <c r="R355">
        <f t="shared" si="11"/>
        <v>7</v>
      </c>
      <c r="S355" s="17" t="s">
        <v>8328</v>
      </c>
      <c r="T355" t="s">
        <v>8330</v>
      </c>
    </row>
    <row r="356" spans="1:20" ht="48" hidden="1" x14ac:dyDescent="0.2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 s="12">
        <v>1454248563</v>
      </c>
      <c r="J356" s="12">
        <v>1451656563</v>
      </c>
      <c r="K356" s="13">
        <f>(J356/86400)+25569</f>
        <v>42370.580590277779</v>
      </c>
      <c r="L356" t="b">
        <v>1</v>
      </c>
      <c r="M356">
        <v>61</v>
      </c>
      <c r="N356" t="b">
        <v>1</v>
      </c>
      <c r="O356" t="s">
        <v>8278</v>
      </c>
      <c r="P356">
        <f t="shared" si="10"/>
        <v>23727.55</v>
      </c>
      <c r="Q356">
        <f>YEAR(K356)</f>
        <v>2016</v>
      </c>
      <c r="R356">
        <f t="shared" si="11"/>
        <v>119</v>
      </c>
      <c r="S356" s="17" t="s">
        <v>8347</v>
      </c>
      <c r="T356" t="s">
        <v>8349</v>
      </c>
    </row>
    <row r="357" spans="1:20" ht="48" hidden="1" x14ac:dyDescent="0.2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 s="12">
        <v>1458826056</v>
      </c>
      <c r="J357" s="12">
        <v>1456237656</v>
      </c>
      <c r="K357" s="13">
        <f>(J357/86400)+25569</f>
        <v>42423.602500000001</v>
      </c>
      <c r="L357" t="b">
        <v>0</v>
      </c>
      <c r="M357">
        <v>124</v>
      </c>
      <c r="N357" t="b">
        <v>1</v>
      </c>
      <c r="O357" t="s">
        <v>8296</v>
      </c>
      <c r="P357">
        <f t="shared" si="10"/>
        <v>0</v>
      </c>
      <c r="Q357">
        <f>YEAR(K357)</f>
        <v>2016</v>
      </c>
      <c r="R357">
        <f t="shared" si="11"/>
        <v>102</v>
      </c>
      <c r="S357" s="17" t="s">
        <v>8339</v>
      </c>
      <c r="T357" t="s">
        <v>8340</v>
      </c>
    </row>
    <row r="358" spans="1:20" ht="48" hidden="1" x14ac:dyDescent="0.2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 s="12">
        <v>1415319355</v>
      </c>
      <c r="J358" s="12">
        <v>1411859755</v>
      </c>
      <c r="K358" s="13">
        <f>(J358/86400)+25569</f>
        <v>41909.96938657407</v>
      </c>
      <c r="L358" t="b">
        <v>1</v>
      </c>
      <c r="M358">
        <v>213</v>
      </c>
      <c r="N358" t="b">
        <v>1</v>
      </c>
      <c r="O358" t="s">
        <v>8269</v>
      </c>
      <c r="P358">
        <f t="shared" si="10"/>
        <v>23505</v>
      </c>
      <c r="Q358">
        <f>YEAR(K358)</f>
        <v>2014</v>
      </c>
      <c r="R358">
        <f t="shared" si="11"/>
        <v>118</v>
      </c>
      <c r="S358" s="17" t="s">
        <v>8343</v>
      </c>
      <c r="T358" t="s">
        <v>8346</v>
      </c>
    </row>
    <row r="359" spans="1:20" ht="48" hidden="1" x14ac:dyDescent="0.2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 s="12">
        <v>1344826800</v>
      </c>
      <c r="J359" s="12">
        <v>1341875544</v>
      </c>
      <c r="K359" s="13">
        <f>(J359/86400)+25569</f>
        <v>41099.966944444444</v>
      </c>
      <c r="L359" t="b">
        <v>1</v>
      </c>
      <c r="M359">
        <v>105</v>
      </c>
      <c r="N359" t="b">
        <v>1</v>
      </c>
      <c r="O359" t="s">
        <v>8293</v>
      </c>
      <c r="P359">
        <f t="shared" si="10"/>
        <v>23414</v>
      </c>
      <c r="Q359">
        <f>YEAR(K359)</f>
        <v>2012</v>
      </c>
      <c r="R359">
        <f t="shared" si="11"/>
        <v>585</v>
      </c>
      <c r="S359" s="17" t="s">
        <v>8328</v>
      </c>
      <c r="T359" t="s">
        <v>8329</v>
      </c>
    </row>
    <row r="360" spans="1:20" ht="48" hidden="1" x14ac:dyDescent="0.2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 s="12">
        <v>1408566243</v>
      </c>
      <c r="J360" s="12">
        <v>1405974243</v>
      </c>
      <c r="K360" s="13">
        <f>(J360/86400)+25569</f>
        <v>41841.850034722222</v>
      </c>
      <c r="L360" t="b">
        <v>0</v>
      </c>
      <c r="M360">
        <v>159</v>
      </c>
      <c r="N360" t="b">
        <v>1</v>
      </c>
      <c r="O360" t="s">
        <v>8301</v>
      </c>
      <c r="P360">
        <f t="shared" si="10"/>
        <v>0</v>
      </c>
      <c r="Q360">
        <f>YEAR(K360)</f>
        <v>2014</v>
      </c>
      <c r="R360">
        <f t="shared" si="11"/>
        <v>106</v>
      </c>
      <c r="S360" s="17" t="s">
        <v>8343</v>
      </c>
      <c r="T360" t="s">
        <v>8344</v>
      </c>
    </row>
    <row r="361" spans="1:20" ht="48" hidden="1" x14ac:dyDescent="0.2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 s="12">
        <v>1419292800</v>
      </c>
      <c r="J361" s="12">
        <v>1416592916</v>
      </c>
      <c r="K361" s="13">
        <f>(J361/86400)+25569</f>
        <v>41964.751342592594</v>
      </c>
      <c r="L361" t="b">
        <v>1</v>
      </c>
      <c r="M361">
        <v>241</v>
      </c>
      <c r="N361" t="b">
        <v>1</v>
      </c>
      <c r="O361" t="s">
        <v>8283</v>
      </c>
      <c r="P361">
        <f t="shared" si="10"/>
        <v>23096</v>
      </c>
      <c r="Q361">
        <f>YEAR(K361)</f>
        <v>2014</v>
      </c>
      <c r="R361">
        <f t="shared" si="11"/>
        <v>125</v>
      </c>
      <c r="S361" s="17" t="s">
        <v>8333</v>
      </c>
      <c r="T361" t="s">
        <v>8334</v>
      </c>
    </row>
    <row r="362" spans="1:20" ht="48" hidden="1" x14ac:dyDescent="0.2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 s="12">
        <v>1486391011</v>
      </c>
      <c r="J362" s="12">
        <v>1483712611</v>
      </c>
      <c r="K362" s="13">
        <f>(J362/86400)+25569</f>
        <v>42741.599664351852</v>
      </c>
      <c r="L362" t="b">
        <v>0</v>
      </c>
      <c r="M362">
        <v>375</v>
      </c>
      <c r="N362" t="b">
        <v>1</v>
      </c>
      <c r="O362" t="s">
        <v>8283</v>
      </c>
      <c r="P362">
        <f t="shared" si="10"/>
        <v>0</v>
      </c>
      <c r="Q362">
        <f>YEAR(K362)</f>
        <v>2017</v>
      </c>
      <c r="R362">
        <f t="shared" si="11"/>
        <v>105</v>
      </c>
      <c r="S362" s="17" t="s">
        <v>8333</v>
      </c>
      <c r="T362" t="s">
        <v>8334</v>
      </c>
    </row>
    <row r="363" spans="1:20" ht="48" hidden="1" x14ac:dyDescent="0.2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 s="12">
        <v>1468445382</v>
      </c>
      <c r="J363" s="12">
        <v>1465853382</v>
      </c>
      <c r="K363" s="13">
        <f>(J363/86400)+25569</f>
        <v>42534.895625000005</v>
      </c>
      <c r="L363" t="b">
        <v>0</v>
      </c>
      <c r="M363">
        <v>175</v>
      </c>
      <c r="N363" t="b">
        <v>1</v>
      </c>
      <c r="O363" t="s">
        <v>8301</v>
      </c>
      <c r="P363">
        <f t="shared" si="10"/>
        <v>0</v>
      </c>
      <c r="Q363">
        <f>YEAR(K363)</f>
        <v>2016</v>
      </c>
      <c r="R363">
        <f t="shared" si="11"/>
        <v>319</v>
      </c>
      <c r="S363" s="17" t="s">
        <v>8343</v>
      </c>
      <c r="T363" t="s">
        <v>8344</v>
      </c>
    </row>
    <row r="364" spans="1:20" ht="48" hidden="1" x14ac:dyDescent="0.2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 s="12">
        <v>1440907427</v>
      </c>
      <c r="J364" s="12">
        <v>1438488227</v>
      </c>
      <c r="K364" s="13">
        <f>(J364/86400)+25569</f>
        <v>42218.169293981482</v>
      </c>
      <c r="L364" t="b">
        <v>0</v>
      </c>
      <c r="M364">
        <v>286</v>
      </c>
      <c r="N364" t="b">
        <v>1</v>
      </c>
      <c r="O364" t="s">
        <v>8299</v>
      </c>
      <c r="P364">
        <f t="shared" si="10"/>
        <v>0</v>
      </c>
      <c r="Q364">
        <f>YEAR(K364)</f>
        <v>2015</v>
      </c>
      <c r="R364">
        <f t="shared" si="11"/>
        <v>115</v>
      </c>
      <c r="S364" s="17" t="s">
        <v>8328</v>
      </c>
      <c r="T364" t="s">
        <v>8335</v>
      </c>
    </row>
    <row r="365" spans="1:20" ht="48" hidden="1" x14ac:dyDescent="0.2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 s="12">
        <v>1477414800</v>
      </c>
      <c r="J365" s="12">
        <v>1474380241</v>
      </c>
      <c r="K365" s="13">
        <f>(J365/86400)+25569</f>
        <v>42633.586122685185</v>
      </c>
      <c r="L365" t="b">
        <v>0</v>
      </c>
      <c r="M365">
        <v>514</v>
      </c>
      <c r="N365" t="b">
        <v>1</v>
      </c>
      <c r="O365" t="s">
        <v>8295</v>
      </c>
      <c r="P365">
        <f t="shared" si="10"/>
        <v>0</v>
      </c>
      <c r="Q365">
        <f>YEAR(K365)</f>
        <v>2016</v>
      </c>
      <c r="R365">
        <f t="shared" si="11"/>
        <v>412</v>
      </c>
      <c r="S365" s="17" t="s">
        <v>8336</v>
      </c>
      <c r="T365" t="s">
        <v>8337</v>
      </c>
    </row>
    <row r="366" spans="1:20" ht="48" hidden="1" x14ac:dyDescent="0.2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 s="12">
        <v>1476395940</v>
      </c>
      <c r="J366" s="12">
        <v>1473782592</v>
      </c>
      <c r="K366" s="13">
        <f>(J366/86400)+25569</f>
        <v>42626.668888888889</v>
      </c>
      <c r="L366" t="b">
        <v>0</v>
      </c>
      <c r="M366">
        <v>163</v>
      </c>
      <c r="N366" t="b">
        <v>1</v>
      </c>
      <c r="O366" t="s">
        <v>8293</v>
      </c>
      <c r="P366">
        <f t="shared" si="10"/>
        <v>0</v>
      </c>
      <c r="Q366">
        <f>YEAR(K366)</f>
        <v>2016</v>
      </c>
      <c r="R366">
        <f t="shared" si="11"/>
        <v>2260300</v>
      </c>
      <c r="S366" s="17" t="s">
        <v>8328</v>
      </c>
      <c r="T366" t="s">
        <v>8329</v>
      </c>
    </row>
    <row r="367" spans="1:20" ht="48" hidden="1" x14ac:dyDescent="0.2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 s="12">
        <v>1437633997</v>
      </c>
      <c r="J367" s="12">
        <v>1435041997</v>
      </c>
      <c r="K367" s="13">
        <f>(J367/86400)+25569</f>
        <v>42178.282372685186</v>
      </c>
      <c r="L367" t="b">
        <v>0</v>
      </c>
      <c r="M367">
        <v>104</v>
      </c>
      <c r="N367" t="b">
        <v>1</v>
      </c>
      <c r="O367" t="s">
        <v>8267</v>
      </c>
      <c r="P367">
        <f t="shared" si="10"/>
        <v>0</v>
      </c>
      <c r="Q367">
        <f>YEAR(K367)</f>
        <v>2015</v>
      </c>
      <c r="R367">
        <f t="shared" si="11"/>
        <v>101</v>
      </c>
      <c r="S367" s="17" t="s">
        <v>8341</v>
      </c>
      <c r="T367" t="s">
        <v>8342</v>
      </c>
    </row>
    <row r="368" spans="1:20" ht="48" hidden="1" x14ac:dyDescent="0.2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 s="12">
        <v>1420569947</v>
      </c>
      <c r="J368" s="12">
        <v>1417977947</v>
      </c>
      <c r="K368" s="13">
        <f>(J368/86400)+25569</f>
        <v>41980.781793981485</v>
      </c>
      <c r="L368" t="b">
        <v>0</v>
      </c>
      <c r="M368">
        <v>383</v>
      </c>
      <c r="N368" t="b">
        <v>1</v>
      </c>
      <c r="O368" t="s">
        <v>8267</v>
      </c>
      <c r="P368">
        <f t="shared" si="10"/>
        <v>0</v>
      </c>
      <c r="Q368">
        <f>YEAR(K368)</f>
        <v>2014</v>
      </c>
      <c r="R368">
        <f t="shared" si="11"/>
        <v>112</v>
      </c>
      <c r="S368" s="17" t="s">
        <v>8341</v>
      </c>
      <c r="T368" t="s">
        <v>8342</v>
      </c>
    </row>
    <row r="369" spans="1:20" ht="48" hidden="1" x14ac:dyDescent="0.2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 s="12">
        <v>1374674558</v>
      </c>
      <c r="J369" s="12">
        <v>1372082558</v>
      </c>
      <c r="K369" s="13">
        <f>(J369/86400)+25569</f>
        <v>41449.585162037038</v>
      </c>
      <c r="L369" t="b">
        <v>1</v>
      </c>
      <c r="M369">
        <v>159</v>
      </c>
      <c r="N369" t="b">
        <v>1</v>
      </c>
      <c r="O369" t="s">
        <v>8274</v>
      </c>
      <c r="P369">
        <f t="shared" si="10"/>
        <v>22396</v>
      </c>
      <c r="Q369">
        <f>YEAR(K369)</f>
        <v>2013</v>
      </c>
      <c r="R369">
        <f t="shared" si="11"/>
        <v>102</v>
      </c>
      <c r="S369" s="17" t="s">
        <v>8347</v>
      </c>
      <c r="T369" t="s">
        <v>8351</v>
      </c>
    </row>
    <row r="370" spans="1:20" ht="48" hidden="1" x14ac:dyDescent="0.2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 s="12">
        <v>1416113833</v>
      </c>
      <c r="J370" s="12">
        <v>1413518233</v>
      </c>
      <c r="K370" s="13">
        <f>(J370/86400)+25569</f>
        <v>41929.164733796293</v>
      </c>
      <c r="L370" t="b">
        <v>0</v>
      </c>
      <c r="M370">
        <v>150</v>
      </c>
      <c r="N370" t="b">
        <v>1</v>
      </c>
      <c r="O370" t="s">
        <v>8263</v>
      </c>
      <c r="P370">
        <f t="shared" si="10"/>
        <v>0</v>
      </c>
      <c r="Q370">
        <f>YEAR(K370)</f>
        <v>2014</v>
      </c>
      <c r="R370">
        <f t="shared" si="11"/>
        <v>112</v>
      </c>
      <c r="S370" s="17" t="s">
        <v>8341</v>
      </c>
      <c r="T370" t="s">
        <v>8352</v>
      </c>
    </row>
    <row r="371" spans="1:20" ht="48" hidden="1" x14ac:dyDescent="0.2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 s="12">
        <v>1458943200</v>
      </c>
      <c r="J371" s="12">
        <v>1456491680</v>
      </c>
      <c r="K371" s="13">
        <f>(J371/86400)+25569</f>
        <v>42426.542592592596</v>
      </c>
      <c r="L371" t="b">
        <v>1</v>
      </c>
      <c r="M371">
        <v>329</v>
      </c>
      <c r="N371" t="b">
        <v>1</v>
      </c>
      <c r="O371" t="s">
        <v>8283</v>
      </c>
      <c r="P371">
        <f t="shared" si="10"/>
        <v>22318</v>
      </c>
      <c r="Q371">
        <f>YEAR(K371)</f>
        <v>2016</v>
      </c>
      <c r="R371">
        <f t="shared" si="11"/>
        <v>101</v>
      </c>
      <c r="S371" s="17" t="s">
        <v>8333</v>
      </c>
      <c r="T371" t="s">
        <v>8334</v>
      </c>
    </row>
    <row r="372" spans="1:20" ht="48" hidden="1" x14ac:dyDescent="0.2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 s="12">
        <v>1479952800</v>
      </c>
      <c r="J372" s="12">
        <v>1477368867</v>
      </c>
      <c r="K372" s="13">
        <f>(J372/86400)+25569</f>
        <v>42668.176701388889</v>
      </c>
      <c r="L372" t="b">
        <v>0</v>
      </c>
      <c r="M372">
        <v>107</v>
      </c>
      <c r="N372" t="b">
        <v>1</v>
      </c>
      <c r="O372" t="s">
        <v>8283</v>
      </c>
      <c r="P372">
        <f t="shared" si="10"/>
        <v>0</v>
      </c>
      <c r="Q372">
        <f>YEAR(K372)</f>
        <v>2016</v>
      </c>
      <c r="R372">
        <f t="shared" si="11"/>
        <v>148</v>
      </c>
      <c r="S372" s="17" t="s">
        <v>8333</v>
      </c>
      <c r="T372" t="s">
        <v>8334</v>
      </c>
    </row>
    <row r="373" spans="1:20" ht="32" hidden="1" x14ac:dyDescent="0.2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 s="12">
        <v>1478754909</v>
      </c>
      <c r="J373" s="12">
        <v>1476159309</v>
      </c>
      <c r="K373" s="13">
        <f>(J373/86400)+25569</f>
        <v>42654.177187499998</v>
      </c>
      <c r="L373" t="b">
        <v>0</v>
      </c>
      <c r="M373">
        <v>191</v>
      </c>
      <c r="N373" t="b">
        <v>1</v>
      </c>
      <c r="O373" t="s">
        <v>8283</v>
      </c>
      <c r="P373">
        <f t="shared" si="10"/>
        <v>0</v>
      </c>
      <c r="Q373">
        <f>YEAR(K373)</f>
        <v>2016</v>
      </c>
      <c r="R373">
        <f t="shared" si="11"/>
        <v>112</v>
      </c>
      <c r="S373" s="17" t="s">
        <v>8333</v>
      </c>
      <c r="T373" t="s">
        <v>8334</v>
      </c>
    </row>
    <row r="374" spans="1:20" ht="64" x14ac:dyDescent="0.2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 s="12">
        <v>1467694740</v>
      </c>
      <c r="J374" s="12">
        <v>1465398670</v>
      </c>
      <c r="K374" s="13">
        <f>(J374/86400)+25569</f>
        <v>42529.632754629631</v>
      </c>
      <c r="L374" t="b">
        <v>1</v>
      </c>
      <c r="M374">
        <v>171</v>
      </c>
      <c r="N374" t="b">
        <v>0</v>
      </c>
      <c r="O374" t="s">
        <v>8300</v>
      </c>
      <c r="P374">
        <f t="shared" si="10"/>
        <v>21994</v>
      </c>
      <c r="Q374">
        <f>YEAR(K374)</f>
        <v>2016</v>
      </c>
      <c r="R374">
        <f t="shared" si="11"/>
        <v>63</v>
      </c>
      <c r="S374" s="17" t="s">
        <v>8328</v>
      </c>
      <c r="T374" t="s">
        <v>8360</v>
      </c>
    </row>
    <row r="375" spans="1:20" ht="32" hidden="1" x14ac:dyDescent="0.2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 s="12">
        <v>1473213600</v>
      </c>
      <c r="J375" s="12">
        <v>1470062743</v>
      </c>
      <c r="K375" s="13">
        <f>(J375/86400)+25569</f>
        <v>42583.615081018521</v>
      </c>
      <c r="L375" t="b">
        <v>0</v>
      </c>
      <c r="M375">
        <v>392</v>
      </c>
      <c r="N375" t="b">
        <v>1</v>
      </c>
      <c r="O375" t="s">
        <v>8295</v>
      </c>
      <c r="P375">
        <f t="shared" si="10"/>
        <v>0</v>
      </c>
      <c r="Q375">
        <f>YEAR(K375)</f>
        <v>2016</v>
      </c>
      <c r="R375">
        <f t="shared" si="11"/>
        <v>110</v>
      </c>
      <c r="S375" s="17" t="s">
        <v>8336</v>
      </c>
      <c r="T375" t="s">
        <v>8337</v>
      </c>
    </row>
    <row r="376" spans="1:20" ht="48" hidden="1" x14ac:dyDescent="0.2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 s="12">
        <v>1462125358</v>
      </c>
      <c r="J376" s="12">
        <v>1459533358</v>
      </c>
      <c r="K376" s="13">
        <f>(J376/86400)+25569</f>
        <v>42461.747199074074</v>
      </c>
      <c r="L376" t="b">
        <v>0</v>
      </c>
      <c r="M376">
        <v>238</v>
      </c>
      <c r="N376" t="b">
        <v>1</v>
      </c>
      <c r="O376" t="s">
        <v>8269</v>
      </c>
      <c r="P376">
        <f t="shared" si="10"/>
        <v>0</v>
      </c>
      <c r="Q376">
        <f>YEAR(K376)</f>
        <v>2016</v>
      </c>
      <c r="R376">
        <f t="shared" si="11"/>
        <v>110</v>
      </c>
      <c r="S376" s="17" t="s">
        <v>8343</v>
      </c>
      <c r="T376" t="s">
        <v>8346</v>
      </c>
    </row>
    <row r="377" spans="1:20" ht="48" hidden="1" x14ac:dyDescent="0.2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 s="12">
        <v>1434074400</v>
      </c>
      <c r="J377" s="12">
        <v>1431354258</v>
      </c>
      <c r="K377" s="13">
        <f>(J377/86400)+25569</f>
        <v>42135.60020833333</v>
      </c>
      <c r="L377" t="b">
        <v>0</v>
      </c>
      <c r="M377">
        <v>270</v>
      </c>
      <c r="N377" t="b">
        <v>1</v>
      </c>
      <c r="O377" t="s">
        <v>8269</v>
      </c>
      <c r="P377">
        <f t="shared" si="10"/>
        <v>0</v>
      </c>
      <c r="Q377">
        <f>YEAR(K377)</f>
        <v>2015</v>
      </c>
      <c r="R377">
        <f t="shared" si="11"/>
        <v>104</v>
      </c>
      <c r="S377" s="17" t="s">
        <v>8343</v>
      </c>
      <c r="T377" t="s">
        <v>8346</v>
      </c>
    </row>
    <row r="378" spans="1:20" ht="32" hidden="1" x14ac:dyDescent="0.2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 s="12">
        <v>1486702800</v>
      </c>
      <c r="J378" s="12">
        <v>1484058261</v>
      </c>
      <c r="K378" s="13">
        <f>(J378/86400)+25569</f>
        <v>42745.600243055553</v>
      </c>
      <c r="L378" t="b">
        <v>0</v>
      </c>
      <c r="M378">
        <v>340</v>
      </c>
      <c r="N378" t="b">
        <v>1</v>
      </c>
      <c r="O378" t="s">
        <v>8274</v>
      </c>
      <c r="P378">
        <f t="shared" si="10"/>
        <v>0</v>
      </c>
      <c r="Q378">
        <f>YEAR(K378)</f>
        <v>2017</v>
      </c>
      <c r="R378">
        <f t="shared" si="11"/>
        <v>122</v>
      </c>
      <c r="S378" s="17" t="s">
        <v>8347</v>
      </c>
      <c r="T378" t="s">
        <v>8351</v>
      </c>
    </row>
    <row r="379" spans="1:20" ht="48" hidden="1" x14ac:dyDescent="0.2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 s="12">
        <v>1432230988</v>
      </c>
      <c r="J379" s="12">
        <v>1429638988</v>
      </c>
      <c r="K379" s="13">
        <f>(J379/86400)+25569</f>
        <v>42115.747546296298</v>
      </c>
      <c r="L379" t="b">
        <v>1</v>
      </c>
      <c r="M379">
        <v>465</v>
      </c>
      <c r="N379" t="b">
        <v>1</v>
      </c>
      <c r="O379" t="s">
        <v>8299</v>
      </c>
      <c r="P379">
        <f t="shared" si="10"/>
        <v>21882</v>
      </c>
      <c r="Q379">
        <f>YEAR(K379)</f>
        <v>2015</v>
      </c>
      <c r="R379">
        <f t="shared" si="11"/>
        <v>146</v>
      </c>
      <c r="S379" s="17" t="s">
        <v>8328</v>
      </c>
      <c r="T379" t="s">
        <v>8335</v>
      </c>
    </row>
    <row r="380" spans="1:20" ht="48" hidden="1" x14ac:dyDescent="0.2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 s="12">
        <v>1460223453</v>
      </c>
      <c r="J380" s="12">
        <v>1455043053</v>
      </c>
      <c r="K380" s="13">
        <f>(J380/86400)+25569</f>
        <v>42409.776076388887</v>
      </c>
      <c r="L380" t="b">
        <v>0</v>
      </c>
      <c r="M380">
        <v>273</v>
      </c>
      <c r="N380" t="b">
        <v>1</v>
      </c>
      <c r="O380" t="s">
        <v>8283</v>
      </c>
      <c r="P380">
        <f t="shared" si="10"/>
        <v>0</v>
      </c>
      <c r="Q380">
        <f>YEAR(K380)</f>
        <v>2016</v>
      </c>
      <c r="R380">
        <f t="shared" si="11"/>
        <v>104</v>
      </c>
      <c r="S380" s="17" t="s">
        <v>8333</v>
      </c>
      <c r="T380" t="s">
        <v>8334</v>
      </c>
    </row>
    <row r="381" spans="1:20" ht="48" hidden="1" x14ac:dyDescent="0.2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 s="12">
        <v>1388303940</v>
      </c>
      <c r="J381" s="12">
        <v>1386011038</v>
      </c>
      <c r="K381" s="13">
        <f>(J381/86400)+25569</f>
        <v>41610.794421296298</v>
      </c>
      <c r="L381" t="b">
        <v>0</v>
      </c>
      <c r="M381">
        <v>236</v>
      </c>
      <c r="N381" t="b">
        <v>1</v>
      </c>
      <c r="O381" t="s">
        <v>8301</v>
      </c>
      <c r="P381">
        <f t="shared" si="10"/>
        <v>0</v>
      </c>
      <c r="Q381">
        <f>YEAR(K381)</f>
        <v>2013</v>
      </c>
      <c r="R381">
        <f t="shared" si="11"/>
        <v>109</v>
      </c>
      <c r="S381" s="17" t="s">
        <v>8343</v>
      </c>
      <c r="T381" t="s">
        <v>8344</v>
      </c>
    </row>
    <row r="382" spans="1:20" ht="48" hidden="1" x14ac:dyDescent="0.2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 s="12">
        <v>1299009600</v>
      </c>
      <c r="J382" s="12">
        <v>1294818278</v>
      </c>
      <c r="K382" s="13">
        <f>(J382/86400)+25569</f>
        <v>40555.322662037041</v>
      </c>
      <c r="L382" t="b">
        <v>0</v>
      </c>
      <c r="M382">
        <v>246</v>
      </c>
      <c r="N382" t="b">
        <v>1</v>
      </c>
      <c r="O382" t="s">
        <v>8277</v>
      </c>
      <c r="P382">
        <f t="shared" si="10"/>
        <v>0</v>
      </c>
      <c r="Q382">
        <f>YEAR(K382)</f>
        <v>2011</v>
      </c>
      <c r="R382">
        <f t="shared" si="11"/>
        <v>120</v>
      </c>
      <c r="S382" s="17" t="s">
        <v>8347</v>
      </c>
      <c r="T382" t="s">
        <v>8348</v>
      </c>
    </row>
    <row r="383" spans="1:20" ht="48" hidden="1" x14ac:dyDescent="0.2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 s="12">
        <v>1352511966</v>
      </c>
      <c r="J383" s="12">
        <v>1349916366</v>
      </c>
      <c r="K383" s="13">
        <f>(J383/86400)+25569</f>
        <v>41193.032013888893</v>
      </c>
      <c r="L383" t="b">
        <v>1</v>
      </c>
      <c r="M383">
        <v>332</v>
      </c>
      <c r="N383" t="b">
        <v>1</v>
      </c>
      <c r="O383" t="s">
        <v>8267</v>
      </c>
      <c r="P383">
        <f t="shared" si="10"/>
        <v>21679</v>
      </c>
      <c r="Q383">
        <f>YEAR(K383)</f>
        <v>2012</v>
      </c>
      <c r="R383">
        <f t="shared" si="11"/>
        <v>108</v>
      </c>
      <c r="S383" s="17" t="s">
        <v>8341</v>
      </c>
      <c r="T383" t="s">
        <v>8342</v>
      </c>
    </row>
    <row r="384" spans="1:20" ht="48" hidden="1" x14ac:dyDescent="0.2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 s="12">
        <v>1487113140</v>
      </c>
      <c r="J384" s="12">
        <v>1484570885</v>
      </c>
      <c r="K384" s="13">
        <f>(J384/86400)+25569</f>
        <v>42751.533391203702</v>
      </c>
      <c r="L384" t="b">
        <v>1</v>
      </c>
      <c r="M384">
        <v>196</v>
      </c>
      <c r="N384" t="b">
        <v>1</v>
      </c>
      <c r="O384" t="s">
        <v>8283</v>
      </c>
      <c r="P384">
        <f t="shared" si="10"/>
        <v>21637.22</v>
      </c>
      <c r="Q384">
        <f>YEAR(K384)</f>
        <v>2017</v>
      </c>
      <c r="R384">
        <f t="shared" si="11"/>
        <v>124</v>
      </c>
      <c r="S384" s="17" t="s">
        <v>8333</v>
      </c>
      <c r="T384" t="s">
        <v>8334</v>
      </c>
    </row>
    <row r="385" spans="1:20" ht="48" hidden="1" x14ac:dyDescent="0.2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 s="12">
        <v>1470506400</v>
      </c>
      <c r="J385" s="12">
        <v>1467358427</v>
      </c>
      <c r="K385" s="13">
        <f>(J385/86400)+25569</f>
        <v>42552.315127314811</v>
      </c>
      <c r="L385" t="b">
        <v>1</v>
      </c>
      <c r="M385">
        <v>224</v>
      </c>
      <c r="N385" t="b">
        <v>1</v>
      </c>
      <c r="O385" t="s">
        <v>8283</v>
      </c>
      <c r="P385">
        <f t="shared" si="10"/>
        <v>21588</v>
      </c>
      <c r="Q385">
        <f>YEAR(K385)</f>
        <v>2016</v>
      </c>
      <c r="R385">
        <f t="shared" si="11"/>
        <v>180</v>
      </c>
      <c r="S385" s="17" t="s">
        <v>8333</v>
      </c>
      <c r="T385" t="s">
        <v>8334</v>
      </c>
    </row>
    <row r="386" spans="1:20" ht="48" hidden="1" x14ac:dyDescent="0.2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 s="12">
        <v>1416470398</v>
      </c>
      <c r="J386" s="12">
        <v>1413874798</v>
      </c>
      <c r="K386" s="13">
        <f>(J386/86400)+25569</f>
        <v>41933.291643518518</v>
      </c>
      <c r="L386" t="b">
        <v>1</v>
      </c>
      <c r="M386">
        <v>202</v>
      </c>
      <c r="N386" t="b">
        <v>1</v>
      </c>
      <c r="O386" t="s">
        <v>8269</v>
      </c>
      <c r="P386">
        <f t="shared" si="10"/>
        <v>21573</v>
      </c>
      <c r="Q386">
        <f>YEAR(K386)</f>
        <v>2014</v>
      </c>
      <c r="R386">
        <f t="shared" si="11"/>
        <v>108</v>
      </c>
      <c r="S386" s="17" t="s">
        <v>8343</v>
      </c>
      <c r="T386" t="s">
        <v>8346</v>
      </c>
    </row>
    <row r="387" spans="1:20" ht="32" hidden="1" x14ac:dyDescent="0.2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 s="12">
        <v>1339080900</v>
      </c>
      <c r="J387" s="12">
        <v>1334783704</v>
      </c>
      <c r="K387" s="13">
        <f>(J387/86400)+25569</f>
        <v>41017.885462962964</v>
      </c>
      <c r="L387" t="b">
        <v>1</v>
      </c>
      <c r="M387">
        <v>220</v>
      </c>
      <c r="N387" t="b">
        <v>1</v>
      </c>
      <c r="O387" t="s">
        <v>8267</v>
      </c>
      <c r="P387">
        <f t="shared" ref="P387:P450" si="12">IFERROR(ROUND(E387/L387,2),0)</f>
        <v>21480</v>
      </c>
      <c r="Q387">
        <f>YEAR(K387)</f>
        <v>2012</v>
      </c>
      <c r="R387">
        <f t="shared" ref="R387:R450" si="13">ROUND(E387/D387*100,0)</f>
        <v>107</v>
      </c>
      <c r="S387" s="17" t="s">
        <v>8341</v>
      </c>
      <c r="T387" t="s">
        <v>8342</v>
      </c>
    </row>
    <row r="388" spans="1:20" ht="48" hidden="1" x14ac:dyDescent="0.2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 s="12">
        <v>1346695334</v>
      </c>
      <c r="J388" s="12">
        <v>1344880934</v>
      </c>
      <c r="K388" s="13">
        <f>(J388/86400)+25569</f>
        <v>41134.751550925925</v>
      </c>
      <c r="L388" t="b">
        <v>1</v>
      </c>
      <c r="M388">
        <v>238</v>
      </c>
      <c r="N388" t="b">
        <v>1</v>
      </c>
      <c r="O388" t="s">
        <v>8267</v>
      </c>
      <c r="P388">
        <f t="shared" si="12"/>
        <v>21410</v>
      </c>
      <c r="Q388">
        <f>YEAR(K388)</f>
        <v>2012</v>
      </c>
      <c r="R388">
        <f t="shared" si="13"/>
        <v>119</v>
      </c>
      <c r="S388" s="17" t="s">
        <v>8341</v>
      </c>
      <c r="T388" t="s">
        <v>8342</v>
      </c>
    </row>
    <row r="389" spans="1:20" ht="48" x14ac:dyDescent="0.2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 s="12">
        <v>1466697983</v>
      </c>
      <c r="J389" s="12">
        <v>1464105983</v>
      </c>
      <c r="K389" s="13">
        <f>(J389/86400)+25569</f>
        <v>42514.671099537038</v>
      </c>
      <c r="L389" t="b">
        <v>0</v>
      </c>
      <c r="M389">
        <v>99</v>
      </c>
      <c r="N389" t="b">
        <v>0</v>
      </c>
      <c r="O389" t="s">
        <v>8292</v>
      </c>
      <c r="P389">
        <f t="shared" si="12"/>
        <v>0</v>
      </c>
      <c r="Q389">
        <f>YEAR(K389)</f>
        <v>2016</v>
      </c>
      <c r="R389">
        <f t="shared" si="13"/>
        <v>43</v>
      </c>
      <c r="S389" s="17" t="s">
        <v>8328</v>
      </c>
      <c r="T389" t="s">
        <v>8338</v>
      </c>
    </row>
    <row r="390" spans="1:20" ht="48" hidden="1" x14ac:dyDescent="0.2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 s="12">
        <v>1481716800</v>
      </c>
      <c r="J390" s="12">
        <v>1479070867</v>
      </c>
      <c r="K390" s="13">
        <f>(J390/86400)+25569</f>
        <v>42687.875775462962</v>
      </c>
      <c r="L390" t="b">
        <v>0</v>
      </c>
      <c r="M390">
        <v>95</v>
      </c>
      <c r="N390" t="b">
        <v>1</v>
      </c>
      <c r="O390" t="s">
        <v>8267</v>
      </c>
      <c r="P390">
        <f t="shared" si="12"/>
        <v>0</v>
      </c>
      <c r="Q390">
        <f>YEAR(K390)</f>
        <v>2016</v>
      </c>
      <c r="R390">
        <f t="shared" si="13"/>
        <v>107</v>
      </c>
      <c r="S390" s="17" t="s">
        <v>8341</v>
      </c>
      <c r="T390" t="s">
        <v>8342</v>
      </c>
    </row>
    <row r="391" spans="1:20" ht="48" hidden="1" x14ac:dyDescent="0.2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 s="12">
        <v>1440179713</v>
      </c>
      <c r="J391" s="12">
        <v>1437587713</v>
      </c>
      <c r="K391" s="13">
        <f>(J391/86400)+25569</f>
        <v>42207.746678240743</v>
      </c>
      <c r="L391" t="b">
        <v>0</v>
      </c>
      <c r="M391">
        <v>80</v>
      </c>
      <c r="N391" t="b">
        <v>1</v>
      </c>
      <c r="O391" t="s">
        <v>8300</v>
      </c>
      <c r="P391">
        <f t="shared" si="12"/>
        <v>0</v>
      </c>
      <c r="Q391">
        <f>YEAR(K391)</f>
        <v>2015</v>
      </c>
      <c r="R391">
        <f t="shared" si="13"/>
        <v>107</v>
      </c>
      <c r="S391" s="17" t="s">
        <v>8328</v>
      </c>
      <c r="T391" t="s">
        <v>8360</v>
      </c>
    </row>
    <row r="392" spans="1:20" ht="48" hidden="1" x14ac:dyDescent="0.2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 s="12">
        <v>1450825200</v>
      </c>
      <c r="J392" s="12">
        <v>1448284433</v>
      </c>
      <c r="K392" s="13">
        <f>(J392/86400)+25569</f>
        <v>42331.551307870366</v>
      </c>
      <c r="L392" t="b">
        <v>1</v>
      </c>
      <c r="M392">
        <v>158</v>
      </c>
      <c r="N392" t="b">
        <v>1</v>
      </c>
      <c r="O392" t="s">
        <v>8267</v>
      </c>
      <c r="P392">
        <f t="shared" si="12"/>
        <v>21316</v>
      </c>
      <c r="Q392">
        <f>YEAR(K392)</f>
        <v>2015</v>
      </c>
      <c r="R392">
        <f t="shared" si="13"/>
        <v>107</v>
      </c>
      <c r="S392" s="17" t="s">
        <v>8341</v>
      </c>
      <c r="T392" t="s">
        <v>8342</v>
      </c>
    </row>
    <row r="393" spans="1:20" ht="32" hidden="1" x14ac:dyDescent="0.2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 s="12">
        <v>1423092149</v>
      </c>
      <c r="J393" s="12">
        <v>1420500149</v>
      </c>
      <c r="K393" s="13">
        <f>(J393/86400)+25569</f>
        <v>42009.973946759259</v>
      </c>
      <c r="L393" t="b">
        <v>0</v>
      </c>
      <c r="M393">
        <v>400</v>
      </c>
      <c r="N393" t="b">
        <v>0</v>
      </c>
      <c r="O393" t="s">
        <v>8271</v>
      </c>
      <c r="P393">
        <f t="shared" si="12"/>
        <v>0</v>
      </c>
      <c r="Q393">
        <f>YEAR(K393)</f>
        <v>2015</v>
      </c>
      <c r="R393">
        <f t="shared" si="13"/>
        <v>47</v>
      </c>
      <c r="S393" s="17" t="s">
        <v>8328</v>
      </c>
      <c r="T393" t="s">
        <v>8330</v>
      </c>
    </row>
    <row r="394" spans="1:20" ht="48" x14ac:dyDescent="0.2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 s="12">
        <v>1414193160</v>
      </c>
      <c r="J394" s="12">
        <v>1410305160</v>
      </c>
      <c r="K394" s="13">
        <f>(J394/86400)+25569</f>
        <v>41891.976388888885</v>
      </c>
      <c r="L394" t="b">
        <v>1</v>
      </c>
      <c r="M394">
        <v>124</v>
      </c>
      <c r="N394" t="b">
        <v>0</v>
      </c>
      <c r="O394" t="s">
        <v>8283</v>
      </c>
      <c r="P394">
        <f t="shared" si="12"/>
        <v>21158</v>
      </c>
      <c r="Q394">
        <f>YEAR(K394)</f>
        <v>2014</v>
      </c>
      <c r="R394">
        <f t="shared" si="13"/>
        <v>65</v>
      </c>
      <c r="S394" s="17" t="s">
        <v>8333</v>
      </c>
      <c r="T394" t="s">
        <v>8334</v>
      </c>
    </row>
    <row r="395" spans="1:20" ht="32" x14ac:dyDescent="0.2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 s="12">
        <v>1482479940</v>
      </c>
      <c r="J395" s="12">
        <v>1479684783</v>
      </c>
      <c r="K395" s="13">
        <f>(J395/86400)+25569</f>
        <v>42694.98128472222</v>
      </c>
      <c r="L395" t="b">
        <v>0</v>
      </c>
      <c r="M395">
        <v>57</v>
      </c>
      <c r="N395" t="b">
        <v>0</v>
      </c>
      <c r="O395" t="s">
        <v>8280</v>
      </c>
      <c r="P395">
        <f t="shared" si="12"/>
        <v>0</v>
      </c>
      <c r="Q395">
        <f>YEAR(K395)</f>
        <v>2016</v>
      </c>
      <c r="R395">
        <f t="shared" si="13"/>
        <v>28</v>
      </c>
      <c r="S395" s="17" t="s">
        <v>8336</v>
      </c>
      <c r="T395" t="s">
        <v>8354</v>
      </c>
    </row>
    <row r="396" spans="1:20" ht="48" hidden="1" x14ac:dyDescent="0.2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 s="12">
        <v>1441378800</v>
      </c>
      <c r="J396" s="12">
        <v>1438873007</v>
      </c>
      <c r="K396" s="13">
        <f>(J396/86400)+25569</f>
        <v>42222.622766203705</v>
      </c>
      <c r="L396" t="b">
        <v>0</v>
      </c>
      <c r="M396">
        <v>56</v>
      </c>
      <c r="N396" t="b">
        <v>1</v>
      </c>
      <c r="O396" t="s">
        <v>8300</v>
      </c>
      <c r="P396">
        <f t="shared" si="12"/>
        <v>0</v>
      </c>
      <c r="Q396">
        <f>YEAR(K396)</f>
        <v>2015</v>
      </c>
      <c r="R396">
        <f t="shared" si="13"/>
        <v>105</v>
      </c>
      <c r="S396" s="17" t="s">
        <v>8328</v>
      </c>
      <c r="T396" t="s">
        <v>8360</v>
      </c>
    </row>
    <row r="397" spans="1:20" ht="48" hidden="1" x14ac:dyDescent="0.2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 s="12">
        <v>1335662023</v>
      </c>
      <c r="J397" s="12">
        <v>1333070023</v>
      </c>
      <c r="K397" s="13">
        <f>(J397/86400)+25569</f>
        <v>40998.051192129627</v>
      </c>
      <c r="L397" t="b">
        <v>1</v>
      </c>
      <c r="M397">
        <v>321</v>
      </c>
      <c r="N397" t="b">
        <v>1</v>
      </c>
      <c r="O397" t="s">
        <v>8299</v>
      </c>
      <c r="P397">
        <f t="shared" si="12"/>
        <v>20843.599999999999</v>
      </c>
      <c r="Q397">
        <f>YEAR(K397)</f>
        <v>2012</v>
      </c>
      <c r="R397">
        <f t="shared" si="13"/>
        <v>104</v>
      </c>
      <c r="S397" s="17" t="s">
        <v>8328</v>
      </c>
      <c r="T397" t="s">
        <v>8335</v>
      </c>
    </row>
    <row r="398" spans="1:20" ht="48" hidden="1" x14ac:dyDescent="0.2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 s="12">
        <v>1325404740</v>
      </c>
      <c r="J398" s="12">
        <v>1321852592</v>
      </c>
      <c r="K398" s="13">
        <f>(J398/86400)+25569</f>
        <v>40868.219814814816</v>
      </c>
      <c r="L398" t="b">
        <v>1</v>
      </c>
      <c r="M398">
        <v>150</v>
      </c>
      <c r="N398" t="b">
        <v>1</v>
      </c>
      <c r="O398" t="s">
        <v>8267</v>
      </c>
      <c r="P398">
        <f t="shared" si="12"/>
        <v>20820.330000000002</v>
      </c>
      <c r="Q398">
        <f>YEAR(K398)</f>
        <v>2011</v>
      </c>
      <c r="R398">
        <f t="shared" si="13"/>
        <v>104</v>
      </c>
      <c r="S398" s="17" t="s">
        <v>8341</v>
      </c>
      <c r="T398" t="s">
        <v>8342</v>
      </c>
    </row>
    <row r="399" spans="1:20" ht="19" hidden="1" x14ac:dyDescent="0.2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 s="12">
        <v>1417463945</v>
      </c>
      <c r="J399" s="12">
        <v>1414781945</v>
      </c>
      <c r="K399" s="13">
        <f>(J399/86400)+25569</f>
        <v>41943.791030092594</v>
      </c>
      <c r="L399" t="b">
        <v>0</v>
      </c>
      <c r="M399">
        <v>78</v>
      </c>
      <c r="N399" t="b">
        <v>1</v>
      </c>
      <c r="O399" t="s">
        <v>8298</v>
      </c>
      <c r="P399">
        <f t="shared" si="12"/>
        <v>0</v>
      </c>
      <c r="Q399">
        <f>YEAR(K399)</f>
        <v>2014</v>
      </c>
      <c r="R399">
        <f t="shared" si="13"/>
        <v>104</v>
      </c>
      <c r="S399" s="17" t="s">
        <v>8347</v>
      </c>
      <c r="T399" t="s">
        <v>8361</v>
      </c>
    </row>
    <row r="400" spans="1:20" ht="48" hidden="1" x14ac:dyDescent="0.2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 s="12">
        <v>1355585777</v>
      </c>
      <c r="J400" s="12">
        <v>1352993777</v>
      </c>
      <c r="K400" s="13">
        <f>(J400/86400)+25569</f>
        <v>41228.650196759263</v>
      </c>
      <c r="L400" t="b">
        <v>0</v>
      </c>
      <c r="M400">
        <v>209</v>
      </c>
      <c r="N400" t="b">
        <v>1</v>
      </c>
      <c r="O400" t="s">
        <v>8274</v>
      </c>
      <c r="P400">
        <f t="shared" si="12"/>
        <v>0</v>
      </c>
      <c r="Q400">
        <f>YEAR(K400)</f>
        <v>2012</v>
      </c>
      <c r="R400">
        <f t="shared" si="13"/>
        <v>138</v>
      </c>
      <c r="S400" s="17" t="s">
        <v>8347</v>
      </c>
      <c r="T400" t="s">
        <v>8351</v>
      </c>
    </row>
    <row r="401" spans="1:20" ht="48" hidden="1" x14ac:dyDescent="0.2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 s="12">
        <v>1435418568</v>
      </c>
      <c r="J401" s="12">
        <v>1432826568</v>
      </c>
      <c r="K401" s="13">
        <f>(J401/86400)+25569</f>
        <v>42152.640833333338</v>
      </c>
      <c r="L401" t="b">
        <v>0</v>
      </c>
      <c r="M401">
        <v>100</v>
      </c>
      <c r="N401" t="b">
        <v>1</v>
      </c>
      <c r="O401" t="s">
        <v>8295</v>
      </c>
      <c r="P401">
        <f t="shared" si="12"/>
        <v>0</v>
      </c>
      <c r="Q401">
        <f>YEAR(K401)</f>
        <v>2015</v>
      </c>
      <c r="R401">
        <f t="shared" si="13"/>
        <v>106</v>
      </c>
      <c r="S401" s="17" t="s">
        <v>8336</v>
      </c>
      <c r="T401" t="s">
        <v>8337</v>
      </c>
    </row>
    <row r="402" spans="1:20" ht="32" hidden="1" x14ac:dyDescent="0.2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 s="12">
        <v>1306904340</v>
      </c>
      <c r="J402" s="12">
        <v>1305219744</v>
      </c>
      <c r="K402" s="13">
        <f>(J402/86400)+25569</f>
        <v>40675.71</v>
      </c>
      <c r="L402" t="b">
        <v>1</v>
      </c>
      <c r="M402">
        <v>202</v>
      </c>
      <c r="N402" t="b">
        <v>1</v>
      </c>
      <c r="O402" t="s">
        <v>8267</v>
      </c>
      <c r="P402">
        <f t="shared" si="12"/>
        <v>20569.05</v>
      </c>
      <c r="Q402">
        <f>YEAR(K402)</f>
        <v>2011</v>
      </c>
      <c r="R402">
        <f t="shared" si="13"/>
        <v>114</v>
      </c>
      <c r="S402" s="17" t="s">
        <v>8341</v>
      </c>
      <c r="T402" t="s">
        <v>8342</v>
      </c>
    </row>
    <row r="403" spans="1:20" ht="32" hidden="1" x14ac:dyDescent="0.2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 s="12">
        <v>1455814827</v>
      </c>
      <c r="J403" s="12">
        <v>1453222827</v>
      </c>
      <c r="K403" s="13">
        <f>(J403/86400)+25569</f>
        <v>42388.708645833336</v>
      </c>
      <c r="L403" t="b">
        <v>0</v>
      </c>
      <c r="M403">
        <v>95</v>
      </c>
      <c r="N403" t="b">
        <v>0</v>
      </c>
      <c r="O403" t="s">
        <v>8271</v>
      </c>
      <c r="P403">
        <f t="shared" si="12"/>
        <v>0</v>
      </c>
      <c r="Q403">
        <f>YEAR(K403)</f>
        <v>2016</v>
      </c>
      <c r="R403">
        <f t="shared" si="13"/>
        <v>82</v>
      </c>
      <c r="S403" s="17" t="s">
        <v>8328</v>
      </c>
      <c r="T403" t="s">
        <v>8330</v>
      </c>
    </row>
    <row r="404" spans="1:20" ht="48" hidden="1" x14ac:dyDescent="0.2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 s="12">
        <v>1403880281</v>
      </c>
      <c r="J404" s="12">
        <v>1401201881</v>
      </c>
      <c r="K404" s="13">
        <f>(J404/86400)+25569</f>
        <v>41786.614363425928</v>
      </c>
      <c r="L404" t="b">
        <v>1</v>
      </c>
      <c r="M404">
        <v>211</v>
      </c>
      <c r="N404" t="b">
        <v>1</v>
      </c>
      <c r="O404" t="s">
        <v>8283</v>
      </c>
      <c r="P404">
        <f t="shared" si="12"/>
        <v>20491</v>
      </c>
      <c r="Q404">
        <f>YEAR(K404)</f>
        <v>2014</v>
      </c>
      <c r="R404">
        <f t="shared" si="13"/>
        <v>111</v>
      </c>
      <c r="S404" s="17" t="s">
        <v>8333</v>
      </c>
      <c r="T404" t="s">
        <v>8334</v>
      </c>
    </row>
    <row r="405" spans="1:20" ht="48" hidden="1" x14ac:dyDescent="0.2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 s="12">
        <v>1384374155</v>
      </c>
      <c r="J405" s="12">
        <v>1381778555</v>
      </c>
      <c r="K405" s="13">
        <f>(J405/86400)+25569</f>
        <v>41561.807349537034</v>
      </c>
      <c r="L405" t="b">
        <v>0</v>
      </c>
      <c r="M405">
        <v>301</v>
      </c>
      <c r="N405" t="b">
        <v>1</v>
      </c>
      <c r="O405" t="s">
        <v>8295</v>
      </c>
      <c r="P405">
        <f t="shared" si="12"/>
        <v>0</v>
      </c>
      <c r="Q405">
        <f>YEAR(K405)</f>
        <v>2013</v>
      </c>
      <c r="R405">
        <f t="shared" si="13"/>
        <v>157</v>
      </c>
      <c r="S405" s="17" t="s">
        <v>8336</v>
      </c>
      <c r="T405" t="s">
        <v>8337</v>
      </c>
    </row>
    <row r="406" spans="1:20" ht="48" hidden="1" x14ac:dyDescent="0.2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 s="12">
        <v>1460764800</v>
      </c>
      <c r="J406" s="12">
        <v>1458157512</v>
      </c>
      <c r="K406" s="13">
        <f>(J406/86400)+25569</f>
        <v>42445.823055555556</v>
      </c>
      <c r="L406" t="b">
        <v>1</v>
      </c>
      <c r="M406">
        <v>206</v>
      </c>
      <c r="N406" t="b">
        <v>1</v>
      </c>
      <c r="O406" t="s">
        <v>8274</v>
      </c>
      <c r="P406">
        <f t="shared" si="12"/>
        <v>20426</v>
      </c>
      <c r="Q406">
        <f>YEAR(K406)</f>
        <v>2016</v>
      </c>
      <c r="R406">
        <f t="shared" si="13"/>
        <v>109</v>
      </c>
      <c r="S406" s="17" t="s">
        <v>8347</v>
      </c>
      <c r="T406" t="s">
        <v>8351</v>
      </c>
    </row>
    <row r="407" spans="1:20" ht="32" hidden="1" x14ac:dyDescent="0.2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 s="12">
        <v>1443826980</v>
      </c>
      <c r="J407" s="12">
        <v>1441032457</v>
      </c>
      <c r="K407" s="13">
        <f>(J407/86400)+25569</f>
        <v>42247.616400462968</v>
      </c>
      <c r="L407" t="b">
        <v>0</v>
      </c>
      <c r="M407">
        <v>222</v>
      </c>
      <c r="N407" t="b">
        <v>1</v>
      </c>
      <c r="O407" t="s">
        <v>8283</v>
      </c>
      <c r="P407">
        <f t="shared" si="12"/>
        <v>0</v>
      </c>
      <c r="Q407">
        <f>YEAR(K407)</f>
        <v>2015</v>
      </c>
      <c r="R407">
        <f t="shared" si="13"/>
        <v>146</v>
      </c>
      <c r="S407" s="17" t="s">
        <v>8333</v>
      </c>
      <c r="T407" t="s">
        <v>8334</v>
      </c>
    </row>
    <row r="408" spans="1:20" ht="48" hidden="1" x14ac:dyDescent="0.2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 s="12">
        <v>1473306300</v>
      </c>
      <c r="J408" s="12">
        <v>1471701028</v>
      </c>
      <c r="K408" s="13">
        <f>(J408/86400)+25569</f>
        <v>42602.576712962968</v>
      </c>
      <c r="L408" t="b">
        <v>1</v>
      </c>
      <c r="M408">
        <v>115</v>
      </c>
      <c r="N408" t="b">
        <v>1</v>
      </c>
      <c r="O408" t="s">
        <v>8269</v>
      </c>
      <c r="P408">
        <f t="shared" si="12"/>
        <v>20365</v>
      </c>
      <c r="Q408">
        <f>YEAR(K408)</f>
        <v>2016</v>
      </c>
      <c r="R408">
        <f t="shared" si="13"/>
        <v>102</v>
      </c>
      <c r="S408" s="17" t="s">
        <v>8343</v>
      </c>
      <c r="T408" t="s">
        <v>8346</v>
      </c>
    </row>
    <row r="409" spans="1:20" ht="32" hidden="1" x14ac:dyDescent="0.2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 s="12">
        <v>1361681940</v>
      </c>
      <c r="J409" s="12">
        <v>1359029661</v>
      </c>
      <c r="K409" s="13">
        <f>(J409/86400)+25569</f>
        <v>41298.509965277779</v>
      </c>
      <c r="L409" t="b">
        <v>0</v>
      </c>
      <c r="M409">
        <v>185</v>
      </c>
      <c r="N409" t="b">
        <v>1</v>
      </c>
      <c r="O409" t="s">
        <v>8298</v>
      </c>
      <c r="P409">
        <f t="shared" si="12"/>
        <v>0</v>
      </c>
      <c r="Q409">
        <f>YEAR(K409)</f>
        <v>2013</v>
      </c>
      <c r="R409">
        <f t="shared" si="13"/>
        <v>113</v>
      </c>
      <c r="S409" s="17" t="s">
        <v>8347</v>
      </c>
      <c r="T409" t="s">
        <v>8361</v>
      </c>
    </row>
    <row r="410" spans="1:20" ht="32" hidden="1" x14ac:dyDescent="0.2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 s="12">
        <v>1455299144</v>
      </c>
      <c r="J410" s="12">
        <v>1452707144</v>
      </c>
      <c r="K410" s="13">
        <f>(J410/86400)+25569</f>
        <v>42382.74009259259</v>
      </c>
      <c r="L410" t="b">
        <v>0</v>
      </c>
      <c r="M410">
        <v>120</v>
      </c>
      <c r="N410" t="b">
        <v>1</v>
      </c>
      <c r="O410" t="s">
        <v>8272</v>
      </c>
      <c r="P410">
        <f t="shared" si="12"/>
        <v>0</v>
      </c>
      <c r="Q410">
        <f>YEAR(K410)</f>
        <v>2016</v>
      </c>
      <c r="R410">
        <f t="shared" si="13"/>
        <v>101</v>
      </c>
      <c r="S410" s="17" t="s">
        <v>8331</v>
      </c>
      <c r="T410" t="s">
        <v>8353</v>
      </c>
    </row>
    <row r="411" spans="1:20" ht="48" hidden="1" x14ac:dyDescent="0.2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 s="12">
        <v>1411743789</v>
      </c>
      <c r="J411" s="12">
        <v>1409151789</v>
      </c>
      <c r="K411" s="13">
        <f>(J411/86400)+25569</f>
        <v>41878.627187500002</v>
      </c>
      <c r="L411" t="b">
        <v>0</v>
      </c>
      <c r="M411">
        <v>101</v>
      </c>
      <c r="N411" t="b">
        <v>1</v>
      </c>
      <c r="O411" t="s">
        <v>8263</v>
      </c>
      <c r="P411">
        <f t="shared" si="12"/>
        <v>0</v>
      </c>
      <c r="Q411">
        <f>YEAR(K411)</f>
        <v>2014</v>
      </c>
      <c r="R411">
        <f t="shared" si="13"/>
        <v>109</v>
      </c>
      <c r="S411" s="17" t="s">
        <v>8341</v>
      </c>
      <c r="T411" t="s">
        <v>8352</v>
      </c>
    </row>
    <row r="412" spans="1:20" ht="48" hidden="1" x14ac:dyDescent="0.2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 s="12">
        <v>1430452740</v>
      </c>
      <c r="J412" s="12">
        <v>1427390901</v>
      </c>
      <c r="K412" s="13">
        <f>(J412/86400)+25569</f>
        <v>42089.728020833332</v>
      </c>
      <c r="L412" t="b">
        <v>1</v>
      </c>
      <c r="M412">
        <v>142</v>
      </c>
      <c r="N412" t="b">
        <v>1</v>
      </c>
      <c r="O412" t="s">
        <v>8267</v>
      </c>
      <c r="P412">
        <f t="shared" si="12"/>
        <v>20128</v>
      </c>
      <c r="Q412">
        <f>YEAR(K412)</f>
        <v>2015</v>
      </c>
      <c r="R412">
        <f t="shared" si="13"/>
        <v>101</v>
      </c>
      <c r="S412" s="17" t="s">
        <v>8341</v>
      </c>
      <c r="T412" t="s">
        <v>8342</v>
      </c>
    </row>
    <row r="413" spans="1:20" ht="48" hidden="1" x14ac:dyDescent="0.2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 s="12">
        <v>1324169940</v>
      </c>
      <c r="J413" s="12">
        <v>1321578051</v>
      </c>
      <c r="K413" s="13">
        <f>(J413/86400)+25569</f>
        <v>40865.042256944442</v>
      </c>
      <c r="L413" t="b">
        <v>0</v>
      </c>
      <c r="M413">
        <v>193</v>
      </c>
      <c r="N413" t="b">
        <v>1</v>
      </c>
      <c r="O413" t="s">
        <v>8267</v>
      </c>
      <c r="P413">
        <f t="shared" si="12"/>
        <v>0</v>
      </c>
      <c r="Q413">
        <f>YEAR(K413)</f>
        <v>2011</v>
      </c>
      <c r="R413">
        <f t="shared" si="13"/>
        <v>101</v>
      </c>
      <c r="S413" s="17" t="s">
        <v>8341</v>
      </c>
      <c r="T413" t="s">
        <v>8342</v>
      </c>
    </row>
    <row r="414" spans="1:20" ht="48" hidden="1" x14ac:dyDescent="0.2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 s="12">
        <v>1482962433</v>
      </c>
      <c r="J414" s="12">
        <v>1480370433</v>
      </c>
      <c r="K414" s="13">
        <f>(J414/86400)+25569</f>
        <v>42702.917048611111</v>
      </c>
      <c r="L414" t="b">
        <v>0</v>
      </c>
      <c r="M414">
        <v>110</v>
      </c>
      <c r="N414" t="b">
        <v>1</v>
      </c>
      <c r="O414" t="s">
        <v>8269</v>
      </c>
      <c r="P414">
        <f t="shared" si="12"/>
        <v>0</v>
      </c>
      <c r="Q414">
        <f>YEAR(K414)</f>
        <v>2016</v>
      </c>
      <c r="R414">
        <f t="shared" si="13"/>
        <v>101</v>
      </c>
      <c r="S414" s="17" t="s">
        <v>8343</v>
      </c>
      <c r="T414" t="s">
        <v>8346</v>
      </c>
    </row>
    <row r="415" spans="1:20" ht="48" hidden="1" x14ac:dyDescent="0.2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 s="12">
        <v>1450018912</v>
      </c>
      <c r="J415" s="12">
        <v>1447426912</v>
      </c>
      <c r="K415" s="13">
        <f>(J415/86400)+25569</f>
        <v>42321.626296296294</v>
      </c>
      <c r="L415" t="b">
        <v>0</v>
      </c>
      <c r="M415">
        <v>140</v>
      </c>
      <c r="N415" t="b">
        <v>1</v>
      </c>
      <c r="O415" t="s">
        <v>8272</v>
      </c>
      <c r="P415">
        <f t="shared" si="12"/>
        <v>0</v>
      </c>
      <c r="Q415">
        <f>YEAR(K415)</f>
        <v>2015</v>
      </c>
      <c r="R415">
        <f t="shared" si="13"/>
        <v>100</v>
      </c>
      <c r="S415" s="17" t="s">
        <v>8331</v>
      </c>
      <c r="T415" t="s">
        <v>8353</v>
      </c>
    </row>
    <row r="416" spans="1:20" ht="48" hidden="1" x14ac:dyDescent="0.2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 s="12">
        <v>1399672800</v>
      </c>
      <c r="J416" s="12">
        <v>1396906530</v>
      </c>
      <c r="K416" s="13">
        <f>(J416/86400)+25569</f>
        <v>41736.899652777778</v>
      </c>
      <c r="L416" t="b">
        <v>0</v>
      </c>
      <c r="M416">
        <v>48</v>
      </c>
      <c r="N416" t="b">
        <v>1</v>
      </c>
      <c r="O416" t="s">
        <v>8274</v>
      </c>
      <c r="P416">
        <f t="shared" si="12"/>
        <v>0</v>
      </c>
      <c r="Q416">
        <f>YEAR(K416)</f>
        <v>2014</v>
      </c>
      <c r="R416">
        <f t="shared" si="13"/>
        <v>100</v>
      </c>
      <c r="S416" s="17" t="s">
        <v>8347</v>
      </c>
      <c r="T416" t="s">
        <v>8351</v>
      </c>
    </row>
    <row r="417" spans="1:20" ht="48" hidden="1" x14ac:dyDescent="0.2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 s="12">
        <v>1442264400</v>
      </c>
      <c r="J417" s="12">
        <v>1439530776</v>
      </c>
      <c r="K417" s="13">
        <f>(J417/86400)+25569</f>
        <v>42230.235833333332</v>
      </c>
      <c r="L417" t="b">
        <v>0</v>
      </c>
      <c r="M417">
        <v>33</v>
      </c>
      <c r="N417" t="b">
        <v>1</v>
      </c>
      <c r="O417" t="s">
        <v>8263</v>
      </c>
      <c r="P417">
        <f t="shared" si="12"/>
        <v>0</v>
      </c>
      <c r="Q417">
        <f>YEAR(K417)</f>
        <v>2015</v>
      </c>
      <c r="R417">
        <f t="shared" si="13"/>
        <v>100</v>
      </c>
      <c r="S417" s="17" t="s">
        <v>8341</v>
      </c>
      <c r="T417" t="s">
        <v>8352</v>
      </c>
    </row>
    <row r="418" spans="1:20" ht="32" hidden="1" x14ac:dyDescent="0.2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 s="12">
        <v>1427063747</v>
      </c>
      <c r="J418" s="12">
        <v>1424043347</v>
      </c>
      <c r="K418" s="13">
        <f>(J418/86400)+25569</f>
        <v>42050.983182870375</v>
      </c>
      <c r="L418" t="b">
        <v>1</v>
      </c>
      <c r="M418">
        <v>119</v>
      </c>
      <c r="N418" t="b">
        <v>1</v>
      </c>
      <c r="O418" t="s">
        <v>8269</v>
      </c>
      <c r="P418">
        <f t="shared" si="12"/>
        <v>20022</v>
      </c>
      <c r="Q418">
        <f>YEAR(K418)</f>
        <v>2015</v>
      </c>
      <c r="R418">
        <f t="shared" si="13"/>
        <v>100</v>
      </c>
      <c r="S418" s="17" t="s">
        <v>8343</v>
      </c>
      <c r="T418" t="s">
        <v>8346</v>
      </c>
    </row>
    <row r="419" spans="1:20" ht="32" hidden="1" x14ac:dyDescent="0.2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 s="12">
        <v>1427585511</v>
      </c>
      <c r="J419" s="12">
        <v>1424997111</v>
      </c>
      <c r="K419" s="13">
        <f>(J419/86400)+25569</f>
        <v>42062.022118055553</v>
      </c>
      <c r="L419" t="b">
        <v>0</v>
      </c>
      <c r="M419">
        <v>147</v>
      </c>
      <c r="N419" t="b">
        <v>1</v>
      </c>
      <c r="O419" t="s">
        <v>8295</v>
      </c>
      <c r="P419">
        <f t="shared" si="12"/>
        <v>0</v>
      </c>
      <c r="Q419">
        <f>YEAR(K419)</f>
        <v>2015</v>
      </c>
      <c r="R419">
        <f t="shared" si="13"/>
        <v>153</v>
      </c>
      <c r="S419" s="17" t="s">
        <v>8336</v>
      </c>
      <c r="T419" t="s">
        <v>8337</v>
      </c>
    </row>
    <row r="420" spans="1:20" ht="48" hidden="1" x14ac:dyDescent="0.2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 s="12">
        <v>1419780026</v>
      </c>
      <c r="J420" s="12">
        <v>1417188026</v>
      </c>
      <c r="K420" s="13">
        <f>(J420/86400)+25569</f>
        <v>41971.639189814814</v>
      </c>
      <c r="L420" t="b">
        <v>0</v>
      </c>
      <c r="M420">
        <v>169</v>
      </c>
      <c r="N420" t="b">
        <v>1</v>
      </c>
      <c r="O420" t="s">
        <v>8263</v>
      </c>
      <c r="P420">
        <f t="shared" si="12"/>
        <v>0</v>
      </c>
      <c r="Q420">
        <f>YEAR(K420)</f>
        <v>2014</v>
      </c>
      <c r="R420">
        <f t="shared" si="13"/>
        <v>142</v>
      </c>
      <c r="S420" s="17" t="s">
        <v>8341</v>
      </c>
      <c r="T420" t="s">
        <v>8352</v>
      </c>
    </row>
    <row r="421" spans="1:20" ht="48" hidden="1" x14ac:dyDescent="0.2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 s="12">
        <v>1489537560</v>
      </c>
      <c r="J421" s="12">
        <v>1484357160</v>
      </c>
      <c r="K421" s="13">
        <f>(J421/86400)+25569</f>
        <v>42749.05972222222</v>
      </c>
      <c r="L421" t="b">
        <v>0</v>
      </c>
      <c r="M421">
        <v>6</v>
      </c>
      <c r="N421" t="b">
        <v>0</v>
      </c>
      <c r="O421" t="s">
        <v>8271</v>
      </c>
      <c r="P421">
        <f t="shared" si="12"/>
        <v>0</v>
      </c>
      <c r="Q421">
        <f>YEAR(K421)</f>
        <v>2017</v>
      </c>
      <c r="R421">
        <f t="shared" si="13"/>
        <v>2</v>
      </c>
      <c r="S421" s="17" t="s">
        <v>8328</v>
      </c>
      <c r="T421" t="s">
        <v>8330</v>
      </c>
    </row>
    <row r="422" spans="1:20" ht="48" x14ac:dyDescent="0.2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 s="12">
        <v>1360009774</v>
      </c>
      <c r="J422" s="12">
        <v>1356121774</v>
      </c>
      <c r="K422" s="13">
        <f>(J422/86400)+25569</f>
        <v>41264.853865740741</v>
      </c>
      <c r="L422" t="b">
        <v>0</v>
      </c>
      <c r="M422">
        <v>311</v>
      </c>
      <c r="N422" t="b">
        <v>0</v>
      </c>
      <c r="O422" t="s">
        <v>8280</v>
      </c>
      <c r="P422">
        <f t="shared" si="12"/>
        <v>0</v>
      </c>
      <c r="Q422">
        <f>YEAR(K422)</f>
        <v>2012</v>
      </c>
      <c r="R422">
        <f t="shared" si="13"/>
        <v>7</v>
      </c>
      <c r="S422" s="17" t="s">
        <v>8336</v>
      </c>
      <c r="T422" t="s">
        <v>8354</v>
      </c>
    </row>
    <row r="423" spans="1:20" ht="32" x14ac:dyDescent="0.2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 s="12">
        <v>1479483812</v>
      </c>
      <c r="J423" s="12">
        <v>1476888212</v>
      </c>
      <c r="K423" s="13">
        <f>(J423/86400)+25569</f>
        <v>42662.613564814819</v>
      </c>
      <c r="L423" t="b">
        <v>0</v>
      </c>
      <c r="M423">
        <v>196</v>
      </c>
      <c r="N423" t="b">
        <v>0</v>
      </c>
      <c r="O423" t="s">
        <v>8271</v>
      </c>
      <c r="P423">
        <f t="shared" si="12"/>
        <v>0</v>
      </c>
      <c r="Q423">
        <f>YEAR(K423)</f>
        <v>2016</v>
      </c>
      <c r="R423">
        <f t="shared" si="13"/>
        <v>40</v>
      </c>
      <c r="S423" s="17" t="s">
        <v>8328</v>
      </c>
      <c r="T423" t="s">
        <v>8330</v>
      </c>
    </row>
    <row r="424" spans="1:20" ht="48" hidden="1" x14ac:dyDescent="0.2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 s="12">
        <v>1486311939</v>
      </c>
      <c r="J424" s="12">
        <v>1483719939</v>
      </c>
      <c r="K424" s="13">
        <f>(J424/86400)+25569</f>
        <v>42741.684479166666</v>
      </c>
      <c r="L424" t="b">
        <v>1</v>
      </c>
      <c r="M424">
        <v>335</v>
      </c>
      <c r="N424" t="b">
        <v>1</v>
      </c>
      <c r="O424" t="s">
        <v>8283</v>
      </c>
      <c r="P424">
        <f t="shared" si="12"/>
        <v>19557</v>
      </c>
      <c r="Q424">
        <f>YEAR(K424)</f>
        <v>2017</v>
      </c>
      <c r="R424">
        <f t="shared" si="13"/>
        <v>559</v>
      </c>
      <c r="S424" s="17" t="s">
        <v>8333</v>
      </c>
      <c r="T424" t="s">
        <v>8334</v>
      </c>
    </row>
    <row r="425" spans="1:20" ht="48" hidden="1" x14ac:dyDescent="0.2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 s="12">
        <v>1455253140</v>
      </c>
      <c r="J425" s="12">
        <v>1452625822</v>
      </c>
      <c r="K425" s="13">
        <f>(J425/86400)+25569</f>
        <v>42381.79886574074</v>
      </c>
      <c r="L425" t="b">
        <v>0</v>
      </c>
      <c r="M425">
        <v>321</v>
      </c>
      <c r="N425" t="b">
        <v>1</v>
      </c>
      <c r="O425" t="s">
        <v>8295</v>
      </c>
      <c r="P425">
        <f t="shared" si="12"/>
        <v>0</v>
      </c>
      <c r="Q425">
        <f>YEAR(K425)</f>
        <v>2016</v>
      </c>
      <c r="R425">
        <f t="shared" si="13"/>
        <v>108</v>
      </c>
      <c r="S425" s="17" t="s">
        <v>8336</v>
      </c>
      <c r="T425" t="s">
        <v>8337</v>
      </c>
    </row>
    <row r="426" spans="1:20" ht="48" x14ac:dyDescent="0.2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 s="12">
        <v>1410955331</v>
      </c>
      <c r="J426" s="12">
        <v>1407931331</v>
      </c>
      <c r="K426" s="13">
        <f>(J426/86400)+25569</f>
        <v>41864.501516203702</v>
      </c>
      <c r="L426" t="b">
        <v>0</v>
      </c>
      <c r="M426">
        <v>129</v>
      </c>
      <c r="N426" t="b">
        <v>0</v>
      </c>
      <c r="O426" t="s">
        <v>8271</v>
      </c>
      <c r="P426">
        <f t="shared" si="12"/>
        <v>0</v>
      </c>
      <c r="Q426">
        <f>YEAR(K426)</f>
        <v>2014</v>
      </c>
      <c r="R426">
        <f t="shared" si="13"/>
        <v>26</v>
      </c>
      <c r="S426" s="17" t="s">
        <v>8328</v>
      </c>
      <c r="T426" t="s">
        <v>8330</v>
      </c>
    </row>
    <row r="427" spans="1:20" ht="48" x14ac:dyDescent="0.2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 s="12">
        <v>1421640665</v>
      </c>
      <c r="J427" s="12">
        <v>1419048665</v>
      </c>
      <c r="K427" s="13">
        <f>(J427/86400)+25569</f>
        <v>41993.174363425926</v>
      </c>
      <c r="L427" t="b">
        <v>0</v>
      </c>
      <c r="M427">
        <v>171</v>
      </c>
      <c r="N427" t="b">
        <v>0</v>
      </c>
      <c r="O427" t="s">
        <v>8271</v>
      </c>
      <c r="P427">
        <f t="shared" si="12"/>
        <v>0</v>
      </c>
      <c r="Q427">
        <f>YEAR(K427)</f>
        <v>2014</v>
      </c>
      <c r="R427">
        <f t="shared" si="13"/>
        <v>39</v>
      </c>
      <c r="S427" s="17" t="s">
        <v>8328</v>
      </c>
      <c r="T427" t="s">
        <v>8330</v>
      </c>
    </row>
    <row r="428" spans="1:20" ht="32" hidden="1" x14ac:dyDescent="0.2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 s="12">
        <v>1438185565</v>
      </c>
      <c r="J428" s="12">
        <v>1436975965</v>
      </c>
      <c r="K428" s="13">
        <f>(J428/86400)+25569</f>
        <v>42200.666261574079</v>
      </c>
      <c r="L428" t="b">
        <v>0</v>
      </c>
      <c r="M428">
        <v>380</v>
      </c>
      <c r="N428" t="b">
        <v>1</v>
      </c>
      <c r="O428" t="s">
        <v>8295</v>
      </c>
      <c r="P428">
        <f t="shared" si="12"/>
        <v>0</v>
      </c>
      <c r="Q428">
        <f>YEAR(K428)</f>
        <v>2015</v>
      </c>
      <c r="R428">
        <f t="shared" si="13"/>
        <v>104</v>
      </c>
      <c r="S428" s="17" t="s">
        <v>8336</v>
      </c>
      <c r="T428" t="s">
        <v>8337</v>
      </c>
    </row>
    <row r="429" spans="1:20" ht="48" hidden="1" x14ac:dyDescent="0.2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 s="12">
        <v>1400006636</v>
      </c>
      <c r="J429" s="12">
        <v>1397414636</v>
      </c>
      <c r="K429" s="13">
        <f>(J429/86400)+25569</f>
        <v>41742.780509259261</v>
      </c>
      <c r="L429" t="b">
        <v>1</v>
      </c>
      <c r="M429">
        <v>306</v>
      </c>
      <c r="N429" t="b">
        <v>1</v>
      </c>
      <c r="O429" t="s">
        <v>8293</v>
      </c>
      <c r="P429">
        <f t="shared" si="12"/>
        <v>19292.5</v>
      </c>
      <c r="Q429">
        <f>YEAR(K429)</f>
        <v>2014</v>
      </c>
      <c r="R429">
        <f t="shared" si="13"/>
        <v>193</v>
      </c>
      <c r="S429" s="17" t="s">
        <v>8328</v>
      </c>
      <c r="T429" t="s">
        <v>8329</v>
      </c>
    </row>
    <row r="430" spans="1:20" ht="19" x14ac:dyDescent="0.2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 s="12">
        <v>1465054872</v>
      </c>
      <c r="J430" s="12">
        <v>1461166872</v>
      </c>
      <c r="K430" s="13">
        <f>(J430/86400)+25569</f>
        <v>42480.653611111113</v>
      </c>
      <c r="L430" t="b">
        <v>0</v>
      </c>
      <c r="M430">
        <v>121</v>
      </c>
      <c r="N430" t="b">
        <v>0</v>
      </c>
      <c r="O430" t="s">
        <v>8271</v>
      </c>
      <c r="P430">
        <f t="shared" si="12"/>
        <v>0</v>
      </c>
      <c r="Q430">
        <f>YEAR(K430)</f>
        <v>2016</v>
      </c>
      <c r="R430">
        <f t="shared" si="13"/>
        <v>38</v>
      </c>
      <c r="S430" s="17" t="s">
        <v>8328</v>
      </c>
      <c r="T430" t="s">
        <v>8330</v>
      </c>
    </row>
    <row r="431" spans="1:20" ht="32" hidden="1" x14ac:dyDescent="0.2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 s="12">
        <v>1426773920</v>
      </c>
      <c r="J431" s="12">
        <v>1424185520</v>
      </c>
      <c r="K431" s="13">
        <f>(J431/86400)+25569</f>
        <v>42052.628703703704</v>
      </c>
      <c r="L431" t="b">
        <v>1</v>
      </c>
      <c r="M431">
        <v>141</v>
      </c>
      <c r="N431" t="b">
        <v>1</v>
      </c>
      <c r="O431" t="s">
        <v>8283</v>
      </c>
      <c r="P431">
        <f t="shared" si="12"/>
        <v>19129</v>
      </c>
      <c r="Q431">
        <f>YEAR(K431)</f>
        <v>2015</v>
      </c>
      <c r="R431">
        <f t="shared" si="13"/>
        <v>101</v>
      </c>
      <c r="S431" s="17" t="s">
        <v>8333</v>
      </c>
      <c r="T431" t="s">
        <v>8334</v>
      </c>
    </row>
    <row r="432" spans="1:20" ht="48" hidden="1" x14ac:dyDescent="0.2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 s="12">
        <v>1381541465</v>
      </c>
      <c r="J432" s="12">
        <v>1378949465</v>
      </c>
      <c r="K432" s="13">
        <f>(J432/86400)+25569</f>
        <v>41529.063252314816</v>
      </c>
      <c r="L432" t="b">
        <v>0</v>
      </c>
      <c r="M432">
        <v>208</v>
      </c>
      <c r="N432" t="b">
        <v>1</v>
      </c>
      <c r="O432" t="s">
        <v>8267</v>
      </c>
      <c r="P432">
        <f t="shared" si="12"/>
        <v>0</v>
      </c>
      <c r="Q432">
        <f>YEAR(K432)</f>
        <v>2013</v>
      </c>
      <c r="R432">
        <f t="shared" si="13"/>
        <v>103</v>
      </c>
      <c r="S432" s="17" t="s">
        <v>8341</v>
      </c>
      <c r="T432" t="s">
        <v>8342</v>
      </c>
    </row>
    <row r="433" spans="1:20" ht="48" hidden="1" x14ac:dyDescent="0.2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 s="12">
        <v>1450901872</v>
      </c>
      <c r="J433" s="12">
        <v>1448309872</v>
      </c>
      <c r="K433" s="13">
        <f>(J433/86400)+25569</f>
        <v>42331.84574074074</v>
      </c>
      <c r="L433" t="b">
        <v>0</v>
      </c>
      <c r="M433">
        <v>99</v>
      </c>
      <c r="N433" t="b">
        <v>1</v>
      </c>
      <c r="O433" t="s">
        <v>8271</v>
      </c>
      <c r="P433">
        <f t="shared" si="12"/>
        <v>0</v>
      </c>
      <c r="Q433">
        <f>YEAR(K433)</f>
        <v>2015</v>
      </c>
      <c r="R433">
        <f t="shared" si="13"/>
        <v>126</v>
      </c>
      <c r="S433" s="17" t="s">
        <v>8328</v>
      </c>
      <c r="T433" t="s">
        <v>8330</v>
      </c>
    </row>
    <row r="434" spans="1:20" ht="48" hidden="1" x14ac:dyDescent="0.2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 s="12">
        <v>1476649800</v>
      </c>
      <c r="J434" s="12">
        <v>1475609946</v>
      </c>
      <c r="K434" s="13">
        <f>(J434/86400)+25569</f>
        <v>42647.818819444445</v>
      </c>
      <c r="L434" t="b">
        <v>0</v>
      </c>
      <c r="M434">
        <v>290</v>
      </c>
      <c r="N434" t="b">
        <v>1</v>
      </c>
      <c r="O434" t="s">
        <v>8295</v>
      </c>
      <c r="P434">
        <f t="shared" si="12"/>
        <v>0</v>
      </c>
      <c r="Q434">
        <f>YEAR(K434)</f>
        <v>2016</v>
      </c>
      <c r="R434">
        <f t="shared" si="13"/>
        <v>377</v>
      </c>
      <c r="S434" s="17" t="s">
        <v>8336</v>
      </c>
      <c r="T434" t="s">
        <v>8337</v>
      </c>
    </row>
    <row r="435" spans="1:20" ht="48" hidden="1" x14ac:dyDescent="0.2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 s="12">
        <v>1481224736</v>
      </c>
      <c r="J435" s="12">
        <v>1480360736</v>
      </c>
      <c r="K435" s="13">
        <f>(J435/86400)+25569</f>
        <v>42702.804814814815</v>
      </c>
      <c r="L435" t="b">
        <v>0</v>
      </c>
      <c r="M435">
        <v>206</v>
      </c>
      <c r="N435" t="b">
        <v>1</v>
      </c>
      <c r="O435" t="s">
        <v>8295</v>
      </c>
      <c r="P435">
        <f t="shared" si="12"/>
        <v>0</v>
      </c>
      <c r="Q435">
        <f>YEAR(K435)</f>
        <v>2016</v>
      </c>
      <c r="R435">
        <f t="shared" si="13"/>
        <v>1867</v>
      </c>
      <c r="S435" s="17" t="s">
        <v>8336</v>
      </c>
      <c r="T435" t="s">
        <v>8337</v>
      </c>
    </row>
    <row r="436" spans="1:20" ht="48" hidden="1" x14ac:dyDescent="0.2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 s="12">
        <v>1315450800</v>
      </c>
      <c r="J436" s="12">
        <v>1312823571</v>
      </c>
      <c r="K436" s="13">
        <f>(J436/86400)+25569</f>
        <v>40763.717256944445</v>
      </c>
      <c r="L436" t="b">
        <v>0</v>
      </c>
      <c r="M436">
        <v>206</v>
      </c>
      <c r="N436" t="b">
        <v>1</v>
      </c>
      <c r="O436" t="s">
        <v>8267</v>
      </c>
      <c r="P436">
        <f t="shared" si="12"/>
        <v>0</v>
      </c>
      <c r="Q436">
        <f>YEAR(K436)</f>
        <v>2011</v>
      </c>
      <c r="R436">
        <f t="shared" si="13"/>
        <v>101</v>
      </c>
      <c r="S436" s="17" t="s">
        <v>8341</v>
      </c>
      <c r="T436" t="s">
        <v>8342</v>
      </c>
    </row>
    <row r="437" spans="1:20" ht="48" hidden="1" x14ac:dyDescent="0.2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 s="12">
        <v>1462316400</v>
      </c>
      <c r="J437" s="12">
        <v>1459865945</v>
      </c>
      <c r="K437" s="13">
        <f>(J437/86400)+25569</f>
        <v>42465.596585648149</v>
      </c>
      <c r="L437" t="b">
        <v>1</v>
      </c>
      <c r="M437">
        <v>148</v>
      </c>
      <c r="N437" t="b">
        <v>1</v>
      </c>
      <c r="O437" t="s">
        <v>8301</v>
      </c>
      <c r="P437">
        <f t="shared" si="12"/>
        <v>18645</v>
      </c>
      <c r="Q437">
        <f>YEAR(K437)</f>
        <v>2016</v>
      </c>
      <c r="R437">
        <f t="shared" si="13"/>
        <v>104</v>
      </c>
      <c r="S437" s="17" t="s">
        <v>8343</v>
      </c>
      <c r="T437" t="s">
        <v>8344</v>
      </c>
    </row>
    <row r="438" spans="1:20" ht="32" hidden="1" x14ac:dyDescent="0.2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 s="12">
        <v>1418961600</v>
      </c>
      <c r="J438" s="12">
        <v>1415824513</v>
      </c>
      <c r="K438" s="13">
        <f>(J438/86400)+25569</f>
        <v>41955.857789351852</v>
      </c>
      <c r="L438" t="b">
        <v>1</v>
      </c>
      <c r="M438">
        <v>167</v>
      </c>
      <c r="N438" t="b">
        <v>1</v>
      </c>
      <c r="O438" t="s">
        <v>8283</v>
      </c>
      <c r="P438">
        <f t="shared" si="12"/>
        <v>18625</v>
      </c>
      <c r="Q438">
        <f>YEAR(K438)</f>
        <v>2014</v>
      </c>
      <c r="R438">
        <f t="shared" si="13"/>
        <v>103</v>
      </c>
      <c r="S438" s="17" t="s">
        <v>8333</v>
      </c>
      <c r="T438" t="s">
        <v>8334</v>
      </c>
    </row>
    <row r="439" spans="1:20" ht="48" hidden="1" x14ac:dyDescent="0.2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 s="12">
        <v>1386565140</v>
      </c>
      <c r="J439" s="12">
        <v>1383909855</v>
      </c>
      <c r="K439" s="13">
        <f>(J439/86400)+25569</f>
        <v>41586.475173611107</v>
      </c>
      <c r="L439" t="b">
        <v>1</v>
      </c>
      <c r="M439">
        <v>274</v>
      </c>
      <c r="N439" t="b">
        <v>1</v>
      </c>
      <c r="O439" t="s">
        <v>8274</v>
      </c>
      <c r="P439">
        <f t="shared" si="12"/>
        <v>18542</v>
      </c>
      <c r="Q439">
        <f>YEAR(K439)</f>
        <v>2013</v>
      </c>
      <c r="R439">
        <f t="shared" si="13"/>
        <v>124</v>
      </c>
      <c r="S439" s="17" t="s">
        <v>8347</v>
      </c>
      <c r="T439" t="s">
        <v>8351</v>
      </c>
    </row>
    <row r="440" spans="1:20" ht="48" hidden="1" x14ac:dyDescent="0.2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 s="12">
        <v>1475762400</v>
      </c>
      <c r="J440" s="12">
        <v>1473160292</v>
      </c>
      <c r="K440" s="13">
        <f>(J440/86400)+25569</f>
        <v>42619.466342592597</v>
      </c>
      <c r="L440" t="b">
        <v>1</v>
      </c>
      <c r="M440">
        <v>116</v>
      </c>
      <c r="N440" t="b">
        <v>1</v>
      </c>
      <c r="O440" t="s">
        <v>8283</v>
      </c>
      <c r="P440">
        <f t="shared" si="12"/>
        <v>18472</v>
      </c>
      <c r="Q440">
        <f>YEAR(K440)</f>
        <v>2016</v>
      </c>
      <c r="R440">
        <f t="shared" si="13"/>
        <v>109</v>
      </c>
      <c r="S440" s="17" t="s">
        <v>8333</v>
      </c>
      <c r="T440" t="s">
        <v>8334</v>
      </c>
    </row>
    <row r="441" spans="1:20" ht="48" hidden="1" x14ac:dyDescent="0.2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 s="12">
        <v>1407520800</v>
      </c>
      <c r="J441" s="12">
        <v>1405356072</v>
      </c>
      <c r="K441" s="13">
        <f>(J441/86400)+25569</f>
        <v>41834.695277777777</v>
      </c>
      <c r="L441" t="b">
        <v>1</v>
      </c>
      <c r="M441">
        <v>167</v>
      </c>
      <c r="N441" t="b">
        <v>1</v>
      </c>
      <c r="O441" t="s">
        <v>8277</v>
      </c>
      <c r="P441">
        <f t="shared" si="12"/>
        <v>18221</v>
      </c>
      <c r="Q441">
        <f>YEAR(K441)</f>
        <v>2014</v>
      </c>
      <c r="R441">
        <f t="shared" si="13"/>
        <v>101</v>
      </c>
      <c r="S441" s="17" t="s">
        <v>8347</v>
      </c>
      <c r="T441" t="s">
        <v>8348</v>
      </c>
    </row>
    <row r="442" spans="1:20" ht="48" hidden="1" x14ac:dyDescent="0.2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 s="12">
        <v>1401159600</v>
      </c>
      <c r="J442" s="12">
        <v>1398801620</v>
      </c>
      <c r="K442" s="13">
        <f>(J442/86400)+25569</f>
        <v>41758.833564814813</v>
      </c>
      <c r="L442" t="b">
        <v>0</v>
      </c>
      <c r="M442">
        <v>226</v>
      </c>
      <c r="N442" t="b">
        <v>1</v>
      </c>
      <c r="O442" t="s">
        <v>8301</v>
      </c>
      <c r="P442">
        <f t="shared" si="12"/>
        <v>0</v>
      </c>
      <c r="Q442">
        <f>YEAR(K442)</f>
        <v>2014</v>
      </c>
      <c r="R442">
        <f t="shared" si="13"/>
        <v>121</v>
      </c>
      <c r="S442" s="17" t="s">
        <v>8343</v>
      </c>
      <c r="T442" t="s">
        <v>8344</v>
      </c>
    </row>
    <row r="443" spans="1:20" ht="48" hidden="1" x14ac:dyDescent="0.2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 s="12">
        <v>1449644340</v>
      </c>
      <c r="J443" s="12">
        <v>1446683797</v>
      </c>
      <c r="K443" s="13">
        <f>(J443/86400)+25569</f>
        <v>42313.02542824074</v>
      </c>
      <c r="L443" t="b">
        <v>0</v>
      </c>
      <c r="M443">
        <v>104</v>
      </c>
      <c r="N443" t="b">
        <v>1</v>
      </c>
      <c r="O443" t="s">
        <v>8300</v>
      </c>
      <c r="P443">
        <f t="shared" si="12"/>
        <v>0</v>
      </c>
      <c r="Q443">
        <f>YEAR(K443)</f>
        <v>2015</v>
      </c>
      <c r="R443">
        <f t="shared" si="13"/>
        <v>103</v>
      </c>
      <c r="S443" s="17" t="s">
        <v>8328</v>
      </c>
      <c r="T443" t="s">
        <v>8360</v>
      </c>
    </row>
    <row r="444" spans="1:20" ht="48" hidden="1" x14ac:dyDescent="0.2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 s="12">
        <v>1363458467</v>
      </c>
      <c r="J444" s="12">
        <v>1360866467</v>
      </c>
      <c r="K444" s="13">
        <f>(J444/86400)+25569</f>
        <v>41319.769293981481</v>
      </c>
      <c r="L444" t="b">
        <v>1</v>
      </c>
      <c r="M444">
        <v>275</v>
      </c>
      <c r="N444" t="b">
        <v>1</v>
      </c>
      <c r="O444" t="s">
        <v>8267</v>
      </c>
      <c r="P444">
        <f t="shared" si="12"/>
        <v>18083</v>
      </c>
      <c r="Q444">
        <f>YEAR(K444)</f>
        <v>2013</v>
      </c>
      <c r="R444">
        <f t="shared" si="13"/>
        <v>139</v>
      </c>
      <c r="S444" s="17" t="s">
        <v>8341</v>
      </c>
      <c r="T444" t="s">
        <v>8342</v>
      </c>
    </row>
    <row r="445" spans="1:20" ht="32" hidden="1" x14ac:dyDescent="0.2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 s="12">
        <v>1402389180</v>
      </c>
      <c r="J445" s="12">
        <v>1399996024</v>
      </c>
      <c r="K445" s="13">
        <f>(J445/86400)+25569</f>
        <v>41772.657685185186</v>
      </c>
      <c r="L445" t="b">
        <v>1</v>
      </c>
      <c r="M445">
        <v>269</v>
      </c>
      <c r="N445" t="b">
        <v>1</v>
      </c>
      <c r="O445" t="s">
        <v>8283</v>
      </c>
      <c r="P445">
        <f t="shared" si="12"/>
        <v>18066</v>
      </c>
      <c r="Q445">
        <f>YEAR(K445)</f>
        <v>2014</v>
      </c>
      <c r="R445">
        <f t="shared" si="13"/>
        <v>278</v>
      </c>
      <c r="S445" s="17" t="s">
        <v>8333</v>
      </c>
      <c r="T445" t="s">
        <v>8334</v>
      </c>
    </row>
    <row r="446" spans="1:20" ht="48" hidden="1" x14ac:dyDescent="0.2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 s="12">
        <v>1489536000</v>
      </c>
      <c r="J446" s="12">
        <v>1485976468</v>
      </c>
      <c r="K446" s="13">
        <f>(J446/86400)+25569</f>
        <v>42767.801712962959</v>
      </c>
      <c r="L446" t="b">
        <v>1</v>
      </c>
      <c r="M446">
        <v>304</v>
      </c>
      <c r="N446" t="b">
        <v>1</v>
      </c>
      <c r="O446" t="s">
        <v>8299</v>
      </c>
      <c r="P446">
        <f t="shared" si="12"/>
        <v>17914</v>
      </c>
      <c r="Q446">
        <f>YEAR(K446)</f>
        <v>2017</v>
      </c>
      <c r="R446">
        <f t="shared" si="13"/>
        <v>224</v>
      </c>
      <c r="S446" s="17" t="s">
        <v>8328</v>
      </c>
      <c r="T446" t="s">
        <v>8335</v>
      </c>
    </row>
    <row r="447" spans="1:20" ht="48" hidden="1" x14ac:dyDescent="0.2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 s="12">
        <v>1289975060</v>
      </c>
      <c r="J447" s="12">
        <v>1287379460</v>
      </c>
      <c r="K447" s="13">
        <f>(J447/86400)+25569</f>
        <v>40469.225231481483</v>
      </c>
      <c r="L447" t="b">
        <v>1</v>
      </c>
      <c r="M447">
        <v>244</v>
      </c>
      <c r="N447" t="b">
        <v>1</v>
      </c>
      <c r="O447" t="s">
        <v>8267</v>
      </c>
      <c r="P447">
        <f t="shared" si="12"/>
        <v>17895.25</v>
      </c>
      <c r="Q447">
        <f>YEAR(K447)</f>
        <v>2010</v>
      </c>
      <c r="R447">
        <f t="shared" si="13"/>
        <v>179</v>
      </c>
      <c r="S447" s="17" t="s">
        <v>8341</v>
      </c>
      <c r="T447" t="s">
        <v>8342</v>
      </c>
    </row>
    <row r="448" spans="1:20" ht="48" hidden="1" x14ac:dyDescent="0.2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 s="12">
        <v>1432161590</v>
      </c>
      <c r="J448" s="12">
        <v>1429569590</v>
      </c>
      <c r="K448" s="13">
        <f>(J448/86400)+25569</f>
        <v>42114.944328703699</v>
      </c>
      <c r="L448" t="b">
        <v>1</v>
      </c>
      <c r="M448">
        <v>179</v>
      </c>
      <c r="N448" t="b">
        <v>1</v>
      </c>
      <c r="O448" t="s">
        <v>8267</v>
      </c>
      <c r="P448">
        <f t="shared" si="12"/>
        <v>17875</v>
      </c>
      <c r="Q448">
        <f>YEAR(K448)</f>
        <v>2015</v>
      </c>
      <c r="R448">
        <f t="shared" si="13"/>
        <v>123</v>
      </c>
      <c r="S448" s="17" t="s">
        <v>8341</v>
      </c>
      <c r="T448" t="s">
        <v>8342</v>
      </c>
    </row>
    <row r="449" spans="1:20" ht="48" hidden="1" x14ac:dyDescent="0.2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 s="12">
        <v>1281542340</v>
      </c>
      <c r="J449" s="12">
        <v>1277702894</v>
      </c>
      <c r="K449" s="13">
        <f>(J449/86400)+25569</f>
        <v>40357.227939814817</v>
      </c>
      <c r="L449" t="b">
        <v>1</v>
      </c>
      <c r="M449">
        <v>222</v>
      </c>
      <c r="N449" t="b">
        <v>1</v>
      </c>
      <c r="O449" t="s">
        <v>8267</v>
      </c>
      <c r="P449">
        <f t="shared" si="12"/>
        <v>17805</v>
      </c>
      <c r="Q449">
        <f>YEAR(K449)</f>
        <v>2010</v>
      </c>
      <c r="R449">
        <f t="shared" si="13"/>
        <v>105</v>
      </c>
      <c r="S449" s="17" t="s">
        <v>8341</v>
      </c>
      <c r="T449" t="s">
        <v>8342</v>
      </c>
    </row>
    <row r="450" spans="1:20" ht="48" hidden="1" x14ac:dyDescent="0.2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 s="12">
        <v>1393542000</v>
      </c>
      <c r="J450" s="12">
        <v>1390938332</v>
      </c>
      <c r="K450" s="13">
        <f>(J450/86400)+25569</f>
        <v>41667.823287037041</v>
      </c>
      <c r="L450" t="b">
        <v>0</v>
      </c>
      <c r="M450">
        <v>199</v>
      </c>
      <c r="N450" t="b">
        <v>1</v>
      </c>
      <c r="O450" t="s">
        <v>8299</v>
      </c>
      <c r="P450">
        <f t="shared" si="12"/>
        <v>0</v>
      </c>
      <c r="Q450">
        <f>YEAR(K450)</f>
        <v>2014</v>
      </c>
      <c r="R450">
        <f t="shared" si="13"/>
        <v>355</v>
      </c>
      <c r="S450" s="17" t="s">
        <v>8328</v>
      </c>
      <c r="T450" t="s">
        <v>8335</v>
      </c>
    </row>
    <row r="451" spans="1:20" ht="48" hidden="1" x14ac:dyDescent="0.2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 s="12">
        <v>1416964500</v>
      </c>
      <c r="J451" s="12">
        <v>1414368616</v>
      </c>
      <c r="K451" s="13">
        <f>(J451/86400)+25569</f>
        <v>41939.00712962963</v>
      </c>
      <c r="L451" t="b">
        <v>1</v>
      </c>
      <c r="M451">
        <v>98</v>
      </c>
      <c r="N451" t="b">
        <v>1</v>
      </c>
      <c r="O451" t="s">
        <v>8283</v>
      </c>
      <c r="P451">
        <f t="shared" ref="P451:P514" si="14">IFERROR(ROUND(E451/L451,2),0)</f>
        <v>17680</v>
      </c>
      <c r="Q451">
        <f>YEAR(K451)</f>
        <v>2014</v>
      </c>
      <c r="R451">
        <f t="shared" ref="R451:R514" si="15">ROUND(E451/D451*100,0)</f>
        <v>118</v>
      </c>
      <c r="S451" s="17" t="s">
        <v>8333</v>
      </c>
      <c r="T451" t="s">
        <v>8334</v>
      </c>
    </row>
    <row r="452" spans="1:20" ht="48" hidden="1" x14ac:dyDescent="0.2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 s="12">
        <v>1475333917</v>
      </c>
      <c r="J452" s="12">
        <v>1472569117</v>
      </c>
      <c r="K452" s="13">
        <f>(J452/86400)+25569</f>
        <v>42612.624039351853</v>
      </c>
      <c r="L452" t="b">
        <v>0</v>
      </c>
      <c r="M452">
        <v>46</v>
      </c>
      <c r="N452" t="b">
        <v>0</v>
      </c>
      <c r="O452" t="s">
        <v>8271</v>
      </c>
      <c r="P452">
        <f t="shared" si="14"/>
        <v>0</v>
      </c>
      <c r="Q452">
        <f>YEAR(K452)</f>
        <v>2016</v>
      </c>
      <c r="R452">
        <f t="shared" si="15"/>
        <v>70</v>
      </c>
      <c r="S452" s="17" t="s">
        <v>8328</v>
      </c>
      <c r="T452" t="s">
        <v>8330</v>
      </c>
    </row>
    <row r="453" spans="1:20" ht="48" x14ac:dyDescent="0.2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 s="12">
        <v>1478926800</v>
      </c>
      <c r="J453" s="12">
        <v>1476054568</v>
      </c>
      <c r="K453" s="13">
        <f>(J453/86400)+25569</f>
        <v>42652.964907407411</v>
      </c>
      <c r="L453" t="b">
        <v>0</v>
      </c>
      <c r="M453">
        <v>196</v>
      </c>
      <c r="N453" t="b">
        <v>0</v>
      </c>
      <c r="O453" t="s">
        <v>8271</v>
      </c>
      <c r="P453">
        <f t="shared" si="14"/>
        <v>0</v>
      </c>
      <c r="Q453">
        <f>YEAR(K453)</f>
        <v>2016</v>
      </c>
      <c r="R453">
        <f t="shared" si="15"/>
        <v>25</v>
      </c>
      <c r="S453" s="17" t="s">
        <v>8328</v>
      </c>
      <c r="T453" t="s">
        <v>8330</v>
      </c>
    </row>
    <row r="454" spans="1:20" ht="48" hidden="1" x14ac:dyDescent="0.2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 s="12">
        <v>1429920000</v>
      </c>
      <c r="J454" s="12">
        <v>1426703452</v>
      </c>
      <c r="K454" s="13">
        <f>(J454/86400)+25569</f>
        <v>42081.77143518519</v>
      </c>
      <c r="L454" t="b">
        <v>0</v>
      </c>
      <c r="M454">
        <v>131</v>
      </c>
      <c r="N454" t="b">
        <v>1</v>
      </c>
      <c r="O454" t="s">
        <v>8274</v>
      </c>
      <c r="P454">
        <f t="shared" si="14"/>
        <v>0</v>
      </c>
      <c r="Q454">
        <f>YEAR(K454)</f>
        <v>2015</v>
      </c>
      <c r="R454">
        <f t="shared" si="15"/>
        <v>117</v>
      </c>
      <c r="S454" s="17" t="s">
        <v>8347</v>
      </c>
      <c r="T454" t="s">
        <v>8351</v>
      </c>
    </row>
    <row r="455" spans="1:20" ht="48" hidden="1" x14ac:dyDescent="0.2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 s="12">
        <v>1430712060</v>
      </c>
      <c r="J455" s="12">
        <v>1427753265</v>
      </c>
      <c r="K455" s="13">
        <f>(J455/86400)+25569</f>
        <v>42093.922048611115</v>
      </c>
      <c r="L455" t="b">
        <v>0</v>
      </c>
      <c r="M455">
        <v>78</v>
      </c>
      <c r="N455" t="b">
        <v>1</v>
      </c>
      <c r="O455" t="s">
        <v>8274</v>
      </c>
      <c r="P455">
        <f t="shared" si="14"/>
        <v>0</v>
      </c>
      <c r="Q455">
        <f>YEAR(K455)</f>
        <v>2015</v>
      </c>
      <c r="R455">
        <f t="shared" si="15"/>
        <v>100</v>
      </c>
      <c r="S455" s="17" t="s">
        <v>8347</v>
      </c>
      <c r="T455" t="s">
        <v>8351</v>
      </c>
    </row>
    <row r="456" spans="1:20" ht="48" hidden="1" x14ac:dyDescent="0.2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 s="12">
        <v>1407167973</v>
      </c>
      <c r="J456" s="12">
        <v>1405439973</v>
      </c>
      <c r="K456" s="13">
        <f>(J456/86400)+25569</f>
        <v>41835.666354166664</v>
      </c>
      <c r="L456" t="b">
        <v>1</v>
      </c>
      <c r="M456">
        <v>244</v>
      </c>
      <c r="N456" t="b">
        <v>1</v>
      </c>
      <c r="O456" t="s">
        <v>8269</v>
      </c>
      <c r="P456">
        <f t="shared" si="14"/>
        <v>17444</v>
      </c>
      <c r="Q456">
        <f>YEAR(K456)</f>
        <v>2014</v>
      </c>
      <c r="R456">
        <f t="shared" si="15"/>
        <v>116</v>
      </c>
      <c r="S456" s="17" t="s">
        <v>8343</v>
      </c>
      <c r="T456" t="s">
        <v>8346</v>
      </c>
    </row>
    <row r="457" spans="1:20" ht="48" hidden="1" x14ac:dyDescent="0.2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 s="12">
        <v>1336062672</v>
      </c>
      <c r="J457" s="12">
        <v>1332174672</v>
      </c>
      <c r="K457" s="13">
        <f>(J457/86400)+25569</f>
        <v>40987.688333333332</v>
      </c>
      <c r="L457" t="b">
        <v>0</v>
      </c>
      <c r="M457">
        <v>149</v>
      </c>
      <c r="N457" t="b">
        <v>1</v>
      </c>
      <c r="O457" t="s">
        <v>8267</v>
      </c>
      <c r="P457">
        <f t="shared" si="14"/>
        <v>0</v>
      </c>
      <c r="Q457">
        <f>YEAR(K457)</f>
        <v>2012</v>
      </c>
      <c r="R457">
        <f t="shared" si="15"/>
        <v>116</v>
      </c>
      <c r="S457" s="17" t="s">
        <v>8341</v>
      </c>
      <c r="T457" t="s">
        <v>8342</v>
      </c>
    </row>
    <row r="458" spans="1:20" ht="32" hidden="1" x14ac:dyDescent="0.2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 s="12">
        <v>1459418400</v>
      </c>
      <c r="J458" s="12">
        <v>1456827573</v>
      </c>
      <c r="K458" s="13">
        <f>(J458/86400)+25569</f>
        <v>42430.430243055554</v>
      </c>
      <c r="L458" t="b">
        <v>0</v>
      </c>
      <c r="M458">
        <v>141</v>
      </c>
      <c r="N458" t="b">
        <v>1</v>
      </c>
      <c r="O458" t="s">
        <v>8283</v>
      </c>
      <c r="P458">
        <f t="shared" si="14"/>
        <v>0</v>
      </c>
      <c r="Q458">
        <f>YEAR(K458)</f>
        <v>2016</v>
      </c>
      <c r="R458">
        <f t="shared" si="15"/>
        <v>104</v>
      </c>
      <c r="S458" s="17" t="s">
        <v>8333</v>
      </c>
      <c r="T458" t="s">
        <v>8334</v>
      </c>
    </row>
    <row r="459" spans="1:20" ht="48" hidden="1" x14ac:dyDescent="0.2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 s="12">
        <v>1372741200</v>
      </c>
      <c r="J459" s="12">
        <v>1370067231</v>
      </c>
      <c r="K459" s="13">
        <f>(J459/86400)+25569</f>
        <v>41426.259618055556</v>
      </c>
      <c r="L459" t="b">
        <v>0</v>
      </c>
      <c r="M459">
        <v>114</v>
      </c>
      <c r="N459" t="b">
        <v>1</v>
      </c>
      <c r="O459" t="s">
        <v>8277</v>
      </c>
      <c r="P459">
        <f t="shared" si="14"/>
        <v>0</v>
      </c>
      <c r="Q459">
        <f>YEAR(K459)</f>
        <v>2013</v>
      </c>
      <c r="R459">
        <f t="shared" si="15"/>
        <v>116</v>
      </c>
      <c r="S459" s="17" t="s">
        <v>8347</v>
      </c>
      <c r="T459" t="s">
        <v>8348</v>
      </c>
    </row>
    <row r="460" spans="1:20" ht="48" hidden="1" x14ac:dyDescent="0.2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 s="12">
        <v>1355597528</v>
      </c>
      <c r="J460" s="12">
        <v>1353005528</v>
      </c>
      <c r="K460" s="13">
        <f>(J460/86400)+25569</f>
        <v>41228.786203703705</v>
      </c>
      <c r="L460" t="b">
        <v>0</v>
      </c>
      <c r="M460">
        <v>246</v>
      </c>
      <c r="N460" t="b">
        <v>1</v>
      </c>
      <c r="O460" t="s">
        <v>8277</v>
      </c>
      <c r="P460">
        <f t="shared" si="14"/>
        <v>0</v>
      </c>
      <c r="Q460">
        <f>YEAR(K460)</f>
        <v>2012</v>
      </c>
      <c r="R460">
        <f t="shared" si="15"/>
        <v>145</v>
      </c>
      <c r="S460" s="17" t="s">
        <v>8347</v>
      </c>
      <c r="T460" t="s">
        <v>8348</v>
      </c>
    </row>
    <row r="461" spans="1:20" ht="48" hidden="1" x14ac:dyDescent="0.2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 s="12">
        <v>1478785027</v>
      </c>
      <c r="J461" s="12">
        <v>1476189427</v>
      </c>
      <c r="K461" s="13">
        <f>(J461/86400)+25569</f>
        <v>42654.525775462964</v>
      </c>
      <c r="L461" t="b">
        <v>0</v>
      </c>
      <c r="M461">
        <v>120</v>
      </c>
      <c r="N461" t="b">
        <v>1</v>
      </c>
      <c r="O461" t="s">
        <v>8293</v>
      </c>
      <c r="P461">
        <f t="shared" si="14"/>
        <v>0</v>
      </c>
      <c r="Q461">
        <f>YEAR(K461)</f>
        <v>2016</v>
      </c>
      <c r="R461">
        <f t="shared" si="15"/>
        <v>182</v>
      </c>
      <c r="S461" s="17" t="s">
        <v>8328</v>
      </c>
      <c r="T461" t="s">
        <v>8329</v>
      </c>
    </row>
    <row r="462" spans="1:20" ht="48" hidden="1" x14ac:dyDescent="0.2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 s="12">
        <v>1452574800</v>
      </c>
      <c r="J462" s="12">
        <v>1449029266</v>
      </c>
      <c r="K462" s="13">
        <f>(J462/86400)+25569</f>
        <v>42340.172060185185</v>
      </c>
      <c r="L462" t="b">
        <v>1</v>
      </c>
      <c r="M462">
        <v>248</v>
      </c>
      <c r="N462" t="b">
        <v>1</v>
      </c>
      <c r="O462" t="s">
        <v>8286</v>
      </c>
      <c r="P462">
        <f t="shared" si="14"/>
        <v>17260.37</v>
      </c>
      <c r="Q462">
        <f>YEAR(K462)</f>
        <v>2015</v>
      </c>
      <c r="R462">
        <f t="shared" si="15"/>
        <v>108</v>
      </c>
      <c r="S462" s="17" t="s">
        <v>8331</v>
      </c>
      <c r="T462" t="s">
        <v>8332</v>
      </c>
    </row>
    <row r="463" spans="1:20" ht="48" hidden="1" x14ac:dyDescent="0.2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 s="12">
        <v>1420773970</v>
      </c>
      <c r="J463" s="12">
        <v>1418095570</v>
      </c>
      <c r="K463" s="13">
        <f>(J463/86400)+25569</f>
        <v>41982.143171296295</v>
      </c>
      <c r="L463" t="b">
        <v>1</v>
      </c>
      <c r="M463">
        <v>294</v>
      </c>
      <c r="N463" t="b">
        <v>1</v>
      </c>
      <c r="O463" t="s">
        <v>8299</v>
      </c>
      <c r="P463">
        <f t="shared" si="14"/>
        <v>17176.13</v>
      </c>
      <c r="Q463">
        <f>YEAR(K463)</f>
        <v>2014</v>
      </c>
      <c r="R463">
        <f t="shared" si="15"/>
        <v>172</v>
      </c>
      <c r="S463" s="17" t="s">
        <v>8328</v>
      </c>
      <c r="T463" t="s">
        <v>8335</v>
      </c>
    </row>
    <row r="464" spans="1:20" ht="48" hidden="1" x14ac:dyDescent="0.2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 s="12">
        <v>1347249300</v>
      </c>
      <c r="J464" s="12">
        <v>1344917580</v>
      </c>
      <c r="K464" s="13">
        <f>(J464/86400)+25569</f>
        <v>41135.175694444442</v>
      </c>
      <c r="L464" t="b">
        <v>0</v>
      </c>
      <c r="M464">
        <v>191</v>
      </c>
      <c r="N464" t="b">
        <v>1</v>
      </c>
      <c r="O464" t="s">
        <v>8277</v>
      </c>
      <c r="P464">
        <f t="shared" si="14"/>
        <v>0</v>
      </c>
      <c r="Q464">
        <f>YEAR(K464)</f>
        <v>2012</v>
      </c>
      <c r="R464">
        <f t="shared" si="15"/>
        <v>107</v>
      </c>
      <c r="S464" s="17" t="s">
        <v>8347</v>
      </c>
      <c r="T464" t="s">
        <v>8348</v>
      </c>
    </row>
    <row r="465" spans="1:20" ht="32" hidden="1" x14ac:dyDescent="0.2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 s="12">
        <v>1489345200</v>
      </c>
      <c r="J465" s="12">
        <v>1485966688</v>
      </c>
      <c r="K465" s="13">
        <f>(J465/86400)+25569</f>
        <v>42767.688518518524</v>
      </c>
      <c r="L465" t="b">
        <v>0</v>
      </c>
      <c r="M465">
        <v>152</v>
      </c>
      <c r="N465" t="b">
        <v>0</v>
      </c>
      <c r="O465" t="s">
        <v>8299</v>
      </c>
      <c r="P465">
        <f t="shared" si="14"/>
        <v>0</v>
      </c>
      <c r="Q465">
        <f>YEAR(K465)</f>
        <v>2017</v>
      </c>
      <c r="R465">
        <f t="shared" si="15"/>
        <v>11</v>
      </c>
      <c r="S465" s="17" t="s">
        <v>8328</v>
      </c>
      <c r="T465" t="s">
        <v>8335</v>
      </c>
    </row>
    <row r="466" spans="1:20" ht="32" hidden="1" x14ac:dyDescent="0.2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 s="12">
        <v>1418273940</v>
      </c>
      <c r="J466" s="12">
        <v>1415398197</v>
      </c>
      <c r="K466" s="13">
        <f>(J466/86400)+25569</f>
        <v>41950.923576388886</v>
      </c>
      <c r="L466" t="b">
        <v>1</v>
      </c>
      <c r="M466">
        <v>158</v>
      </c>
      <c r="N466" t="b">
        <v>1</v>
      </c>
      <c r="O466" t="s">
        <v>8267</v>
      </c>
      <c r="P466">
        <f t="shared" si="14"/>
        <v>17066</v>
      </c>
      <c r="Q466">
        <f>YEAR(K466)</f>
        <v>2014</v>
      </c>
      <c r="R466">
        <f t="shared" si="15"/>
        <v>114</v>
      </c>
      <c r="S466" s="17" t="s">
        <v>8341</v>
      </c>
      <c r="T466" t="s">
        <v>8342</v>
      </c>
    </row>
    <row r="467" spans="1:20" ht="48" hidden="1" x14ac:dyDescent="0.2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 s="12">
        <v>1444824021</v>
      </c>
      <c r="J467" s="12">
        <v>1442232021</v>
      </c>
      <c r="K467" s="13">
        <f>(J467/86400)+25569</f>
        <v>42261.500243055554</v>
      </c>
      <c r="L467" t="b">
        <v>1</v>
      </c>
      <c r="M467">
        <v>188</v>
      </c>
      <c r="N467" t="b">
        <v>1</v>
      </c>
      <c r="O467" t="s">
        <v>8267</v>
      </c>
      <c r="P467">
        <f t="shared" si="14"/>
        <v>17028.88</v>
      </c>
      <c r="Q467">
        <f>YEAR(K467)</f>
        <v>2015</v>
      </c>
      <c r="R467">
        <f t="shared" si="15"/>
        <v>170</v>
      </c>
      <c r="S467" s="17" t="s">
        <v>8341</v>
      </c>
      <c r="T467" t="s">
        <v>8342</v>
      </c>
    </row>
    <row r="468" spans="1:20" ht="48" x14ac:dyDescent="0.2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 s="12">
        <v>1473750300</v>
      </c>
      <c r="J468" s="12">
        <v>1470294300</v>
      </c>
      <c r="K468" s="13">
        <f>(J468/86400)+25569</f>
        <v>42586.295138888891</v>
      </c>
      <c r="L468" t="b">
        <v>0</v>
      </c>
      <c r="M468">
        <v>93</v>
      </c>
      <c r="N468" t="b">
        <v>0</v>
      </c>
      <c r="O468" t="s">
        <v>8271</v>
      </c>
      <c r="P468">
        <f t="shared" si="14"/>
        <v>0</v>
      </c>
      <c r="Q468">
        <f>YEAR(K468)</f>
        <v>2016</v>
      </c>
      <c r="R468">
        <f t="shared" si="15"/>
        <v>6</v>
      </c>
      <c r="S468" s="17" t="s">
        <v>8328</v>
      </c>
      <c r="T468" t="s">
        <v>8330</v>
      </c>
    </row>
    <row r="469" spans="1:20" ht="48" hidden="1" x14ac:dyDescent="0.2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 s="12">
        <v>1353201444</v>
      </c>
      <c r="J469" s="12">
        <v>1350605844</v>
      </c>
      <c r="K469" s="13">
        <f>(J469/86400)+25569</f>
        <v>41201.012083333335</v>
      </c>
      <c r="L469" t="b">
        <v>1</v>
      </c>
      <c r="M469">
        <v>238</v>
      </c>
      <c r="N469" t="b">
        <v>1</v>
      </c>
      <c r="O469" t="s">
        <v>8293</v>
      </c>
      <c r="P469">
        <f t="shared" si="14"/>
        <v>16862</v>
      </c>
      <c r="Q469">
        <f>YEAR(K469)</f>
        <v>2012</v>
      </c>
      <c r="R469">
        <f t="shared" si="15"/>
        <v>674</v>
      </c>
      <c r="S469" s="17" t="s">
        <v>8328</v>
      </c>
      <c r="T469" t="s">
        <v>8329</v>
      </c>
    </row>
    <row r="470" spans="1:20" ht="48" hidden="1" x14ac:dyDescent="0.2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 s="12">
        <v>1420060088</v>
      </c>
      <c r="J470" s="12">
        <v>1414872488</v>
      </c>
      <c r="K470" s="13">
        <f>(J470/86400)+25569</f>
        <v>41944.83898148148</v>
      </c>
      <c r="L470" t="b">
        <v>0</v>
      </c>
      <c r="M470">
        <v>176</v>
      </c>
      <c r="N470" t="b">
        <v>1</v>
      </c>
      <c r="O470" t="s">
        <v>8293</v>
      </c>
      <c r="P470">
        <f t="shared" si="14"/>
        <v>0</v>
      </c>
      <c r="Q470">
        <f>YEAR(K470)</f>
        <v>2014</v>
      </c>
      <c r="R470">
        <f t="shared" si="15"/>
        <v>140</v>
      </c>
      <c r="S470" s="17" t="s">
        <v>8328</v>
      </c>
      <c r="T470" t="s">
        <v>8329</v>
      </c>
    </row>
    <row r="471" spans="1:20" ht="48" hidden="1" x14ac:dyDescent="0.2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 s="12">
        <v>1433083527</v>
      </c>
      <c r="J471" s="12">
        <v>1430491527</v>
      </c>
      <c r="K471" s="13">
        <f>(J471/86400)+25569</f>
        <v>42125.614895833336</v>
      </c>
      <c r="L471" t="b">
        <v>0</v>
      </c>
      <c r="M471">
        <v>101</v>
      </c>
      <c r="N471" t="b">
        <v>1</v>
      </c>
      <c r="O471" t="s">
        <v>8283</v>
      </c>
      <c r="P471">
        <f t="shared" si="14"/>
        <v>0</v>
      </c>
      <c r="Q471">
        <f>YEAR(K471)</f>
        <v>2015</v>
      </c>
      <c r="R471">
        <f t="shared" si="15"/>
        <v>102</v>
      </c>
      <c r="S471" s="17" t="s">
        <v>8333</v>
      </c>
      <c r="T471" t="s">
        <v>8334</v>
      </c>
    </row>
    <row r="472" spans="1:20" ht="48" hidden="1" x14ac:dyDescent="0.2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 s="12">
        <v>1299003054</v>
      </c>
      <c r="J472" s="12">
        <v>1291227054</v>
      </c>
      <c r="K472" s="13">
        <f>(J472/86400)+25569</f>
        <v>40513.757569444446</v>
      </c>
      <c r="L472" t="b">
        <v>1</v>
      </c>
      <c r="M472">
        <v>130</v>
      </c>
      <c r="N472" t="b">
        <v>1</v>
      </c>
      <c r="O472" t="s">
        <v>8274</v>
      </c>
      <c r="P472">
        <f t="shared" si="14"/>
        <v>16636.78</v>
      </c>
      <c r="Q472">
        <f>YEAR(K472)</f>
        <v>2010</v>
      </c>
      <c r="R472">
        <f t="shared" si="15"/>
        <v>111</v>
      </c>
      <c r="S472" s="17" t="s">
        <v>8347</v>
      </c>
      <c r="T472" t="s">
        <v>8351</v>
      </c>
    </row>
    <row r="473" spans="1:20" ht="48" hidden="1" x14ac:dyDescent="0.2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 s="12">
        <v>1458676860</v>
      </c>
      <c r="J473" s="12">
        <v>1455446303</v>
      </c>
      <c r="K473" s="13">
        <f>(J473/86400)+25569</f>
        <v>42414.44332175926</v>
      </c>
      <c r="L473" t="b">
        <v>1</v>
      </c>
      <c r="M473">
        <v>345</v>
      </c>
      <c r="N473" t="b">
        <v>1</v>
      </c>
      <c r="O473" t="s">
        <v>8283</v>
      </c>
      <c r="P473">
        <f t="shared" si="14"/>
        <v>16573</v>
      </c>
      <c r="Q473">
        <f>YEAR(K473)</f>
        <v>2016</v>
      </c>
      <c r="R473">
        <f t="shared" si="15"/>
        <v>104</v>
      </c>
      <c r="S473" s="17" t="s">
        <v>8333</v>
      </c>
      <c r="T473" t="s">
        <v>8334</v>
      </c>
    </row>
    <row r="474" spans="1:20" ht="48" hidden="1" x14ac:dyDescent="0.2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 s="12">
        <v>1472864400</v>
      </c>
      <c r="J474" s="12">
        <v>1468001290</v>
      </c>
      <c r="K474" s="13">
        <f>(J474/86400)+25569</f>
        <v>42559.755671296298</v>
      </c>
      <c r="L474" t="b">
        <v>1</v>
      </c>
      <c r="M474">
        <v>236</v>
      </c>
      <c r="N474" t="b">
        <v>1</v>
      </c>
      <c r="O474" t="s">
        <v>8267</v>
      </c>
      <c r="P474">
        <f t="shared" si="14"/>
        <v>16520.04</v>
      </c>
      <c r="Q474">
        <f>YEAR(K474)</f>
        <v>2016</v>
      </c>
      <c r="R474">
        <f t="shared" si="15"/>
        <v>110</v>
      </c>
      <c r="S474" s="17" t="s">
        <v>8341</v>
      </c>
      <c r="T474" t="s">
        <v>8342</v>
      </c>
    </row>
    <row r="475" spans="1:20" ht="48" hidden="1" x14ac:dyDescent="0.2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 s="12">
        <v>1429152600</v>
      </c>
      <c r="J475" s="12">
        <v>1426815699</v>
      </c>
      <c r="K475" s="13">
        <f>(J475/86400)+25569</f>
        <v>42083.070590277777</v>
      </c>
      <c r="L475" t="b">
        <v>0</v>
      </c>
      <c r="M475">
        <v>128</v>
      </c>
      <c r="N475" t="b">
        <v>1</v>
      </c>
      <c r="O475" t="s">
        <v>8301</v>
      </c>
      <c r="P475">
        <f t="shared" si="14"/>
        <v>0</v>
      </c>
      <c r="Q475">
        <f>YEAR(K475)</f>
        <v>2015</v>
      </c>
      <c r="R475">
        <f t="shared" si="15"/>
        <v>110</v>
      </c>
      <c r="S475" s="17" t="s">
        <v>8343</v>
      </c>
      <c r="T475" t="s">
        <v>8344</v>
      </c>
    </row>
    <row r="476" spans="1:20" ht="48" hidden="1" x14ac:dyDescent="0.2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 s="12">
        <v>1447295460</v>
      </c>
      <c r="J476" s="12">
        <v>1444747843</v>
      </c>
      <c r="K476" s="13">
        <f>(J476/86400)+25569</f>
        <v>42290.61855324074</v>
      </c>
      <c r="L476" t="b">
        <v>0</v>
      </c>
      <c r="M476">
        <v>165</v>
      </c>
      <c r="N476" t="b">
        <v>1</v>
      </c>
      <c r="O476" t="s">
        <v>8269</v>
      </c>
      <c r="P476">
        <f t="shared" si="14"/>
        <v>0</v>
      </c>
      <c r="Q476">
        <f>YEAR(K476)</f>
        <v>2015</v>
      </c>
      <c r="R476">
        <f t="shared" si="15"/>
        <v>110</v>
      </c>
      <c r="S476" s="17" t="s">
        <v>8343</v>
      </c>
      <c r="T476" t="s">
        <v>8346</v>
      </c>
    </row>
    <row r="477" spans="1:20" ht="48" hidden="1" x14ac:dyDescent="0.2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 s="12">
        <v>1364236524</v>
      </c>
      <c r="J477" s="12">
        <v>1360352124</v>
      </c>
      <c r="K477" s="13">
        <f>(J477/86400)+25569</f>
        <v>41313.816250000003</v>
      </c>
      <c r="L477" t="b">
        <v>1</v>
      </c>
      <c r="M477">
        <v>135</v>
      </c>
      <c r="N477" t="b">
        <v>1</v>
      </c>
      <c r="O477" t="s">
        <v>8267</v>
      </c>
      <c r="P477">
        <f t="shared" si="14"/>
        <v>16373</v>
      </c>
      <c r="Q477">
        <f>YEAR(K477)</f>
        <v>2013</v>
      </c>
      <c r="R477">
        <f t="shared" si="15"/>
        <v>109</v>
      </c>
      <c r="S477" s="17" t="s">
        <v>8341</v>
      </c>
      <c r="T477" t="s">
        <v>8342</v>
      </c>
    </row>
    <row r="478" spans="1:20" ht="48" hidden="1" x14ac:dyDescent="0.2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 s="12">
        <v>1489690141</v>
      </c>
      <c r="J478" s="12">
        <v>1487101741</v>
      </c>
      <c r="K478" s="13">
        <f>(J478/86400)+25569</f>
        <v>42780.825706018513</v>
      </c>
      <c r="L478" t="b">
        <v>0</v>
      </c>
      <c r="M478">
        <v>117</v>
      </c>
      <c r="N478" t="b">
        <v>0</v>
      </c>
      <c r="O478" t="s">
        <v>8269</v>
      </c>
      <c r="P478">
        <f t="shared" si="14"/>
        <v>0</v>
      </c>
      <c r="Q478">
        <f>YEAR(K478)</f>
        <v>2017</v>
      </c>
      <c r="R478">
        <f t="shared" si="15"/>
        <v>109</v>
      </c>
      <c r="S478" s="17" t="s">
        <v>8343</v>
      </c>
      <c r="T478" t="s">
        <v>8346</v>
      </c>
    </row>
    <row r="479" spans="1:20" ht="48" hidden="1" x14ac:dyDescent="0.2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 s="12">
        <v>1434212714</v>
      </c>
      <c r="J479" s="12">
        <v>1431620714</v>
      </c>
      <c r="K479" s="13">
        <f>(J479/86400)+25569</f>
        <v>42138.684189814812</v>
      </c>
      <c r="L479" t="b">
        <v>0</v>
      </c>
      <c r="M479">
        <v>180</v>
      </c>
      <c r="N479" t="b">
        <v>1</v>
      </c>
      <c r="O479" t="s">
        <v>8293</v>
      </c>
      <c r="P479">
        <f t="shared" si="14"/>
        <v>0</v>
      </c>
      <c r="Q479">
        <f>YEAR(K479)</f>
        <v>2015</v>
      </c>
      <c r="R479">
        <f t="shared" si="15"/>
        <v>108</v>
      </c>
      <c r="S479" s="17" t="s">
        <v>8328</v>
      </c>
      <c r="T479" t="s">
        <v>8329</v>
      </c>
    </row>
    <row r="480" spans="1:20" ht="48" hidden="1" x14ac:dyDescent="0.2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 s="12">
        <v>1301792590</v>
      </c>
      <c r="J480" s="12">
        <v>1297562590</v>
      </c>
      <c r="K480" s="13">
        <f>(J480/86400)+25569</f>
        <v>40587.085532407407</v>
      </c>
      <c r="L480" t="b">
        <v>1</v>
      </c>
      <c r="M480">
        <v>176</v>
      </c>
      <c r="N480" t="b">
        <v>1</v>
      </c>
      <c r="O480" t="s">
        <v>8274</v>
      </c>
      <c r="P480">
        <f t="shared" si="14"/>
        <v>16210</v>
      </c>
      <c r="Q480">
        <f>YEAR(K480)</f>
        <v>2011</v>
      </c>
      <c r="R480">
        <f t="shared" si="15"/>
        <v>295</v>
      </c>
      <c r="S480" s="17" t="s">
        <v>8347</v>
      </c>
      <c r="T480" t="s">
        <v>8351</v>
      </c>
    </row>
    <row r="481" spans="1:20" ht="48" hidden="1" x14ac:dyDescent="0.2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 s="12">
        <v>1458579568</v>
      </c>
      <c r="J481" s="12">
        <v>1455991168</v>
      </c>
      <c r="K481" s="13">
        <f>(J481/86400)+25569</f>
        <v>42420.74962962963</v>
      </c>
      <c r="L481" t="b">
        <v>0</v>
      </c>
      <c r="M481">
        <v>35</v>
      </c>
      <c r="N481" t="b">
        <v>1</v>
      </c>
      <c r="O481" t="s">
        <v>8283</v>
      </c>
      <c r="P481">
        <f t="shared" si="14"/>
        <v>0</v>
      </c>
      <c r="Q481">
        <f>YEAR(K481)</f>
        <v>2016</v>
      </c>
      <c r="R481">
        <f t="shared" si="15"/>
        <v>108</v>
      </c>
      <c r="S481" s="17" t="s">
        <v>8333</v>
      </c>
      <c r="T481" t="s">
        <v>8334</v>
      </c>
    </row>
    <row r="482" spans="1:20" ht="48" hidden="1" x14ac:dyDescent="0.2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 s="12">
        <v>1405761278</v>
      </c>
      <c r="J482" s="12">
        <v>1403169278</v>
      </c>
      <c r="K482" s="13">
        <f>(J482/86400)+25569</f>
        <v>41809.385162037041</v>
      </c>
      <c r="L482" t="b">
        <v>1</v>
      </c>
      <c r="M482">
        <v>405</v>
      </c>
      <c r="N482" t="b">
        <v>1</v>
      </c>
      <c r="O482" t="s">
        <v>8283</v>
      </c>
      <c r="P482">
        <f t="shared" si="14"/>
        <v>16165.6</v>
      </c>
      <c r="Q482">
        <f>YEAR(K482)</f>
        <v>2014</v>
      </c>
      <c r="R482">
        <f t="shared" si="15"/>
        <v>101</v>
      </c>
      <c r="S482" s="17" t="s">
        <v>8333</v>
      </c>
      <c r="T482" t="s">
        <v>8334</v>
      </c>
    </row>
    <row r="483" spans="1:20" ht="48" hidden="1" x14ac:dyDescent="0.2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 s="12">
        <v>1367773211</v>
      </c>
      <c r="J483" s="12">
        <v>1363885211</v>
      </c>
      <c r="K483" s="13">
        <f>(J483/86400)+25569</f>
        <v>41354.708460648151</v>
      </c>
      <c r="L483" t="b">
        <v>1</v>
      </c>
      <c r="M483">
        <v>137</v>
      </c>
      <c r="N483" t="b">
        <v>1</v>
      </c>
      <c r="O483" t="s">
        <v>8267</v>
      </c>
      <c r="P483">
        <f t="shared" si="14"/>
        <v>16145.12</v>
      </c>
      <c r="Q483">
        <f>YEAR(K483)</f>
        <v>2013</v>
      </c>
      <c r="R483">
        <f t="shared" si="15"/>
        <v>108</v>
      </c>
      <c r="S483" s="17" t="s">
        <v>8341</v>
      </c>
      <c r="T483" t="s">
        <v>8342</v>
      </c>
    </row>
    <row r="484" spans="1:20" ht="48" hidden="1" x14ac:dyDescent="0.2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 s="12">
        <v>1341668006</v>
      </c>
      <c r="J484" s="12">
        <v>1340372006</v>
      </c>
      <c r="K484" s="13">
        <f>(J484/86400)+25569</f>
        <v>41082.564884259264</v>
      </c>
      <c r="L484" t="b">
        <v>0</v>
      </c>
      <c r="M484">
        <v>196</v>
      </c>
      <c r="N484" t="b">
        <v>1</v>
      </c>
      <c r="O484" t="s">
        <v>8267</v>
      </c>
      <c r="P484">
        <f t="shared" si="14"/>
        <v>0</v>
      </c>
      <c r="Q484">
        <f>YEAR(K484)</f>
        <v>2012</v>
      </c>
      <c r="R484">
        <f t="shared" si="15"/>
        <v>107</v>
      </c>
      <c r="S484" s="17" t="s">
        <v>8341</v>
      </c>
      <c r="T484" t="s">
        <v>8342</v>
      </c>
    </row>
    <row r="485" spans="1:20" ht="32" hidden="1" x14ac:dyDescent="0.2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 s="12">
        <v>1480662000</v>
      </c>
      <c r="J485" s="12">
        <v>1478000502</v>
      </c>
      <c r="K485" s="13">
        <f>(J485/86400)+25569</f>
        <v>42675.487291666665</v>
      </c>
      <c r="L485" t="b">
        <v>0</v>
      </c>
      <c r="M485">
        <v>234</v>
      </c>
      <c r="N485" t="b">
        <v>1</v>
      </c>
      <c r="O485" t="s">
        <v>8295</v>
      </c>
      <c r="P485">
        <f t="shared" si="14"/>
        <v>0</v>
      </c>
      <c r="Q485">
        <f>YEAR(K485)</f>
        <v>2016</v>
      </c>
      <c r="R485">
        <f t="shared" si="15"/>
        <v>114</v>
      </c>
      <c r="S485" s="17" t="s">
        <v>8336</v>
      </c>
      <c r="T485" t="s">
        <v>8337</v>
      </c>
    </row>
    <row r="486" spans="1:20" ht="48" hidden="1" x14ac:dyDescent="0.2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 s="12">
        <v>1443214800</v>
      </c>
      <c r="J486" s="12">
        <v>1440008439</v>
      </c>
      <c r="K486" s="13">
        <f>(J486/86400)+25569</f>
        <v>42235.764340277776</v>
      </c>
      <c r="L486" t="b">
        <v>0</v>
      </c>
      <c r="M486">
        <v>206</v>
      </c>
      <c r="N486" t="b">
        <v>1</v>
      </c>
      <c r="O486" t="s">
        <v>8300</v>
      </c>
      <c r="P486">
        <f t="shared" si="14"/>
        <v>0</v>
      </c>
      <c r="Q486">
        <f>YEAR(K486)</f>
        <v>2015</v>
      </c>
      <c r="R486">
        <f t="shared" si="15"/>
        <v>159</v>
      </c>
      <c r="S486" s="17" t="s">
        <v>8328</v>
      </c>
      <c r="T486" t="s">
        <v>8360</v>
      </c>
    </row>
    <row r="487" spans="1:20" ht="48" hidden="1" x14ac:dyDescent="0.2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 s="12">
        <v>1346765347</v>
      </c>
      <c r="J487" s="12">
        <v>1343741347</v>
      </c>
      <c r="K487" s="13">
        <f>(J487/86400)+25569</f>
        <v>41121.561886574076</v>
      </c>
      <c r="L487" t="b">
        <v>1</v>
      </c>
      <c r="M487">
        <v>413</v>
      </c>
      <c r="N487" t="b">
        <v>1</v>
      </c>
      <c r="O487" t="s">
        <v>8274</v>
      </c>
      <c r="P487">
        <f t="shared" si="14"/>
        <v>15918.65</v>
      </c>
      <c r="Q487">
        <f>YEAR(K487)</f>
        <v>2012</v>
      </c>
      <c r="R487">
        <f t="shared" si="15"/>
        <v>106</v>
      </c>
      <c r="S487" s="17" t="s">
        <v>8347</v>
      </c>
      <c r="T487" t="s">
        <v>8351</v>
      </c>
    </row>
    <row r="488" spans="1:20" ht="48" hidden="1" x14ac:dyDescent="0.2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 s="12">
        <v>1466377200</v>
      </c>
      <c r="J488" s="12">
        <v>1463351329</v>
      </c>
      <c r="K488" s="13">
        <f>(J488/86400)+25569</f>
        <v>42505.936678240745</v>
      </c>
      <c r="L488" t="b">
        <v>0</v>
      </c>
      <c r="M488">
        <v>169</v>
      </c>
      <c r="N488" t="b">
        <v>1</v>
      </c>
      <c r="O488" t="s">
        <v>8295</v>
      </c>
      <c r="P488">
        <f t="shared" si="14"/>
        <v>0</v>
      </c>
      <c r="Q488">
        <f>YEAR(K488)</f>
        <v>2016</v>
      </c>
      <c r="R488">
        <f t="shared" si="15"/>
        <v>636</v>
      </c>
      <c r="S488" s="17" t="s">
        <v>8336</v>
      </c>
      <c r="T488" t="s">
        <v>8337</v>
      </c>
    </row>
    <row r="489" spans="1:20" ht="48" hidden="1" x14ac:dyDescent="0.2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 s="12">
        <v>1489376405</v>
      </c>
      <c r="J489" s="12">
        <v>1484196005</v>
      </c>
      <c r="K489" s="13">
        <f>(J489/86400)+25569</f>
        <v>42747.194502314815</v>
      </c>
      <c r="L489" t="b">
        <v>0</v>
      </c>
      <c r="M489">
        <v>104</v>
      </c>
      <c r="N489" t="b">
        <v>0</v>
      </c>
      <c r="O489" t="s">
        <v>8271</v>
      </c>
      <c r="P489">
        <f t="shared" si="14"/>
        <v>0</v>
      </c>
      <c r="Q489">
        <f>YEAR(K489)</f>
        <v>2017</v>
      </c>
      <c r="R489">
        <f t="shared" si="15"/>
        <v>40</v>
      </c>
      <c r="S489" s="17" t="s">
        <v>8328</v>
      </c>
      <c r="T489" t="s">
        <v>8330</v>
      </c>
    </row>
    <row r="490" spans="1:20" ht="32" hidden="1" x14ac:dyDescent="0.2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 s="12">
        <v>1449000061</v>
      </c>
      <c r="J490" s="12">
        <v>1443812461</v>
      </c>
      <c r="K490" s="13">
        <f>(J490/86400)+25569</f>
        <v>42279.792372685188</v>
      </c>
      <c r="L490" t="b">
        <v>1</v>
      </c>
      <c r="M490">
        <v>77</v>
      </c>
      <c r="N490" t="b">
        <v>1</v>
      </c>
      <c r="O490" t="s">
        <v>8299</v>
      </c>
      <c r="P490">
        <f t="shared" si="14"/>
        <v>15808</v>
      </c>
      <c r="Q490">
        <f>YEAR(K490)</f>
        <v>2015</v>
      </c>
      <c r="R490">
        <f t="shared" si="15"/>
        <v>105</v>
      </c>
      <c r="S490" s="17" t="s">
        <v>8328</v>
      </c>
      <c r="T490" t="s">
        <v>8335</v>
      </c>
    </row>
    <row r="491" spans="1:20" ht="48" hidden="1" x14ac:dyDescent="0.2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 s="12">
        <v>1484841471</v>
      </c>
      <c r="J491" s="12">
        <v>1482249471</v>
      </c>
      <c r="K491" s="13">
        <f>(J491/86400)+25569</f>
        <v>42724.665173611109</v>
      </c>
      <c r="L491" t="b">
        <v>0</v>
      </c>
      <c r="M491">
        <v>249</v>
      </c>
      <c r="N491" t="b">
        <v>1</v>
      </c>
      <c r="O491" t="s">
        <v>8301</v>
      </c>
      <c r="P491">
        <f t="shared" si="14"/>
        <v>0</v>
      </c>
      <c r="Q491">
        <f>YEAR(K491)</f>
        <v>2016</v>
      </c>
      <c r="R491">
        <f t="shared" si="15"/>
        <v>105</v>
      </c>
      <c r="S491" s="17" t="s">
        <v>8343</v>
      </c>
      <c r="T491" t="s">
        <v>8344</v>
      </c>
    </row>
    <row r="492" spans="1:20" ht="32" hidden="1" x14ac:dyDescent="0.2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 s="12">
        <v>1412285825</v>
      </c>
      <c r="J492" s="12">
        <v>1409261825</v>
      </c>
      <c r="K492" s="13">
        <f>(J492/86400)+25569</f>
        <v>41879.900752314818</v>
      </c>
      <c r="L492" t="b">
        <v>0</v>
      </c>
      <c r="M492">
        <v>356</v>
      </c>
      <c r="N492" t="b">
        <v>1</v>
      </c>
      <c r="O492" t="s">
        <v>8295</v>
      </c>
      <c r="P492">
        <f t="shared" si="14"/>
        <v>0</v>
      </c>
      <c r="Q492">
        <f>YEAR(K492)</f>
        <v>2014</v>
      </c>
      <c r="R492">
        <f t="shared" si="15"/>
        <v>524</v>
      </c>
      <c r="S492" s="17" t="s">
        <v>8336</v>
      </c>
      <c r="T492" t="s">
        <v>8337</v>
      </c>
    </row>
    <row r="493" spans="1:20" ht="48" hidden="1" x14ac:dyDescent="0.2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 s="12">
        <v>1383389834</v>
      </c>
      <c r="J493" s="12">
        <v>1380797834</v>
      </c>
      <c r="K493" s="13">
        <f>(J493/86400)+25569</f>
        <v>41550.456412037034</v>
      </c>
      <c r="L493" t="b">
        <v>1</v>
      </c>
      <c r="M493">
        <v>232</v>
      </c>
      <c r="N493" t="b">
        <v>1</v>
      </c>
      <c r="O493" t="s">
        <v>8267</v>
      </c>
      <c r="P493">
        <f t="shared" si="14"/>
        <v>15723</v>
      </c>
      <c r="Q493">
        <f>YEAR(K493)</f>
        <v>2013</v>
      </c>
      <c r="R493">
        <f t="shared" si="15"/>
        <v>105</v>
      </c>
      <c r="S493" s="17" t="s">
        <v>8341</v>
      </c>
      <c r="T493" t="s">
        <v>8342</v>
      </c>
    </row>
    <row r="494" spans="1:20" ht="48" hidden="1" x14ac:dyDescent="0.2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 s="12">
        <v>1458075600</v>
      </c>
      <c r="J494" s="12">
        <v>1454259272</v>
      </c>
      <c r="K494" s="13">
        <f>(J494/86400)+25569</f>
        <v>42400.704537037032</v>
      </c>
      <c r="L494" t="b">
        <v>1</v>
      </c>
      <c r="M494">
        <v>286</v>
      </c>
      <c r="N494" t="b">
        <v>1</v>
      </c>
      <c r="O494" t="s">
        <v>8269</v>
      </c>
      <c r="P494">
        <f t="shared" si="14"/>
        <v>15705</v>
      </c>
      <c r="Q494">
        <f>YEAR(K494)</f>
        <v>2016</v>
      </c>
      <c r="R494">
        <f t="shared" si="15"/>
        <v>101</v>
      </c>
      <c r="S494" s="17" t="s">
        <v>8343</v>
      </c>
      <c r="T494" t="s">
        <v>8346</v>
      </c>
    </row>
    <row r="495" spans="1:20" ht="48" hidden="1" x14ac:dyDescent="0.2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 s="12">
        <v>1446418800</v>
      </c>
      <c r="J495" s="12">
        <v>1443036470</v>
      </c>
      <c r="K495" s="13">
        <f>(J495/86400)+25569</f>
        <v>42270.810995370368</v>
      </c>
      <c r="L495" t="b">
        <v>0</v>
      </c>
      <c r="M495">
        <v>48</v>
      </c>
      <c r="N495" t="b">
        <v>1</v>
      </c>
      <c r="O495" t="s">
        <v>8269</v>
      </c>
      <c r="P495">
        <f t="shared" si="14"/>
        <v>0</v>
      </c>
      <c r="Q495">
        <f>YEAR(K495)</f>
        <v>2015</v>
      </c>
      <c r="R495">
        <f t="shared" si="15"/>
        <v>105</v>
      </c>
      <c r="S495" s="17" t="s">
        <v>8343</v>
      </c>
      <c r="T495" t="s">
        <v>8346</v>
      </c>
    </row>
    <row r="496" spans="1:20" ht="48" hidden="1" x14ac:dyDescent="0.2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 s="12">
        <v>1434917049</v>
      </c>
      <c r="J496" s="12">
        <v>1432325049</v>
      </c>
      <c r="K496" s="13">
        <f>(J496/86400)+25569</f>
        <v>42146.836215277777</v>
      </c>
      <c r="L496" t="b">
        <v>0</v>
      </c>
      <c r="M496">
        <v>107</v>
      </c>
      <c r="N496" t="b">
        <v>1</v>
      </c>
      <c r="O496" t="s">
        <v>8301</v>
      </c>
      <c r="P496">
        <f t="shared" si="14"/>
        <v>0</v>
      </c>
      <c r="Q496">
        <f>YEAR(K496)</f>
        <v>2015</v>
      </c>
      <c r="R496">
        <f t="shared" si="15"/>
        <v>157</v>
      </c>
      <c r="S496" s="17" t="s">
        <v>8343</v>
      </c>
      <c r="T496" t="s">
        <v>8344</v>
      </c>
    </row>
    <row r="497" spans="1:20" ht="48" hidden="1" x14ac:dyDescent="0.2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 s="12">
        <v>1482418752</v>
      </c>
      <c r="J497" s="12">
        <v>1479826752</v>
      </c>
      <c r="K497" s="13">
        <f>(J497/86400)+25569</f>
        <v>42696.624444444446</v>
      </c>
      <c r="L497" t="b">
        <v>0</v>
      </c>
      <c r="M497">
        <v>175</v>
      </c>
      <c r="N497" t="b">
        <v>1</v>
      </c>
      <c r="O497" t="s">
        <v>8269</v>
      </c>
      <c r="P497">
        <f t="shared" si="14"/>
        <v>0</v>
      </c>
      <c r="Q497">
        <f>YEAR(K497)</f>
        <v>2016</v>
      </c>
      <c r="R497">
        <f t="shared" si="15"/>
        <v>105</v>
      </c>
      <c r="S497" s="17" t="s">
        <v>8343</v>
      </c>
      <c r="T497" t="s">
        <v>8346</v>
      </c>
    </row>
    <row r="498" spans="1:20" ht="48" hidden="1" x14ac:dyDescent="0.2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 s="12">
        <v>1412121600</v>
      </c>
      <c r="J498" s="12">
        <v>1408565860</v>
      </c>
      <c r="K498" s="13">
        <f>(J498/86400)+25569</f>
        <v>41871.845601851848</v>
      </c>
      <c r="L498" t="b">
        <v>1</v>
      </c>
      <c r="M498">
        <v>424</v>
      </c>
      <c r="N498" t="b">
        <v>1</v>
      </c>
      <c r="O498" t="s">
        <v>8293</v>
      </c>
      <c r="P498">
        <f t="shared" si="14"/>
        <v>15673.44</v>
      </c>
      <c r="Q498">
        <f>YEAR(K498)</f>
        <v>2014</v>
      </c>
      <c r="R498">
        <f t="shared" si="15"/>
        <v>157</v>
      </c>
      <c r="S498" s="17" t="s">
        <v>8328</v>
      </c>
      <c r="T498" t="s">
        <v>8329</v>
      </c>
    </row>
    <row r="499" spans="1:20" ht="48" hidden="1" x14ac:dyDescent="0.2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 s="12">
        <v>1447858804</v>
      </c>
      <c r="J499" s="12">
        <v>1445263204</v>
      </c>
      <c r="K499" s="13">
        <f>(J499/86400)+25569</f>
        <v>42296.583379629628</v>
      </c>
      <c r="L499" t="b">
        <v>1</v>
      </c>
      <c r="M499">
        <v>206</v>
      </c>
      <c r="N499" t="b">
        <v>1</v>
      </c>
      <c r="O499" t="s">
        <v>8283</v>
      </c>
      <c r="P499">
        <f t="shared" si="14"/>
        <v>15651</v>
      </c>
      <c r="Q499">
        <f>YEAR(K499)</f>
        <v>2015</v>
      </c>
      <c r="R499">
        <f t="shared" si="15"/>
        <v>112</v>
      </c>
      <c r="S499" s="17" t="s">
        <v>8333</v>
      </c>
      <c r="T499" t="s">
        <v>8334</v>
      </c>
    </row>
    <row r="500" spans="1:20" ht="48" hidden="1" x14ac:dyDescent="0.2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 s="12">
        <v>1333774740</v>
      </c>
      <c r="J500" s="12">
        <v>1330094566</v>
      </c>
      <c r="K500" s="13">
        <f>(J500/86400)+25569</f>
        <v>40963.613032407404</v>
      </c>
      <c r="L500" t="b">
        <v>0</v>
      </c>
      <c r="M500">
        <v>184</v>
      </c>
      <c r="N500" t="b">
        <v>1</v>
      </c>
      <c r="O500" t="s">
        <v>8274</v>
      </c>
      <c r="P500">
        <f t="shared" si="14"/>
        <v>0</v>
      </c>
      <c r="Q500">
        <f>YEAR(K500)</f>
        <v>2012</v>
      </c>
      <c r="R500">
        <f t="shared" si="15"/>
        <v>112</v>
      </c>
      <c r="S500" s="17" t="s">
        <v>8347</v>
      </c>
      <c r="T500" t="s">
        <v>8351</v>
      </c>
    </row>
    <row r="501" spans="1:20" ht="48" hidden="1" x14ac:dyDescent="0.2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 s="12">
        <v>1260383040</v>
      </c>
      <c r="J501" s="12">
        <v>1253726650</v>
      </c>
      <c r="K501" s="13">
        <f>(J501/86400)+25569</f>
        <v>40079.725115740745</v>
      </c>
      <c r="L501" t="b">
        <v>1</v>
      </c>
      <c r="M501">
        <v>200</v>
      </c>
      <c r="N501" t="b">
        <v>1</v>
      </c>
      <c r="O501" t="s">
        <v>8277</v>
      </c>
      <c r="P501">
        <f t="shared" si="14"/>
        <v>15606.4</v>
      </c>
      <c r="Q501">
        <f>YEAR(K501)</f>
        <v>2009</v>
      </c>
      <c r="R501">
        <f t="shared" si="15"/>
        <v>104</v>
      </c>
      <c r="S501" s="17" t="s">
        <v>8347</v>
      </c>
      <c r="T501" t="s">
        <v>8348</v>
      </c>
    </row>
    <row r="502" spans="1:20" ht="32" hidden="1" x14ac:dyDescent="0.2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 s="12">
        <v>1459010340</v>
      </c>
      <c r="J502" s="12">
        <v>1456421940</v>
      </c>
      <c r="K502" s="13">
        <f>(J502/86400)+25569</f>
        <v>42425.735416666663</v>
      </c>
      <c r="L502" t="b">
        <v>0</v>
      </c>
      <c r="M502">
        <v>115</v>
      </c>
      <c r="N502" t="b">
        <v>1</v>
      </c>
      <c r="O502" t="s">
        <v>8303</v>
      </c>
      <c r="P502">
        <f t="shared" si="14"/>
        <v>0</v>
      </c>
      <c r="Q502">
        <f>YEAR(K502)</f>
        <v>2016</v>
      </c>
      <c r="R502">
        <f t="shared" si="15"/>
        <v>104</v>
      </c>
      <c r="S502" s="17" t="s">
        <v>8343</v>
      </c>
      <c r="T502" t="s">
        <v>8355</v>
      </c>
    </row>
    <row r="503" spans="1:20" ht="48" hidden="1" x14ac:dyDescent="0.2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 s="12">
        <v>1393597999</v>
      </c>
      <c r="J503" s="12">
        <v>1391005999</v>
      </c>
      <c r="K503" s="13">
        <f>(J503/86400)+25569</f>
        <v>41668.606469907405</v>
      </c>
      <c r="L503" t="b">
        <v>0</v>
      </c>
      <c r="M503">
        <v>65</v>
      </c>
      <c r="N503" t="b">
        <v>1</v>
      </c>
      <c r="O503" t="s">
        <v>8267</v>
      </c>
      <c r="P503">
        <f t="shared" si="14"/>
        <v>0</v>
      </c>
      <c r="Q503">
        <f>YEAR(K503)</f>
        <v>2014</v>
      </c>
      <c r="R503">
        <f t="shared" si="15"/>
        <v>104</v>
      </c>
      <c r="S503" s="17" t="s">
        <v>8341</v>
      </c>
      <c r="T503" t="s">
        <v>8342</v>
      </c>
    </row>
    <row r="504" spans="1:20" ht="48" hidden="1" x14ac:dyDescent="0.2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 s="12">
        <v>1350074261</v>
      </c>
      <c r="J504" s="12">
        <v>1347482261</v>
      </c>
      <c r="K504" s="13">
        <f>(J504/86400)+25569</f>
        <v>41164.859502314815</v>
      </c>
      <c r="L504" t="b">
        <v>0</v>
      </c>
      <c r="M504">
        <v>133</v>
      </c>
      <c r="N504" t="b">
        <v>1</v>
      </c>
      <c r="O504" t="s">
        <v>8274</v>
      </c>
      <c r="P504">
        <f t="shared" si="14"/>
        <v>0</v>
      </c>
      <c r="Q504">
        <f>YEAR(K504)</f>
        <v>2012</v>
      </c>
      <c r="R504">
        <f t="shared" si="15"/>
        <v>156</v>
      </c>
      <c r="S504" s="17" t="s">
        <v>8347</v>
      </c>
      <c r="T504" t="s">
        <v>8351</v>
      </c>
    </row>
    <row r="505" spans="1:20" ht="48" hidden="1" x14ac:dyDescent="0.2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 s="12">
        <v>1440515112</v>
      </c>
      <c r="J505" s="12">
        <v>1437923112</v>
      </c>
      <c r="K505" s="13">
        <f>(J505/86400)+25569</f>
        <v>42211.628611111111</v>
      </c>
      <c r="L505" t="b">
        <v>0</v>
      </c>
      <c r="M505">
        <v>140</v>
      </c>
      <c r="N505" t="b">
        <v>1</v>
      </c>
      <c r="O505" t="s">
        <v>8283</v>
      </c>
      <c r="P505">
        <f t="shared" si="14"/>
        <v>0</v>
      </c>
      <c r="Q505">
        <f>YEAR(K505)</f>
        <v>2015</v>
      </c>
      <c r="R505">
        <f t="shared" si="15"/>
        <v>104</v>
      </c>
      <c r="S505" s="17" t="s">
        <v>8333</v>
      </c>
      <c r="T505" t="s">
        <v>8334</v>
      </c>
    </row>
    <row r="506" spans="1:20" ht="48" hidden="1" x14ac:dyDescent="0.2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 s="12">
        <v>1444264372</v>
      </c>
      <c r="J506" s="12">
        <v>1442536372</v>
      </c>
      <c r="K506" s="13">
        <f>(J506/86400)+25569</f>
        <v>42265.022824074069</v>
      </c>
      <c r="L506" t="b">
        <v>0</v>
      </c>
      <c r="M506">
        <v>78</v>
      </c>
      <c r="N506" t="b">
        <v>1</v>
      </c>
      <c r="O506" t="s">
        <v>8269</v>
      </c>
      <c r="P506">
        <f t="shared" si="14"/>
        <v>0</v>
      </c>
      <c r="Q506">
        <f>YEAR(K506)</f>
        <v>2015</v>
      </c>
      <c r="R506">
        <f t="shared" si="15"/>
        <v>104</v>
      </c>
      <c r="S506" s="17" t="s">
        <v>8343</v>
      </c>
      <c r="T506" t="s">
        <v>8346</v>
      </c>
    </row>
    <row r="507" spans="1:20" ht="48" hidden="1" x14ac:dyDescent="0.2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 s="12">
        <v>1458835264</v>
      </c>
      <c r="J507" s="12">
        <v>1456246864</v>
      </c>
      <c r="K507" s="13">
        <f>(J507/86400)+25569</f>
        <v>42423.709074074075</v>
      </c>
      <c r="L507" t="b">
        <v>0</v>
      </c>
      <c r="M507">
        <v>75</v>
      </c>
      <c r="N507" t="b">
        <v>1</v>
      </c>
      <c r="O507" t="s">
        <v>8283</v>
      </c>
      <c r="P507">
        <f t="shared" si="14"/>
        <v>0</v>
      </c>
      <c r="Q507">
        <f>YEAR(K507)</f>
        <v>2016</v>
      </c>
      <c r="R507">
        <f t="shared" si="15"/>
        <v>155</v>
      </c>
      <c r="S507" s="17" t="s">
        <v>8333</v>
      </c>
      <c r="T507" t="s">
        <v>8334</v>
      </c>
    </row>
    <row r="508" spans="1:20" ht="48" hidden="1" x14ac:dyDescent="0.2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 s="12">
        <v>1446346800</v>
      </c>
      <c r="J508" s="12">
        <v>1443714800</v>
      </c>
      <c r="K508" s="13">
        <f>(J508/86400)+25569</f>
        <v>42278.662037037036</v>
      </c>
      <c r="L508" t="b">
        <v>0</v>
      </c>
      <c r="M508">
        <v>89</v>
      </c>
      <c r="N508" t="b">
        <v>1</v>
      </c>
      <c r="O508" t="s">
        <v>8283</v>
      </c>
      <c r="P508">
        <f t="shared" si="14"/>
        <v>0</v>
      </c>
      <c r="Q508">
        <f>YEAR(K508)</f>
        <v>2015</v>
      </c>
      <c r="R508">
        <f t="shared" si="15"/>
        <v>172</v>
      </c>
      <c r="S508" s="17" t="s">
        <v>8333</v>
      </c>
      <c r="T508" t="s">
        <v>8334</v>
      </c>
    </row>
    <row r="509" spans="1:20" ht="48" hidden="1" x14ac:dyDescent="0.2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 s="12">
        <v>1467361251</v>
      </c>
      <c r="J509" s="12">
        <v>1464769251</v>
      </c>
      <c r="K509" s="13">
        <f>(J509/86400)+25569</f>
        <v>42522.347812499997</v>
      </c>
      <c r="L509" t="b">
        <v>1</v>
      </c>
      <c r="M509">
        <v>181</v>
      </c>
      <c r="N509" t="b">
        <v>1</v>
      </c>
      <c r="O509" t="s">
        <v>8269</v>
      </c>
      <c r="P509">
        <f t="shared" si="14"/>
        <v>15481</v>
      </c>
      <c r="Q509">
        <f>YEAR(K509)</f>
        <v>2016</v>
      </c>
      <c r="R509">
        <f t="shared" si="15"/>
        <v>103</v>
      </c>
      <c r="S509" s="17" t="s">
        <v>8343</v>
      </c>
      <c r="T509" t="s">
        <v>8346</v>
      </c>
    </row>
    <row r="510" spans="1:20" ht="48" hidden="1" x14ac:dyDescent="0.2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 s="12">
        <v>1446814809</v>
      </c>
      <c r="J510" s="12">
        <v>1444219209</v>
      </c>
      <c r="K510" s="13">
        <f>(J510/86400)+25569</f>
        <v>42284.500104166669</v>
      </c>
      <c r="L510" t="b">
        <v>1</v>
      </c>
      <c r="M510">
        <v>145</v>
      </c>
      <c r="N510" t="b">
        <v>1</v>
      </c>
      <c r="O510" t="s">
        <v>8269</v>
      </c>
      <c r="P510">
        <f t="shared" si="14"/>
        <v>15443</v>
      </c>
      <c r="Q510">
        <f>YEAR(K510)</f>
        <v>2015</v>
      </c>
      <c r="R510">
        <f t="shared" si="15"/>
        <v>154</v>
      </c>
      <c r="S510" s="17" t="s">
        <v>8343</v>
      </c>
      <c r="T510" t="s">
        <v>8346</v>
      </c>
    </row>
    <row r="511" spans="1:20" ht="48" hidden="1" x14ac:dyDescent="0.2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 s="12">
        <v>1363711335</v>
      </c>
      <c r="J511" s="12">
        <v>1360258935</v>
      </c>
      <c r="K511" s="13">
        <f>(J511/86400)+25569</f>
        <v>41312.737673611111</v>
      </c>
      <c r="L511" t="b">
        <v>1</v>
      </c>
      <c r="M511">
        <v>251</v>
      </c>
      <c r="N511" t="b">
        <v>1</v>
      </c>
      <c r="O511" t="s">
        <v>8267</v>
      </c>
      <c r="P511">
        <f t="shared" si="14"/>
        <v>15435.55</v>
      </c>
      <c r="Q511">
        <f>YEAR(K511)</f>
        <v>2013</v>
      </c>
      <c r="R511">
        <f t="shared" si="15"/>
        <v>119</v>
      </c>
      <c r="S511" s="17" t="s">
        <v>8341</v>
      </c>
      <c r="T511" t="s">
        <v>8342</v>
      </c>
    </row>
    <row r="512" spans="1:20" ht="48" x14ac:dyDescent="0.2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 s="12">
        <v>1411005600</v>
      </c>
      <c r="J512" s="12">
        <v>1408141245</v>
      </c>
      <c r="K512" s="13">
        <f>(J512/86400)+25569</f>
        <v>41866.931076388893</v>
      </c>
      <c r="L512" t="b">
        <v>0</v>
      </c>
      <c r="M512">
        <v>29</v>
      </c>
      <c r="N512" t="b">
        <v>0</v>
      </c>
      <c r="O512" t="s">
        <v>8271</v>
      </c>
      <c r="P512">
        <f t="shared" si="14"/>
        <v>0</v>
      </c>
      <c r="Q512">
        <f>YEAR(K512)</f>
        <v>2014</v>
      </c>
      <c r="R512">
        <f t="shared" si="15"/>
        <v>15</v>
      </c>
      <c r="S512" s="17" t="s">
        <v>8328</v>
      </c>
      <c r="T512" t="s">
        <v>8330</v>
      </c>
    </row>
    <row r="513" spans="1:20" ht="48" hidden="1" x14ac:dyDescent="0.2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 s="12">
        <v>1447523371</v>
      </c>
      <c r="J513" s="12">
        <v>1444927771</v>
      </c>
      <c r="K513" s="13">
        <f>(J513/86400)+25569</f>
        <v>42292.701053240744</v>
      </c>
      <c r="L513" t="b">
        <v>0</v>
      </c>
      <c r="M513">
        <v>120</v>
      </c>
      <c r="N513" t="b">
        <v>1</v>
      </c>
      <c r="O513" t="s">
        <v>8269</v>
      </c>
      <c r="P513">
        <f t="shared" si="14"/>
        <v>0</v>
      </c>
      <c r="Q513">
        <f>YEAR(K513)</f>
        <v>2015</v>
      </c>
      <c r="R513">
        <f t="shared" si="15"/>
        <v>102</v>
      </c>
      <c r="S513" s="17" t="s">
        <v>8343</v>
      </c>
      <c r="T513" t="s">
        <v>8346</v>
      </c>
    </row>
    <row r="514" spans="1:20" ht="32" hidden="1" x14ac:dyDescent="0.2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 s="12">
        <v>1487944080</v>
      </c>
      <c r="J514" s="12">
        <v>1486129680</v>
      </c>
      <c r="K514" s="13">
        <f>(J514/86400)+25569</f>
        <v>42769.574999999997</v>
      </c>
      <c r="L514" t="b">
        <v>0</v>
      </c>
      <c r="M514">
        <v>112</v>
      </c>
      <c r="N514" t="b">
        <v>1</v>
      </c>
      <c r="O514" t="s">
        <v>8269</v>
      </c>
      <c r="P514">
        <f t="shared" si="14"/>
        <v>0</v>
      </c>
      <c r="Q514">
        <f>YEAR(K514)</f>
        <v>2017</v>
      </c>
      <c r="R514">
        <f t="shared" si="15"/>
        <v>102</v>
      </c>
      <c r="S514" s="17" t="s">
        <v>8343</v>
      </c>
      <c r="T514" t="s">
        <v>8346</v>
      </c>
    </row>
    <row r="515" spans="1:20" ht="48" hidden="1" x14ac:dyDescent="0.2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 s="12">
        <v>1369355437</v>
      </c>
      <c r="J515" s="12">
        <v>1366763437</v>
      </c>
      <c r="K515" s="13">
        <f>(J515/86400)+25569</f>
        <v>41388.021261574075</v>
      </c>
      <c r="L515" t="b">
        <v>0</v>
      </c>
      <c r="M515">
        <v>174</v>
      </c>
      <c r="N515" t="b">
        <v>1</v>
      </c>
      <c r="O515" t="s">
        <v>8274</v>
      </c>
      <c r="P515">
        <f t="shared" ref="P515:P578" si="16">IFERROR(ROUND(E515/L515,2),0)</f>
        <v>0</v>
      </c>
      <c r="Q515">
        <f>YEAR(K515)</f>
        <v>2013</v>
      </c>
      <c r="R515">
        <f t="shared" ref="R515:R578" si="17">ROUND(E515/D515*100,0)</f>
        <v>102</v>
      </c>
      <c r="S515" s="17" t="s">
        <v>8347</v>
      </c>
      <c r="T515" t="s">
        <v>8351</v>
      </c>
    </row>
    <row r="516" spans="1:20" ht="48" hidden="1" x14ac:dyDescent="0.2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 s="12">
        <v>1437156660</v>
      </c>
      <c r="J516" s="12">
        <v>1434564660</v>
      </c>
      <c r="K516" s="13">
        <f>(J516/86400)+25569</f>
        <v>42172.757638888885</v>
      </c>
      <c r="L516" t="b">
        <v>1</v>
      </c>
      <c r="M516">
        <v>288</v>
      </c>
      <c r="N516" t="b">
        <v>1</v>
      </c>
      <c r="O516" t="s">
        <v>8269</v>
      </c>
      <c r="P516">
        <f t="shared" si="16"/>
        <v>15315</v>
      </c>
      <c r="Q516">
        <f>YEAR(K516)</f>
        <v>2015</v>
      </c>
      <c r="R516">
        <f t="shared" si="17"/>
        <v>102</v>
      </c>
      <c r="S516" s="17" t="s">
        <v>8343</v>
      </c>
      <c r="T516" t="s">
        <v>8346</v>
      </c>
    </row>
    <row r="517" spans="1:20" ht="48" hidden="1" x14ac:dyDescent="0.2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 s="12">
        <v>1429991962</v>
      </c>
      <c r="J517" s="12">
        <v>1427399962</v>
      </c>
      <c r="K517" s="13">
        <f>(J517/86400)+25569</f>
        <v>42089.83289351852</v>
      </c>
      <c r="L517" t="b">
        <v>0</v>
      </c>
      <c r="M517">
        <v>69</v>
      </c>
      <c r="N517" t="b">
        <v>1</v>
      </c>
      <c r="O517" t="s">
        <v>8263</v>
      </c>
      <c r="P517">
        <f t="shared" si="16"/>
        <v>0</v>
      </c>
      <c r="Q517">
        <f>YEAR(K517)</f>
        <v>2015</v>
      </c>
      <c r="R517">
        <f t="shared" si="17"/>
        <v>102</v>
      </c>
      <c r="S517" s="17" t="s">
        <v>8341</v>
      </c>
      <c r="T517" t="s">
        <v>8352</v>
      </c>
    </row>
    <row r="518" spans="1:20" ht="32" x14ac:dyDescent="0.2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 s="12">
        <v>1439189940</v>
      </c>
      <c r="J518" s="12">
        <v>1435970682</v>
      </c>
      <c r="K518" s="13">
        <f>(J518/86400)+25569</f>
        <v>42189.031041666662</v>
      </c>
      <c r="L518" t="b">
        <v>1</v>
      </c>
      <c r="M518">
        <v>139</v>
      </c>
      <c r="N518" t="b">
        <v>0</v>
      </c>
      <c r="O518" t="s">
        <v>8283</v>
      </c>
      <c r="P518">
        <f t="shared" si="16"/>
        <v>15281</v>
      </c>
      <c r="Q518">
        <f>YEAR(K518)</f>
        <v>2015</v>
      </c>
      <c r="R518">
        <f t="shared" si="17"/>
        <v>61</v>
      </c>
      <c r="S518" s="17" t="s">
        <v>8333</v>
      </c>
      <c r="T518" t="s">
        <v>8334</v>
      </c>
    </row>
    <row r="519" spans="1:20" ht="48" hidden="1" x14ac:dyDescent="0.2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 s="12">
        <v>1292665405</v>
      </c>
      <c r="J519" s="12">
        <v>1288341805</v>
      </c>
      <c r="K519" s="13">
        <f>(J519/86400)+25569</f>
        <v>40480.363483796296</v>
      </c>
      <c r="L519" t="b">
        <v>1</v>
      </c>
      <c r="M519">
        <v>223</v>
      </c>
      <c r="N519" t="b">
        <v>1</v>
      </c>
      <c r="O519" t="s">
        <v>8267</v>
      </c>
      <c r="P519">
        <f t="shared" si="16"/>
        <v>15273</v>
      </c>
      <c r="Q519">
        <f>YEAR(K519)</f>
        <v>2010</v>
      </c>
      <c r="R519">
        <f t="shared" si="17"/>
        <v>305</v>
      </c>
      <c r="S519" s="17" t="s">
        <v>8341</v>
      </c>
      <c r="T519" t="s">
        <v>8342</v>
      </c>
    </row>
    <row r="520" spans="1:20" ht="48" hidden="1" x14ac:dyDescent="0.2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 s="12">
        <v>1471291782</v>
      </c>
      <c r="J520" s="12">
        <v>1468699782</v>
      </c>
      <c r="K520" s="13">
        <f>(J520/86400)+25569</f>
        <v>42567.840069444443</v>
      </c>
      <c r="L520" t="b">
        <v>0</v>
      </c>
      <c r="M520">
        <v>122</v>
      </c>
      <c r="N520" t="b">
        <v>1</v>
      </c>
      <c r="O520" t="s">
        <v>8269</v>
      </c>
      <c r="P520">
        <f t="shared" si="16"/>
        <v>0</v>
      </c>
      <c r="Q520">
        <f>YEAR(K520)</f>
        <v>2016</v>
      </c>
      <c r="R520">
        <f t="shared" si="17"/>
        <v>102</v>
      </c>
      <c r="S520" s="17" t="s">
        <v>8343</v>
      </c>
      <c r="T520" t="s">
        <v>8346</v>
      </c>
    </row>
    <row r="521" spans="1:20" ht="48" hidden="1" x14ac:dyDescent="0.2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 s="12">
        <v>1414465860</v>
      </c>
      <c r="J521" s="12">
        <v>1411177456</v>
      </c>
      <c r="K521" s="13">
        <f>(J521/86400)+25569</f>
        <v>41902.07240740741</v>
      </c>
      <c r="L521" t="b">
        <v>0</v>
      </c>
      <c r="M521">
        <v>102</v>
      </c>
      <c r="N521" t="b">
        <v>1</v>
      </c>
      <c r="O521" t="s">
        <v>8296</v>
      </c>
      <c r="P521">
        <f t="shared" si="16"/>
        <v>0</v>
      </c>
      <c r="Q521">
        <f>YEAR(K521)</f>
        <v>2014</v>
      </c>
      <c r="R521">
        <f t="shared" si="17"/>
        <v>102</v>
      </c>
      <c r="S521" s="17" t="s">
        <v>8339</v>
      </c>
      <c r="T521" t="s">
        <v>8340</v>
      </c>
    </row>
    <row r="522" spans="1:20" ht="48" hidden="1" x14ac:dyDescent="0.2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 s="12">
        <v>1393259107</v>
      </c>
      <c r="J522" s="12">
        <v>1390667107</v>
      </c>
      <c r="K522" s="13">
        <f>(J522/86400)+25569</f>
        <v>41664.684108796297</v>
      </c>
      <c r="L522" t="b">
        <v>0</v>
      </c>
      <c r="M522">
        <v>226</v>
      </c>
      <c r="N522" t="b">
        <v>1</v>
      </c>
      <c r="O522" t="s">
        <v>8274</v>
      </c>
      <c r="P522">
        <f t="shared" si="16"/>
        <v>0</v>
      </c>
      <c r="Q522">
        <f>YEAR(K522)</f>
        <v>2014</v>
      </c>
      <c r="R522">
        <f t="shared" si="17"/>
        <v>102</v>
      </c>
      <c r="S522" s="17" t="s">
        <v>8347</v>
      </c>
      <c r="T522" t="s">
        <v>8351</v>
      </c>
    </row>
    <row r="523" spans="1:20" ht="32" hidden="1" x14ac:dyDescent="0.2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 s="12">
        <v>1413849600</v>
      </c>
      <c r="J523" s="12">
        <v>1410967754</v>
      </c>
      <c r="K523" s="13">
        <f>(J523/86400)+25569</f>
        <v>41899.645300925928</v>
      </c>
      <c r="L523" t="b">
        <v>1</v>
      </c>
      <c r="M523">
        <v>340</v>
      </c>
      <c r="N523" t="b">
        <v>1</v>
      </c>
      <c r="O523" t="s">
        <v>8286</v>
      </c>
      <c r="P523">
        <f t="shared" si="16"/>
        <v>15186.69</v>
      </c>
      <c r="Q523">
        <f>YEAR(K523)</f>
        <v>2014</v>
      </c>
      <c r="R523">
        <f t="shared" si="17"/>
        <v>101</v>
      </c>
      <c r="S523" s="17" t="s">
        <v>8331</v>
      </c>
      <c r="T523" t="s">
        <v>8332</v>
      </c>
    </row>
    <row r="524" spans="1:20" ht="48" hidden="1" x14ac:dyDescent="0.2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 s="12">
        <v>1404077484</v>
      </c>
      <c r="J524" s="12">
        <v>1401485484</v>
      </c>
      <c r="K524" s="13">
        <f>(J524/86400)+25569</f>
        <v>41789.89680555556</v>
      </c>
      <c r="L524" t="b">
        <v>1</v>
      </c>
      <c r="M524">
        <v>123</v>
      </c>
      <c r="N524" t="b">
        <v>1</v>
      </c>
      <c r="O524" t="s">
        <v>8296</v>
      </c>
      <c r="P524">
        <f t="shared" si="16"/>
        <v>15171.5</v>
      </c>
      <c r="Q524">
        <f>YEAR(K524)</f>
        <v>2014</v>
      </c>
      <c r="R524">
        <f t="shared" si="17"/>
        <v>101</v>
      </c>
      <c r="S524" s="17" t="s">
        <v>8339</v>
      </c>
      <c r="T524" t="s">
        <v>8340</v>
      </c>
    </row>
    <row r="525" spans="1:20" ht="32" hidden="1" x14ac:dyDescent="0.2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 s="12">
        <v>1489352400</v>
      </c>
      <c r="J525" s="12">
        <v>1486411204</v>
      </c>
      <c r="K525" s="13">
        <f>(J525/86400)+25569</f>
        <v>42772.833379629628</v>
      </c>
      <c r="L525" t="b">
        <v>1</v>
      </c>
      <c r="M525">
        <v>59</v>
      </c>
      <c r="N525" t="b">
        <v>1</v>
      </c>
      <c r="O525" t="s">
        <v>8269</v>
      </c>
      <c r="P525">
        <f t="shared" si="16"/>
        <v>15126</v>
      </c>
      <c r="Q525">
        <f>YEAR(K525)</f>
        <v>2017</v>
      </c>
      <c r="R525">
        <f t="shared" si="17"/>
        <v>101</v>
      </c>
      <c r="S525" s="17" t="s">
        <v>8343</v>
      </c>
      <c r="T525" t="s">
        <v>8346</v>
      </c>
    </row>
    <row r="526" spans="1:20" ht="48" hidden="1" x14ac:dyDescent="0.2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 s="12">
        <v>1463166263</v>
      </c>
      <c r="J526" s="12">
        <v>1460574263</v>
      </c>
      <c r="K526" s="13">
        <f>(J526/86400)+25569</f>
        <v>42473.794710648144</v>
      </c>
      <c r="L526" t="b">
        <v>0</v>
      </c>
      <c r="M526">
        <v>60</v>
      </c>
      <c r="N526" t="b">
        <v>1</v>
      </c>
      <c r="O526" t="s">
        <v>8269</v>
      </c>
      <c r="P526">
        <f t="shared" si="16"/>
        <v>0</v>
      </c>
      <c r="Q526">
        <f>YEAR(K526)</f>
        <v>2016</v>
      </c>
      <c r="R526">
        <f t="shared" si="17"/>
        <v>302</v>
      </c>
      <c r="S526" s="17" t="s">
        <v>8343</v>
      </c>
      <c r="T526" t="s">
        <v>8346</v>
      </c>
    </row>
    <row r="527" spans="1:20" ht="48" hidden="1" x14ac:dyDescent="0.2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 s="12">
        <v>1327133580</v>
      </c>
      <c r="J527" s="12">
        <v>1321978335</v>
      </c>
      <c r="K527" s="13">
        <f>(J527/86400)+25569</f>
        <v>40869.675173611111</v>
      </c>
      <c r="L527" t="b">
        <v>0</v>
      </c>
      <c r="M527">
        <v>154</v>
      </c>
      <c r="N527" t="b">
        <v>1</v>
      </c>
      <c r="O527" t="s">
        <v>8274</v>
      </c>
      <c r="P527">
        <f t="shared" si="16"/>
        <v>0</v>
      </c>
      <c r="Q527">
        <f>YEAR(K527)</f>
        <v>2011</v>
      </c>
      <c r="R527">
        <f t="shared" si="17"/>
        <v>101</v>
      </c>
      <c r="S527" s="17" t="s">
        <v>8347</v>
      </c>
      <c r="T527" t="s">
        <v>8351</v>
      </c>
    </row>
    <row r="528" spans="1:20" ht="48" hidden="1" x14ac:dyDescent="0.2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 s="12">
        <v>1410324720</v>
      </c>
      <c r="J528" s="12">
        <v>1407784586</v>
      </c>
      <c r="K528" s="13">
        <f>(J528/86400)+25569</f>
        <v>41862.803078703706</v>
      </c>
      <c r="L528" t="b">
        <v>0</v>
      </c>
      <c r="M528">
        <v>58</v>
      </c>
      <c r="N528" t="b">
        <v>1</v>
      </c>
      <c r="O528" t="s">
        <v>8301</v>
      </c>
      <c r="P528">
        <f t="shared" si="16"/>
        <v>0</v>
      </c>
      <c r="Q528">
        <f>YEAR(K528)</f>
        <v>2014</v>
      </c>
      <c r="R528">
        <f t="shared" si="17"/>
        <v>191</v>
      </c>
      <c r="S528" s="17" t="s">
        <v>8343</v>
      </c>
      <c r="T528" t="s">
        <v>8344</v>
      </c>
    </row>
    <row r="529" spans="1:20" ht="32" hidden="1" x14ac:dyDescent="0.2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 s="12">
        <v>1454338123</v>
      </c>
      <c r="J529" s="12">
        <v>1451746123</v>
      </c>
      <c r="K529" s="13">
        <f>(J529/86400)+25569</f>
        <v>42371.617164351846</v>
      </c>
      <c r="L529" t="b">
        <v>0</v>
      </c>
      <c r="M529">
        <v>680</v>
      </c>
      <c r="N529" t="b">
        <v>1</v>
      </c>
      <c r="O529" t="s">
        <v>8295</v>
      </c>
      <c r="P529">
        <f t="shared" si="16"/>
        <v>0</v>
      </c>
      <c r="Q529">
        <f>YEAR(K529)</f>
        <v>2016</v>
      </c>
      <c r="R529">
        <f t="shared" si="17"/>
        <v>537</v>
      </c>
      <c r="S529" s="17" t="s">
        <v>8336</v>
      </c>
      <c r="T529" t="s">
        <v>8337</v>
      </c>
    </row>
    <row r="530" spans="1:20" ht="48" hidden="1" x14ac:dyDescent="0.2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 s="12">
        <v>1324381790</v>
      </c>
      <c r="J530" s="12">
        <v>1321357790</v>
      </c>
      <c r="K530" s="13">
        <f>(J530/86400)+25569</f>
        <v>40862.492939814816</v>
      </c>
      <c r="L530" t="b">
        <v>1</v>
      </c>
      <c r="M530">
        <v>202</v>
      </c>
      <c r="N530" t="b">
        <v>1</v>
      </c>
      <c r="O530" t="s">
        <v>8267</v>
      </c>
      <c r="P530">
        <f t="shared" si="16"/>
        <v>14750</v>
      </c>
      <c r="Q530">
        <f>YEAR(K530)</f>
        <v>2011</v>
      </c>
      <c r="R530">
        <f t="shared" si="17"/>
        <v>113</v>
      </c>
      <c r="S530" s="17" t="s">
        <v>8341</v>
      </c>
      <c r="T530" t="s">
        <v>8342</v>
      </c>
    </row>
    <row r="531" spans="1:20" ht="32" hidden="1" x14ac:dyDescent="0.2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 s="12">
        <v>1488464683</v>
      </c>
      <c r="J531" s="12">
        <v>1485872683</v>
      </c>
      <c r="K531" s="13">
        <f>(J531/86400)+25569</f>
        <v>42766.600497685184</v>
      </c>
      <c r="L531" t="b">
        <v>0</v>
      </c>
      <c r="M531">
        <v>79</v>
      </c>
      <c r="N531" t="b">
        <v>1</v>
      </c>
      <c r="O531" t="s">
        <v>8263</v>
      </c>
      <c r="P531">
        <f t="shared" si="16"/>
        <v>0</v>
      </c>
      <c r="Q531">
        <f>YEAR(K531)</f>
        <v>2017</v>
      </c>
      <c r="R531">
        <f t="shared" si="17"/>
        <v>143</v>
      </c>
      <c r="S531" s="17" t="s">
        <v>8341</v>
      </c>
      <c r="T531" t="s">
        <v>8352</v>
      </c>
    </row>
    <row r="532" spans="1:20" ht="48" x14ac:dyDescent="0.2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 s="12">
        <v>1444876253</v>
      </c>
      <c r="J532" s="12">
        <v>1442284253</v>
      </c>
      <c r="K532" s="13">
        <f>(J532/86400)+25569</f>
        <v>42262.104780092588</v>
      </c>
      <c r="L532" t="b">
        <v>0</v>
      </c>
      <c r="M532">
        <v>36</v>
      </c>
      <c r="N532" t="b">
        <v>0</v>
      </c>
      <c r="O532" t="s">
        <v>8271</v>
      </c>
      <c r="P532">
        <f t="shared" si="16"/>
        <v>0</v>
      </c>
      <c r="Q532">
        <f>YEAR(K532)</f>
        <v>2015</v>
      </c>
      <c r="R532">
        <f t="shared" si="17"/>
        <v>73</v>
      </c>
      <c r="S532" s="17" t="s">
        <v>8328</v>
      </c>
      <c r="T532" t="s">
        <v>8330</v>
      </c>
    </row>
    <row r="533" spans="1:20" ht="48" hidden="1" x14ac:dyDescent="0.2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 s="12">
        <v>1339701851</v>
      </c>
      <c r="J533" s="12">
        <v>1337887451</v>
      </c>
      <c r="K533" s="13">
        <f>(J533/86400)+25569</f>
        <v>41053.80846064815</v>
      </c>
      <c r="L533" t="b">
        <v>0</v>
      </c>
      <c r="M533">
        <v>205</v>
      </c>
      <c r="N533" t="b">
        <v>1</v>
      </c>
      <c r="O533" t="s">
        <v>8274</v>
      </c>
      <c r="P533">
        <f t="shared" si="16"/>
        <v>0</v>
      </c>
      <c r="Q533">
        <f>YEAR(K533)</f>
        <v>2012</v>
      </c>
      <c r="R533">
        <f t="shared" si="17"/>
        <v>145</v>
      </c>
      <c r="S533" s="17" t="s">
        <v>8347</v>
      </c>
      <c r="T533" t="s">
        <v>8351</v>
      </c>
    </row>
    <row r="534" spans="1:20" ht="48" hidden="1" x14ac:dyDescent="0.2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 s="12">
        <v>1402855525</v>
      </c>
      <c r="J534" s="12">
        <v>1400263525</v>
      </c>
      <c r="K534" s="13">
        <f>(J534/86400)+25569</f>
        <v>41775.753761574073</v>
      </c>
      <c r="L534" t="b">
        <v>1</v>
      </c>
      <c r="M534">
        <v>72</v>
      </c>
      <c r="N534" t="b">
        <v>1</v>
      </c>
      <c r="O534" t="s">
        <v>8269</v>
      </c>
      <c r="P534">
        <f t="shared" si="16"/>
        <v>14450</v>
      </c>
      <c r="Q534">
        <f>YEAR(K534)</f>
        <v>2014</v>
      </c>
      <c r="R534">
        <f t="shared" si="17"/>
        <v>111</v>
      </c>
      <c r="S534" s="17" t="s">
        <v>8343</v>
      </c>
      <c r="T534" t="s">
        <v>8346</v>
      </c>
    </row>
    <row r="535" spans="1:20" ht="48" hidden="1" x14ac:dyDescent="0.2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 s="12">
        <v>1359680939</v>
      </c>
      <c r="J535" s="12">
        <v>1357088939</v>
      </c>
      <c r="K535" s="13">
        <f>(J535/86400)+25569</f>
        <v>41276.047905092593</v>
      </c>
      <c r="L535" t="b">
        <v>0</v>
      </c>
      <c r="M535">
        <v>156</v>
      </c>
      <c r="N535" t="b">
        <v>1</v>
      </c>
      <c r="O535" t="s">
        <v>8274</v>
      </c>
      <c r="P535">
        <f t="shared" si="16"/>
        <v>0</v>
      </c>
      <c r="Q535">
        <f>YEAR(K535)</f>
        <v>2013</v>
      </c>
      <c r="R535">
        <f t="shared" si="17"/>
        <v>144</v>
      </c>
      <c r="S535" s="17" t="s">
        <v>8347</v>
      </c>
      <c r="T535" t="s">
        <v>8351</v>
      </c>
    </row>
    <row r="536" spans="1:20" ht="48" hidden="1" x14ac:dyDescent="0.2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 s="12">
        <v>1457721287</v>
      </c>
      <c r="J536" s="12">
        <v>1455129287</v>
      </c>
      <c r="K536" s="13">
        <f>(J536/86400)+25569</f>
        <v>42410.774155092593</v>
      </c>
      <c r="L536" t="b">
        <v>0</v>
      </c>
      <c r="M536">
        <v>276</v>
      </c>
      <c r="N536" t="b">
        <v>0</v>
      </c>
      <c r="O536" t="s">
        <v>8271</v>
      </c>
      <c r="P536">
        <f t="shared" si="16"/>
        <v>0</v>
      </c>
      <c r="Q536">
        <f>YEAR(K536)</f>
        <v>2016</v>
      </c>
      <c r="R536">
        <f t="shared" si="17"/>
        <v>11</v>
      </c>
      <c r="S536" s="17" t="s">
        <v>8328</v>
      </c>
      <c r="T536" t="s">
        <v>8330</v>
      </c>
    </row>
    <row r="537" spans="1:20" ht="48" x14ac:dyDescent="0.2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 s="12">
        <v>1417804229</v>
      </c>
      <c r="J537" s="12">
        <v>1415212229</v>
      </c>
      <c r="K537" s="13">
        <f>(J537/86400)+25569</f>
        <v>41948.771168981482</v>
      </c>
      <c r="L537" t="b">
        <v>0</v>
      </c>
      <c r="M537">
        <v>534</v>
      </c>
      <c r="N537" t="b">
        <v>0</v>
      </c>
      <c r="O537" t="s">
        <v>8280</v>
      </c>
      <c r="P537">
        <f t="shared" si="16"/>
        <v>0</v>
      </c>
      <c r="Q537">
        <f>YEAR(K537)</f>
        <v>2014</v>
      </c>
      <c r="R537">
        <f t="shared" si="17"/>
        <v>28</v>
      </c>
      <c r="S537" s="17" t="s">
        <v>8336</v>
      </c>
      <c r="T537" t="s">
        <v>8354</v>
      </c>
    </row>
    <row r="538" spans="1:20" ht="48" hidden="1" x14ac:dyDescent="0.2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 s="12">
        <v>1369699200</v>
      </c>
      <c r="J538" s="12">
        <v>1366917828</v>
      </c>
      <c r="K538" s="13">
        <f>(J538/86400)+25569</f>
        <v>41389.808194444442</v>
      </c>
      <c r="L538" t="b">
        <v>0</v>
      </c>
      <c r="M538">
        <v>146</v>
      </c>
      <c r="N538" t="b">
        <v>1</v>
      </c>
      <c r="O538" t="s">
        <v>8293</v>
      </c>
      <c r="P538">
        <f t="shared" si="16"/>
        <v>0</v>
      </c>
      <c r="Q538">
        <f>YEAR(K538)</f>
        <v>2013</v>
      </c>
      <c r="R538">
        <f t="shared" si="17"/>
        <v>118</v>
      </c>
      <c r="S538" s="17" t="s">
        <v>8328</v>
      </c>
      <c r="T538" t="s">
        <v>8329</v>
      </c>
    </row>
    <row r="539" spans="1:20" ht="48" hidden="1" x14ac:dyDescent="0.2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 s="12">
        <v>1364342151</v>
      </c>
      <c r="J539" s="12">
        <v>1361753751</v>
      </c>
      <c r="K539" s="13">
        <f>(J539/86400)+25569</f>
        <v>41330.038784722223</v>
      </c>
      <c r="L539" t="b">
        <v>1</v>
      </c>
      <c r="M539">
        <v>284</v>
      </c>
      <c r="N539" t="b">
        <v>1</v>
      </c>
      <c r="O539" t="s">
        <v>8267</v>
      </c>
      <c r="P539">
        <f t="shared" si="16"/>
        <v>14166</v>
      </c>
      <c r="Q539">
        <f>YEAR(K539)</f>
        <v>2013</v>
      </c>
      <c r="R539">
        <f t="shared" si="17"/>
        <v>283</v>
      </c>
      <c r="S539" s="17" t="s">
        <v>8341</v>
      </c>
      <c r="T539" t="s">
        <v>8342</v>
      </c>
    </row>
    <row r="540" spans="1:20" ht="48" hidden="1" x14ac:dyDescent="0.2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 s="12">
        <v>1439245037</v>
      </c>
      <c r="J540" s="12">
        <v>1436653037</v>
      </c>
      <c r="K540" s="13">
        <f>(J540/86400)+25569</f>
        <v>42196.928668981476</v>
      </c>
      <c r="L540" t="b">
        <v>0</v>
      </c>
      <c r="M540">
        <v>119</v>
      </c>
      <c r="N540" t="b">
        <v>1</v>
      </c>
      <c r="O540" t="s">
        <v>8263</v>
      </c>
      <c r="P540">
        <f t="shared" si="16"/>
        <v>0</v>
      </c>
      <c r="Q540">
        <f>YEAR(K540)</f>
        <v>2015</v>
      </c>
      <c r="R540">
        <f t="shared" si="17"/>
        <v>128</v>
      </c>
      <c r="S540" s="17" t="s">
        <v>8341</v>
      </c>
      <c r="T540" t="s">
        <v>8352</v>
      </c>
    </row>
    <row r="541" spans="1:20" ht="48" hidden="1" x14ac:dyDescent="0.2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 s="12">
        <v>1411522897</v>
      </c>
      <c r="J541" s="12">
        <v>1407634897</v>
      </c>
      <c r="K541" s="13">
        <f>(J541/86400)+25569</f>
        <v>41861.070567129631</v>
      </c>
      <c r="L541" t="b">
        <v>1</v>
      </c>
      <c r="M541">
        <v>95</v>
      </c>
      <c r="N541" t="b">
        <v>1</v>
      </c>
      <c r="O541" t="s">
        <v>8293</v>
      </c>
      <c r="P541">
        <f t="shared" si="16"/>
        <v>14055</v>
      </c>
      <c r="Q541">
        <f>YEAR(K541)</f>
        <v>2014</v>
      </c>
      <c r="R541">
        <f t="shared" si="17"/>
        <v>281</v>
      </c>
      <c r="S541" s="17" t="s">
        <v>8328</v>
      </c>
      <c r="T541" t="s">
        <v>8329</v>
      </c>
    </row>
    <row r="542" spans="1:20" ht="32" hidden="1" x14ac:dyDescent="0.2">
      <c r="A542">
        <v>1268</v>
      </c>
      <c r="B542" s="3" t="s">
        <v>1269</v>
      </c>
      <c r="C542" s="3" t="s">
        <v>5378</v>
      </c>
      <c r="D542" s="6">
        <v>12000</v>
      </c>
      <c r="E542" s="8">
        <v>14000</v>
      </c>
      <c r="F542" t="s">
        <v>8218</v>
      </c>
      <c r="G542" t="s">
        <v>8223</v>
      </c>
      <c r="H542" t="s">
        <v>8245</v>
      </c>
      <c r="I542" s="12">
        <v>1379708247</v>
      </c>
      <c r="J542" s="12">
        <v>1377116247</v>
      </c>
      <c r="K542" s="13">
        <f>(J542/86400)+25569</f>
        <v>41507.845451388886</v>
      </c>
      <c r="L542" t="b">
        <v>1</v>
      </c>
      <c r="M542">
        <v>182</v>
      </c>
      <c r="N542" t="b">
        <v>1</v>
      </c>
      <c r="O542" t="s">
        <v>8274</v>
      </c>
      <c r="P542">
        <f t="shared" si="16"/>
        <v>14000</v>
      </c>
      <c r="Q542">
        <f>YEAR(K542)</f>
        <v>2013</v>
      </c>
      <c r="R542">
        <f t="shared" si="17"/>
        <v>117</v>
      </c>
      <c r="S542" s="17" t="s">
        <v>8347</v>
      </c>
      <c r="T542" t="s">
        <v>8351</v>
      </c>
    </row>
    <row r="543" spans="1:20" ht="32" x14ac:dyDescent="0.2">
      <c r="A543">
        <v>969</v>
      </c>
      <c r="B543" s="3" t="s">
        <v>970</v>
      </c>
      <c r="C543" s="3" t="s">
        <v>5079</v>
      </c>
      <c r="D543" s="6">
        <v>30000</v>
      </c>
      <c r="E543" s="8">
        <v>14000</v>
      </c>
      <c r="F543" t="s">
        <v>8220</v>
      </c>
      <c r="G543" t="s">
        <v>8237</v>
      </c>
      <c r="H543" t="s">
        <v>8255</v>
      </c>
      <c r="I543" s="12">
        <v>1486624607</v>
      </c>
      <c r="J543" s="12">
        <v>1483773407</v>
      </c>
      <c r="K543" s="13">
        <f>(J543/86400)+25569</f>
        <v>42742.30332175926</v>
      </c>
      <c r="L543" t="b">
        <v>0</v>
      </c>
      <c r="M543">
        <v>11</v>
      </c>
      <c r="N543" t="b">
        <v>0</v>
      </c>
      <c r="O543" t="s">
        <v>8271</v>
      </c>
      <c r="P543">
        <f t="shared" si="16"/>
        <v>0</v>
      </c>
      <c r="Q543">
        <f>YEAR(K543)</f>
        <v>2017</v>
      </c>
      <c r="R543">
        <f t="shared" si="17"/>
        <v>47</v>
      </c>
      <c r="S543" s="17" t="s">
        <v>8328</v>
      </c>
      <c r="T543" t="s">
        <v>8330</v>
      </c>
    </row>
    <row r="544" spans="1:20" ht="48" hidden="1" x14ac:dyDescent="0.2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 s="12">
        <v>1395624170</v>
      </c>
      <c r="J544" s="12">
        <v>1392171770</v>
      </c>
      <c r="K544" s="13">
        <f>(J544/86400)+25569</f>
        <v>41682.099189814813</v>
      </c>
      <c r="L544" t="b">
        <v>1</v>
      </c>
      <c r="M544">
        <v>189</v>
      </c>
      <c r="N544" t="b">
        <v>1</v>
      </c>
      <c r="O544" t="s">
        <v>8274</v>
      </c>
      <c r="P544">
        <f t="shared" si="16"/>
        <v>13864.17</v>
      </c>
      <c r="Q544">
        <f>YEAR(K544)</f>
        <v>2014</v>
      </c>
      <c r="R544">
        <f t="shared" si="17"/>
        <v>111</v>
      </c>
      <c r="S544" s="17" t="s">
        <v>8347</v>
      </c>
      <c r="T544" t="s">
        <v>8351</v>
      </c>
    </row>
    <row r="545" spans="1:20" ht="32" hidden="1" x14ac:dyDescent="0.2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 s="12">
        <v>1373751325</v>
      </c>
      <c r="J545" s="12">
        <v>1371159325</v>
      </c>
      <c r="K545" s="13">
        <f>(J545/86400)+25569</f>
        <v>41438.899594907409</v>
      </c>
      <c r="L545" t="b">
        <v>1</v>
      </c>
      <c r="M545">
        <v>473</v>
      </c>
      <c r="N545" t="b">
        <v>1</v>
      </c>
      <c r="O545" t="s">
        <v>8293</v>
      </c>
      <c r="P545">
        <f t="shared" si="16"/>
        <v>13864</v>
      </c>
      <c r="Q545">
        <f>YEAR(K545)</f>
        <v>2013</v>
      </c>
      <c r="R545">
        <f t="shared" si="17"/>
        <v>347</v>
      </c>
      <c r="S545" s="17" t="s">
        <v>8328</v>
      </c>
      <c r="T545" t="s">
        <v>8329</v>
      </c>
    </row>
    <row r="546" spans="1:20" ht="48" x14ac:dyDescent="0.2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 s="12">
        <v>1413312194</v>
      </c>
      <c r="J546" s="12">
        <v>1410288194</v>
      </c>
      <c r="K546" s="13">
        <f>(J546/86400)+25569</f>
        <v>41891.780023148152</v>
      </c>
      <c r="L546" t="b">
        <v>1</v>
      </c>
      <c r="M546">
        <v>92</v>
      </c>
      <c r="N546" t="b">
        <v>0</v>
      </c>
      <c r="O546" t="s">
        <v>8283</v>
      </c>
      <c r="P546">
        <f t="shared" si="16"/>
        <v>13846</v>
      </c>
      <c r="Q546">
        <f>YEAR(K546)</f>
        <v>2014</v>
      </c>
      <c r="R546">
        <f t="shared" si="17"/>
        <v>57</v>
      </c>
      <c r="S546" s="17" t="s">
        <v>8333</v>
      </c>
      <c r="T546" t="s">
        <v>8334</v>
      </c>
    </row>
    <row r="547" spans="1:20" ht="48" hidden="1" x14ac:dyDescent="0.2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 s="12">
        <v>1447484460</v>
      </c>
      <c r="J547" s="12">
        <v>1444888868</v>
      </c>
      <c r="K547" s="13">
        <f>(J547/86400)+25569</f>
        <v>42292.250787037032</v>
      </c>
      <c r="L547" t="b">
        <v>0</v>
      </c>
      <c r="M547">
        <v>133</v>
      </c>
      <c r="N547" t="b">
        <v>1</v>
      </c>
      <c r="O547" t="s">
        <v>8267</v>
      </c>
      <c r="P547">
        <f t="shared" si="16"/>
        <v>0</v>
      </c>
      <c r="Q547">
        <f>YEAR(K547)</f>
        <v>2015</v>
      </c>
      <c r="R547">
        <f t="shared" si="17"/>
        <v>114</v>
      </c>
      <c r="S547" s="17" t="s">
        <v>8341</v>
      </c>
      <c r="T547" t="s">
        <v>8342</v>
      </c>
    </row>
    <row r="548" spans="1:20" ht="48" hidden="1" x14ac:dyDescent="0.2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 s="12">
        <v>1378180800</v>
      </c>
      <c r="J548" s="12">
        <v>1375113391</v>
      </c>
      <c r="K548" s="13">
        <f>(J548/86400)+25569</f>
        <v>41484.664247685185</v>
      </c>
      <c r="L548" t="b">
        <v>0</v>
      </c>
      <c r="M548">
        <v>539</v>
      </c>
      <c r="N548" t="b">
        <v>1</v>
      </c>
      <c r="O548" t="s">
        <v>8295</v>
      </c>
      <c r="P548">
        <f t="shared" si="16"/>
        <v>0</v>
      </c>
      <c r="Q548">
        <f>YEAR(K548)</f>
        <v>2013</v>
      </c>
      <c r="R548">
        <f t="shared" si="17"/>
        <v>171</v>
      </c>
      <c r="S548" s="17" t="s">
        <v>8336</v>
      </c>
      <c r="T548" t="s">
        <v>8337</v>
      </c>
    </row>
    <row r="549" spans="1:20" ht="48" x14ac:dyDescent="0.2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 s="12">
        <v>1447600389</v>
      </c>
      <c r="J549" s="12">
        <v>1444140789</v>
      </c>
      <c r="K549" s="13">
        <f>(J549/86400)+25569</f>
        <v>42283.592465277776</v>
      </c>
      <c r="L549" t="b">
        <v>0</v>
      </c>
      <c r="M549">
        <v>34</v>
      </c>
      <c r="N549" t="b">
        <v>0</v>
      </c>
      <c r="O549" t="s">
        <v>8270</v>
      </c>
      <c r="P549">
        <f t="shared" si="16"/>
        <v>0</v>
      </c>
      <c r="Q549">
        <f>YEAR(K549)</f>
        <v>2015</v>
      </c>
      <c r="R549">
        <f t="shared" si="17"/>
        <v>27</v>
      </c>
      <c r="S549" s="17" t="s">
        <v>8328</v>
      </c>
      <c r="T549" t="s">
        <v>8362</v>
      </c>
    </row>
    <row r="550" spans="1:20" ht="48" hidden="1" x14ac:dyDescent="0.2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 s="12">
        <v>1444778021</v>
      </c>
      <c r="J550" s="12">
        <v>1442963621</v>
      </c>
      <c r="K550" s="13">
        <f>(J550/86400)+25569</f>
        <v>42269.967835648145</v>
      </c>
      <c r="L550" t="b">
        <v>0</v>
      </c>
      <c r="M550">
        <v>132</v>
      </c>
      <c r="N550" t="b">
        <v>1</v>
      </c>
      <c r="O550" t="s">
        <v>8298</v>
      </c>
      <c r="P550">
        <f t="shared" si="16"/>
        <v>0</v>
      </c>
      <c r="Q550">
        <f>YEAR(K550)</f>
        <v>2015</v>
      </c>
      <c r="R550">
        <f t="shared" si="17"/>
        <v>109</v>
      </c>
      <c r="S550" s="17" t="s">
        <v>8347</v>
      </c>
      <c r="T550" t="s">
        <v>8361</v>
      </c>
    </row>
    <row r="551" spans="1:20" ht="48" hidden="1" x14ac:dyDescent="0.2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 s="12">
        <v>1441425540</v>
      </c>
      <c r="J551" s="12">
        <v>1436968366</v>
      </c>
      <c r="K551" s="13">
        <f>(J551/86400)+25569</f>
        <v>42200.578310185185</v>
      </c>
      <c r="L551" t="b">
        <v>0</v>
      </c>
      <c r="M551">
        <v>227</v>
      </c>
      <c r="N551" t="b">
        <v>1</v>
      </c>
      <c r="O551" t="s">
        <v>8272</v>
      </c>
      <c r="P551">
        <f t="shared" si="16"/>
        <v>0</v>
      </c>
      <c r="Q551">
        <f>YEAR(K551)</f>
        <v>2015</v>
      </c>
      <c r="R551">
        <f t="shared" si="17"/>
        <v>136</v>
      </c>
      <c r="S551" s="17" t="s">
        <v>8331</v>
      </c>
      <c r="T551" t="s">
        <v>8353</v>
      </c>
    </row>
    <row r="552" spans="1:20" ht="48" hidden="1" x14ac:dyDescent="0.2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 s="12">
        <v>1449506836</v>
      </c>
      <c r="J552" s="12">
        <v>1446914836</v>
      </c>
      <c r="K552" s="13">
        <f>(J552/86400)+25569</f>
        <v>42315.699490740742</v>
      </c>
      <c r="L552" t="b">
        <v>0</v>
      </c>
      <c r="M552">
        <v>944</v>
      </c>
      <c r="N552" t="b">
        <v>1</v>
      </c>
      <c r="O552" t="s">
        <v>8295</v>
      </c>
      <c r="P552">
        <f t="shared" si="16"/>
        <v>0</v>
      </c>
      <c r="Q552">
        <f>YEAR(K552)</f>
        <v>2015</v>
      </c>
      <c r="R552">
        <f t="shared" si="17"/>
        <v>1357</v>
      </c>
      <c r="S552" s="17" t="s">
        <v>8336</v>
      </c>
      <c r="T552" t="s">
        <v>8337</v>
      </c>
    </row>
    <row r="553" spans="1:20" ht="48" hidden="1" x14ac:dyDescent="0.2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 s="12">
        <v>1461354544</v>
      </c>
      <c r="J553" s="12">
        <v>1458762544</v>
      </c>
      <c r="K553" s="13">
        <f>(J553/86400)+25569</f>
        <v>42452.825740740736</v>
      </c>
      <c r="L553" t="b">
        <v>0</v>
      </c>
      <c r="M553">
        <v>96</v>
      </c>
      <c r="N553" t="b">
        <v>1</v>
      </c>
      <c r="O553" t="s">
        <v>8295</v>
      </c>
      <c r="P553">
        <f t="shared" si="16"/>
        <v>0</v>
      </c>
      <c r="Q553">
        <f>YEAR(K553)</f>
        <v>2016</v>
      </c>
      <c r="R553">
        <f t="shared" si="17"/>
        <v>271</v>
      </c>
      <c r="S553" s="17" t="s">
        <v>8336</v>
      </c>
      <c r="T553" t="s">
        <v>8337</v>
      </c>
    </row>
    <row r="554" spans="1:20" ht="64" hidden="1" x14ac:dyDescent="0.2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 s="12">
        <v>1450602000</v>
      </c>
      <c r="J554" s="12">
        <v>1445415653</v>
      </c>
      <c r="K554" s="13">
        <f>(J554/86400)+25569</f>
        <v>42298.34783564815</v>
      </c>
      <c r="L554" t="b">
        <v>0</v>
      </c>
      <c r="M554">
        <v>170</v>
      </c>
      <c r="N554" t="b">
        <v>1</v>
      </c>
      <c r="O554" t="s">
        <v>8283</v>
      </c>
      <c r="P554">
        <f t="shared" si="16"/>
        <v>0</v>
      </c>
      <c r="Q554">
        <f>YEAR(K554)</f>
        <v>2015</v>
      </c>
      <c r="R554">
        <f t="shared" si="17"/>
        <v>135</v>
      </c>
      <c r="S554" s="17" t="s">
        <v>8333</v>
      </c>
      <c r="T554" t="s">
        <v>8334</v>
      </c>
    </row>
    <row r="555" spans="1:20" ht="48" hidden="1" x14ac:dyDescent="0.2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 s="12">
        <v>1389012940</v>
      </c>
      <c r="J555" s="12">
        <v>1385124940</v>
      </c>
      <c r="K555" s="13">
        <f>(J555/86400)+25569</f>
        <v>41600.538657407407</v>
      </c>
      <c r="L555" t="b">
        <v>0</v>
      </c>
      <c r="M555">
        <v>191</v>
      </c>
      <c r="N555" t="b">
        <v>1</v>
      </c>
      <c r="O555" t="s">
        <v>8274</v>
      </c>
      <c r="P555">
        <f t="shared" si="16"/>
        <v>0</v>
      </c>
      <c r="Q555">
        <f>YEAR(K555)</f>
        <v>2013</v>
      </c>
      <c r="R555">
        <f t="shared" si="17"/>
        <v>154</v>
      </c>
      <c r="S555" s="17" t="s">
        <v>8347</v>
      </c>
      <c r="T555" t="s">
        <v>8351</v>
      </c>
    </row>
    <row r="556" spans="1:20" ht="48" hidden="1" x14ac:dyDescent="0.2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 s="12">
        <v>1342731811</v>
      </c>
      <c r="J556" s="12">
        <v>1340139811</v>
      </c>
      <c r="K556" s="13">
        <f>(J556/86400)+25569</f>
        <v>41079.877442129626</v>
      </c>
      <c r="L556" t="b">
        <v>0</v>
      </c>
      <c r="M556">
        <v>171</v>
      </c>
      <c r="N556" t="b">
        <v>1</v>
      </c>
      <c r="O556" t="s">
        <v>8267</v>
      </c>
      <c r="P556">
        <f t="shared" si="16"/>
        <v>0</v>
      </c>
      <c r="Q556">
        <f>YEAR(K556)</f>
        <v>2012</v>
      </c>
      <c r="R556">
        <f t="shared" si="17"/>
        <v>105</v>
      </c>
      <c r="S556" s="17" t="s">
        <v>8341</v>
      </c>
      <c r="T556" t="s">
        <v>8342</v>
      </c>
    </row>
    <row r="557" spans="1:20" ht="48" hidden="1" x14ac:dyDescent="0.2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 s="12">
        <v>1449205200</v>
      </c>
      <c r="J557" s="12">
        <v>1445363833</v>
      </c>
      <c r="K557" s="13">
        <f>(J557/86400)+25569</f>
        <v>42297.748067129629</v>
      </c>
      <c r="L557" t="b">
        <v>0</v>
      </c>
      <c r="M557">
        <v>57</v>
      </c>
      <c r="N557" t="b">
        <v>1</v>
      </c>
      <c r="O557" t="s">
        <v>8283</v>
      </c>
      <c r="P557">
        <f t="shared" si="16"/>
        <v>0</v>
      </c>
      <c r="Q557">
        <f>YEAR(K557)</f>
        <v>2015</v>
      </c>
      <c r="R557">
        <f t="shared" si="17"/>
        <v>103</v>
      </c>
      <c r="S557" s="17" t="s">
        <v>8333</v>
      </c>
      <c r="T557" t="s">
        <v>8334</v>
      </c>
    </row>
    <row r="558" spans="1:20" ht="48" hidden="1" x14ac:dyDescent="0.2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 s="12">
        <v>1293857940</v>
      </c>
      <c r="J558" s="12">
        <v>1288968886</v>
      </c>
      <c r="K558" s="13">
        <f>(J558/86400)+25569</f>
        <v>40487.621365740742</v>
      </c>
      <c r="L558" t="b">
        <v>1</v>
      </c>
      <c r="M558">
        <v>141</v>
      </c>
      <c r="N558" t="b">
        <v>1</v>
      </c>
      <c r="O558" t="s">
        <v>8274</v>
      </c>
      <c r="P558">
        <f t="shared" si="16"/>
        <v>13323</v>
      </c>
      <c r="Q558">
        <f>YEAR(K558)</f>
        <v>2010</v>
      </c>
      <c r="R558">
        <f t="shared" si="17"/>
        <v>199</v>
      </c>
      <c r="S558" s="17" t="s">
        <v>8347</v>
      </c>
      <c r="T558" t="s">
        <v>8351</v>
      </c>
    </row>
    <row r="559" spans="1:20" ht="48" hidden="1" x14ac:dyDescent="0.2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 s="12">
        <v>1481727623</v>
      </c>
      <c r="J559" s="12">
        <v>1478095223</v>
      </c>
      <c r="K559" s="13">
        <f>(J559/86400)+25569</f>
        <v>42676.583599537036</v>
      </c>
      <c r="L559" t="b">
        <v>0</v>
      </c>
      <c r="M559">
        <v>76</v>
      </c>
      <c r="N559" t="b">
        <v>0</v>
      </c>
      <c r="O559" t="s">
        <v>8271</v>
      </c>
      <c r="P559">
        <f t="shared" si="16"/>
        <v>0</v>
      </c>
      <c r="Q559">
        <f>YEAR(K559)</f>
        <v>2016</v>
      </c>
      <c r="R559">
        <f t="shared" si="17"/>
        <v>44</v>
      </c>
      <c r="S559" s="17" t="s">
        <v>8328</v>
      </c>
      <c r="T559" t="s">
        <v>8330</v>
      </c>
    </row>
    <row r="560" spans="1:20" ht="32" hidden="1" x14ac:dyDescent="0.2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 s="12">
        <v>1370964806</v>
      </c>
      <c r="J560" s="12">
        <v>1367940806</v>
      </c>
      <c r="K560" s="13">
        <f>(J560/86400)+25569</f>
        <v>41401.648217592592</v>
      </c>
      <c r="L560" t="b">
        <v>0</v>
      </c>
      <c r="M560">
        <v>94</v>
      </c>
      <c r="N560" t="b">
        <v>1</v>
      </c>
      <c r="O560" t="s">
        <v>8272</v>
      </c>
      <c r="P560">
        <f t="shared" si="16"/>
        <v>0</v>
      </c>
      <c r="Q560">
        <f>YEAR(K560)</f>
        <v>2013</v>
      </c>
      <c r="R560">
        <f t="shared" si="17"/>
        <v>102</v>
      </c>
      <c r="S560" s="17" t="s">
        <v>8331</v>
      </c>
      <c r="T560" t="s">
        <v>8353</v>
      </c>
    </row>
    <row r="561" spans="1:20" ht="32" hidden="1" x14ac:dyDescent="0.2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 s="12">
        <v>1403796143</v>
      </c>
      <c r="J561" s="12">
        <v>1401204143</v>
      </c>
      <c r="K561" s="13">
        <f>(J561/86400)+25569</f>
        <v>41786.640543981484</v>
      </c>
      <c r="L561" t="b">
        <v>1</v>
      </c>
      <c r="M561">
        <v>179</v>
      </c>
      <c r="N561" t="b">
        <v>1</v>
      </c>
      <c r="O561" t="s">
        <v>8296</v>
      </c>
      <c r="P561">
        <f t="shared" si="16"/>
        <v>13279</v>
      </c>
      <c r="Q561">
        <f>YEAR(K561)</f>
        <v>2014</v>
      </c>
      <c r="R561">
        <f t="shared" si="17"/>
        <v>111</v>
      </c>
      <c r="S561" s="17" t="s">
        <v>8339</v>
      </c>
      <c r="T561" t="s">
        <v>8340</v>
      </c>
    </row>
    <row r="562" spans="1:20" ht="32" hidden="1" x14ac:dyDescent="0.2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 s="12">
        <v>1444903198</v>
      </c>
      <c r="J562" s="12">
        <v>1442311198</v>
      </c>
      <c r="K562" s="13">
        <f>(J562/86400)+25569</f>
        <v>42262.416643518518</v>
      </c>
      <c r="L562" t="b">
        <v>1</v>
      </c>
      <c r="M562">
        <v>251</v>
      </c>
      <c r="N562" t="b">
        <v>1</v>
      </c>
      <c r="O562" t="s">
        <v>8295</v>
      </c>
      <c r="P562">
        <f t="shared" si="16"/>
        <v>13228</v>
      </c>
      <c r="Q562">
        <f>YEAR(K562)</f>
        <v>2015</v>
      </c>
      <c r="R562">
        <f t="shared" si="17"/>
        <v>147</v>
      </c>
      <c r="S562" s="17" t="s">
        <v>8336</v>
      </c>
      <c r="T562" t="s">
        <v>8337</v>
      </c>
    </row>
    <row r="563" spans="1:20" ht="48" hidden="1" x14ac:dyDescent="0.2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 s="12">
        <v>1433736000</v>
      </c>
      <c r="J563" s="12">
        <v>1430945149</v>
      </c>
      <c r="K563" s="13">
        <f>(J563/86400)+25569</f>
        <v>42130.865150462967</v>
      </c>
      <c r="L563" t="b">
        <v>0</v>
      </c>
      <c r="M563">
        <v>111</v>
      </c>
      <c r="N563" t="b">
        <v>1</v>
      </c>
      <c r="O563" t="s">
        <v>8283</v>
      </c>
      <c r="P563">
        <f t="shared" si="16"/>
        <v>0</v>
      </c>
      <c r="Q563">
        <f>YEAR(K563)</f>
        <v>2015</v>
      </c>
      <c r="R563">
        <f t="shared" si="17"/>
        <v>105</v>
      </c>
      <c r="S563" s="17" t="s">
        <v>8333</v>
      </c>
      <c r="T563" t="s">
        <v>8334</v>
      </c>
    </row>
    <row r="564" spans="1:20" ht="48" hidden="1" x14ac:dyDescent="0.2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 s="12">
        <v>1427331809</v>
      </c>
      <c r="J564" s="12">
        <v>1424743409</v>
      </c>
      <c r="K564" s="13">
        <f>(J564/86400)+25569</f>
        <v>42059.085752314815</v>
      </c>
      <c r="L564" t="b">
        <v>1</v>
      </c>
      <c r="M564">
        <v>186</v>
      </c>
      <c r="N564" t="b">
        <v>1</v>
      </c>
      <c r="O564" t="s">
        <v>8269</v>
      </c>
      <c r="P564">
        <f t="shared" si="16"/>
        <v>13163.5</v>
      </c>
      <c r="Q564">
        <f>YEAR(K564)</f>
        <v>2015</v>
      </c>
      <c r="R564">
        <f t="shared" si="17"/>
        <v>101</v>
      </c>
      <c r="S564" s="17" t="s">
        <v>8343</v>
      </c>
      <c r="T564" t="s">
        <v>8346</v>
      </c>
    </row>
    <row r="565" spans="1:20" ht="48" hidden="1" x14ac:dyDescent="0.2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 s="12">
        <v>1454433998</v>
      </c>
      <c r="J565" s="12">
        <v>1453137998</v>
      </c>
      <c r="K565" s="13">
        <f>(J565/86400)+25569</f>
        <v>42387.7268287037</v>
      </c>
      <c r="L565" t="b">
        <v>0</v>
      </c>
      <c r="M565">
        <v>156</v>
      </c>
      <c r="N565" t="b">
        <v>1</v>
      </c>
      <c r="O565" t="s">
        <v>8301</v>
      </c>
      <c r="P565">
        <f t="shared" si="16"/>
        <v>0</v>
      </c>
      <c r="Q565">
        <f>YEAR(K565)</f>
        <v>2016</v>
      </c>
      <c r="R565">
        <f t="shared" si="17"/>
        <v>109</v>
      </c>
      <c r="S565" s="17" t="s">
        <v>8343</v>
      </c>
      <c r="T565" t="s">
        <v>8344</v>
      </c>
    </row>
    <row r="566" spans="1:20" ht="48" hidden="1" x14ac:dyDescent="0.2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 s="12">
        <v>1326330000</v>
      </c>
      <c r="J566" s="12">
        <v>1324433310</v>
      </c>
      <c r="K566" s="13">
        <f>(J566/86400)+25569</f>
        <v>40898.089236111111</v>
      </c>
      <c r="L566" t="b">
        <v>1</v>
      </c>
      <c r="M566">
        <v>103</v>
      </c>
      <c r="N566" t="b">
        <v>1</v>
      </c>
      <c r="O566" t="s">
        <v>8293</v>
      </c>
      <c r="P566">
        <f t="shared" si="16"/>
        <v>13114</v>
      </c>
      <c r="Q566">
        <f>YEAR(K566)</f>
        <v>2011</v>
      </c>
      <c r="R566">
        <f t="shared" si="17"/>
        <v>262</v>
      </c>
      <c r="S566" s="17" t="s">
        <v>8328</v>
      </c>
      <c r="T566" t="s">
        <v>8329</v>
      </c>
    </row>
    <row r="567" spans="1:20" ht="48" hidden="1" x14ac:dyDescent="0.2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 s="12">
        <v>1434197351</v>
      </c>
      <c r="J567" s="12">
        <v>1431605351</v>
      </c>
      <c r="K567" s="13">
        <f>(J567/86400)+25569</f>
        <v>42138.506377314814</v>
      </c>
      <c r="L567" t="b">
        <v>0</v>
      </c>
      <c r="M567">
        <v>62</v>
      </c>
      <c r="N567" t="b">
        <v>1</v>
      </c>
      <c r="O567" t="s">
        <v>8283</v>
      </c>
      <c r="P567">
        <f t="shared" si="16"/>
        <v>0</v>
      </c>
      <c r="Q567">
        <f>YEAR(K567)</f>
        <v>2015</v>
      </c>
      <c r="R567">
        <f t="shared" si="17"/>
        <v>101</v>
      </c>
      <c r="S567" s="17" t="s">
        <v>8333</v>
      </c>
      <c r="T567" t="s">
        <v>8334</v>
      </c>
    </row>
    <row r="568" spans="1:20" ht="48" hidden="1" x14ac:dyDescent="0.2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 s="12">
        <v>1426426322</v>
      </c>
      <c r="J568" s="12">
        <v>1423405922</v>
      </c>
      <c r="K568" s="13">
        <f>(J568/86400)+25569</f>
        <v>42043.605578703704</v>
      </c>
      <c r="L568" t="b">
        <v>0</v>
      </c>
      <c r="M568">
        <v>159</v>
      </c>
      <c r="N568" t="b">
        <v>1</v>
      </c>
      <c r="O568" t="s">
        <v>8267</v>
      </c>
      <c r="P568">
        <f t="shared" si="16"/>
        <v>0</v>
      </c>
      <c r="Q568">
        <f>YEAR(K568)</f>
        <v>2015</v>
      </c>
      <c r="R568">
        <f t="shared" si="17"/>
        <v>104</v>
      </c>
      <c r="S568" s="17" t="s">
        <v>8341</v>
      </c>
      <c r="T568" t="s">
        <v>8342</v>
      </c>
    </row>
    <row r="569" spans="1:20" ht="48" hidden="1" x14ac:dyDescent="0.2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 s="12">
        <v>1403693499</v>
      </c>
      <c r="J569" s="12">
        <v>1401101499</v>
      </c>
      <c r="K569" s="13">
        <f>(J569/86400)+25569</f>
        <v>41785.452534722222</v>
      </c>
      <c r="L569" t="b">
        <v>1</v>
      </c>
      <c r="M569">
        <v>165</v>
      </c>
      <c r="N569" t="b">
        <v>1</v>
      </c>
      <c r="O569" t="s">
        <v>8267</v>
      </c>
      <c r="P569">
        <f t="shared" si="16"/>
        <v>12965.44</v>
      </c>
      <c r="Q569">
        <f>YEAR(K569)</f>
        <v>2014</v>
      </c>
      <c r="R569">
        <f t="shared" si="17"/>
        <v>132</v>
      </c>
      <c r="S569" s="17" t="s">
        <v>8341</v>
      </c>
      <c r="T569" t="s">
        <v>8342</v>
      </c>
    </row>
    <row r="570" spans="1:20" ht="64" hidden="1" x14ac:dyDescent="0.2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 s="12">
        <v>1283312640</v>
      </c>
      <c r="J570" s="12">
        <v>1279651084</v>
      </c>
      <c r="K570" s="13">
        <f>(J570/86400)+25569</f>
        <v>40379.776435185187</v>
      </c>
      <c r="L570" t="b">
        <v>0</v>
      </c>
      <c r="M570">
        <v>229</v>
      </c>
      <c r="N570" t="b">
        <v>1</v>
      </c>
      <c r="O570" t="s">
        <v>8267</v>
      </c>
      <c r="P570">
        <f t="shared" si="16"/>
        <v>0</v>
      </c>
      <c r="Q570">
        <f>YEAR(K570)</f>
        <v>2010</v>
      </c>
      <c r="R570">
        <f t="shared" si="17"/>
        <v>104</v>
      </c>
      <c r="S570" s="17" t="s">
        <v>8341</v>
      </c>
      <c r="T570" t="s">
        <v>8342</v>
      </c>
    </row>
    <row r="571" spans="1:20" ht="32" hidden="1" x14ac:dyDescent="0.2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 s="12">
        <v>1444943468</v>
      </c>
      <c r="J571" s="12">
        <v>1441919468</v>
      </c>
      <c r="K571" s="13">
        <f>(J571/86400)+25569</f>
        <v>42257.882731481484</v>
      </c>
      <c r="L571" t="b">
        <v>0</v>
      </c>
      <c r="M571">
        <v>35</v>
      </c>
      <c r="N571" t="b">
        <v>0</v>
      </c>
      <c r="O571" t="s">
        <v>8271</v>
      </c>
      <c r="P571">
        <f t="shared" si="16"/>
        <v>0</v>
      </c>
      <c r="Q571">
        <f>YEAR(K571)</f>
        <v>2015</v>
      </c>
      <c r="R571">
        <f t="shared" si="17"/>
        <v>112</v>
      </c>
      <c r="S571" s="17" t="s">
        <v>8328</v>
      </c>
      <c r="T571" t="s">
        <v>8330</v>
      </c>
    </row>
    <row r="572" spans="1:20" ht="48" hidden="1" x14ac:dyDescent="0.2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 s="12">
        <v>1386640856</v>
      </c>
      <c r="J572" s="12">
        <v>1383616856</v>
      </c>
      <c r="K572" s="13">
        <f>(J572/86400)+25569</f>
        <v>41583.083981481483</v>
      </c>
      <c r="L572" t="b">
        <v>0</v>
      </c>
      <c r="M572">
        <v>47</v>
      </c>
      <c r="N572" t="b">
        <v>1</v>
      </c>
      <c r="O572" t="s">
        <v>8264</v>
      </c>
      <c r="P572">
        <f t="shared" si="16"/>
        <v>0</v>
      </c>
      <c r="Q572">
        <f>YEAR(K572)</f>
        <v>2013</v>
      </c>
      <c r="R572">
        <f t="shared" si="17"/>
        <v>107</v>
      </c>
      <c r="S572" s="17" t="s">
        <v>8341</v>
      </c>
      <c r="T572" t="s">
        <v>8363</v>
      </c>
    </row>
    <row r="573" spans="1:20" ht="48" hidden="1" x14ac:dyDescent="0.2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 s="12">
        <v>1443675540</v>
      </c>
      <c r="J573" s="12">
        <v>1441022120</v>
      </c>
      <c r="K573" s="13">
        <f>(J573/86400)+25569</f>
        <v>42247.496759259258</v>
      </c>
      <c r="L573" t="b">
        <v>0</v>
      </c>
      <c r="M573">
        <v>121</v>
      </c>
      <c r="N573" t="b">
        <v>0</v>
      </c>
      <c r="O573" t="s">
        <v>8270</v>
      </c>
      <c r="P573">
        <f t="shared" si="16"/>
        <v>0</v>
      </c>
      <c r="Q573">
        <f>YEAR(K573)</f>
        <v>2015</v>
      </c>
      <c r="R573">
        <f t="shared" si="17"/>
        <v>21</v>
      </c>
      <c r="S573" s="17" t="s">
        <v>8328</v>
      </c>
      <c r="T573" t="s">
        <v>8362</v>
      </c>
    </row>
    <row r="574" spans="1:20" ht="48" hidden="1" x14ac:dyDescent="0.2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 s="12">
        <v>1433995140</v>
      </c>
      <c r="J574" s="12">
        <v>1432129577</v>
      </c>
      <c r="K574" s="13">
        <f>(J574/86400)+25569</f>
        <v>42144.573807870373</v>
      </c>
      <c r="L574" t="b">
        <v>1</v>
      </c>
      <c r="M574">
        <v>176</v>
      </c>
      <c r="N574" t="b">
        <v>1</v>
      </c>
      <c r="O574" t="s">
        <v>8269</v>
      </c>
      <c r="P574">
        <f t="shared" si="16"/>
        <v>12806</v>
      </c>
      <c r="Q574">
        <f>YEAR(K574)</f>
        <v>2015</v>
      </c>
      <c r="R574">
        <f t="shared" si="17"/>
        <v>128</v>
      </c>
      <c r="S574" s="17" t="s">
        <v>8343</v>
      </c>
      <c r="T574" t="s">
        <v>8346</v>
      </c>
    </row>
    <row r="575" spans="1:20" ht="48" hidden="1" x14ac:dyDescent="0.2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 s="12">
        <v>1423922991</v>
      </c>
      <c r="J575" s="12">
        <v>1421330991</v>
      </c>
      <c r="K575" s="13">
        <f>(J575/86400)+25569</f>
        <v>42019.590173611112</v>
      </c>
      <c r="L575" t="b">
        <v>0</v>
      </c>
      <c r="M575">
        <v>26</v>
      </c>
      <c r="N575" t="b">
        <v>1</v>
      </c>
      <c r="O575" t="s">
        <v>8272</v>
      </c>
      <c r="P575">
        <f t="shared" si="16"/>
        <v>0</v>
      </c>
      <c r="Q575">
        <f>YEAR(K575)</f>
        <v>2015</v>
      </c>
      <c r="R575">
        <f t="shared" si="17"/>
        <v>128</v>
      </c>
      <c r="S575" s="17" t="s">
        <v>8331</v>
      </c>
      <c r="T575" t="s">
        <v>8353</v>
      </c>
    </row>
    <row r="576" spans="1:20" ht="48" hidden="1" x14ac:dyDescent="0.2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 s="12">
        <v>1437004800</v>
      </c>
      <c r="J576" s="12">
        <v>1433295276</v>
      </c>
      <c r="K576" s="13">
        <f>(J576/86400)+25569</f>
        <v>42158.065694444449</v>
      </c>
      <c r="L576" t="b">
        <v>0</v>
      </c>
      <c r="M576">
        <v>141</v>
      </c>
      <c r="N576" t="b">
        <v>1</v>
      </c>
      <c r="O576" t="s">
        <v>8269</v>
      </c>
      <c r="P576">
        <f t="shared" si="16"/>
        <v>0</v>
      </c>
      <c r="Q576">
        <f>YEAR(K576)</f>
        <v>2015</v>
      </c>
      <c r="R576">
        <f t="shared" si="17"/>
        <v>128</v>
      </c>
      <c r="S576" s="17" t="s">
        <v>8343</v>
      </c>
      <c r="T576" t="s">
        <v>8346</v>
      </c>
    </row>
    <row r="577" spans="1:20" ht="48" x14ac:dyDescent="0.2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 s="12">
        <v>1467106895</v>
      </c>
      <c r="J577" s="12">
        <v>1463218895</v>
      </c>
      <c r="K577" s="13">
        <f>(J577/86400)+25569</f>
        <v>42504.403877314813</v>
      </c>
      <c r="L577" t="b">
        <v>0</v>
      </c>
      <c r="M577">
        <v>96</v>
      </c>
      <c r="N577" t="b">
        <v>0</v>
      </c>
      <c r="O577" t="s">
        <v>8271</v>
      </c>
      <c r="P577">
        <f t="shared" si="16"/>
        <v>0</v>
      </c>
      <c r="Q577">
        <f>YEAR(K577)</f>
        <v>2016</v>
      </c>
      <c r="R577">
        <f t="shared" si="17"/>
        <v>26</v>
      </c>
      <c r="S577" s="17" t="s">
        <v>8328</v>
      </c>
      <c r="T577" t="s">
        <v>8330</v>
      </c>
    </row>
    <row r="578" spans="1:20" ht="48" hidden="1" x14ac:dyDescent="0.2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 s="12">
        <v>1412611905</v>
      </c>
      <c r="J578" s="12">
        <v>1410019905</v>
      </c>
      <c r="K578" s="13">
        <f>(J578/86400)+25569</f>
        <v>41888.674826388888</v>
      </c>
      <c r="L578" t="b">
        <v>0</v>
      </c>
      <c r="M578">
        <v>118</v>
      </c>
      <c r="N578" t="b">
        <v>1</v>
      </c>
      <c r="O578" t="s">
        <v>8301</v>
      </c>
      <c r="P578">
        <f t="shared" si="16"/>
        <v>0</v>
      </c>
      <c r="Q578">
        <f>YEAR(K578)</f>
        <v>2014</v>
      </c>
      <c r="R578">
        <f t="shared" si="17"/>
        <v>120</v>
      </c>
      <c r="S578" s="17" t="s">
        <v>8343</v>
      </c>
      <c r="T578" t="s">
        <v>8344</v>
      </c>
    </row>
    <row r="579" spans="1:20" ht="32" hidden="1" x14ac:dyDescent="0.2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 s="12">
        <v>1411150092</v>
      </c>
      <c r="J579" s="12">
        <v>1408558092</v>
      </c>
      <c r="K579" s="13">
        <f>(J579/86400)+25569</f>
        <v>41871.755694444444</v>
      </c>
      <c r="L579" t="b">
        <v>1</v>
      </c>
      <c r="M579">
        <v>183</v>
      </c>
      <c r="N579" t="b">
        <v>1</v>
      </c>
      <c r="O579" t="s">
        <v>8269</v>
      </c>
      <c r="P579">
        <f t="shared" ref="P579:P642" si="18">IFERROR(ROUND(E579/L579,2),0)</f>
        <v>12730.42</v>
      </c>
      <c r="Q579">
        <f>YEAR(K579)</f>
        <v>2014</v>
      </c>
      <c r="R579">
        <f t="shared" ref="R579:R642" si="19">ROUND(E579/D579*100,0)</f>
        <v>127</v>
      </c>
      <c r="S579" s="17" t="s">
        <v>8343</v>
      </c>
      <c r="T579" t="s">
        <v>8346</v>
      </c>
    </row>
    <row r="580" spans="1:20" ht="48" hidden="1" x14ac:dyDescent="0.2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 s="12">
        <v>1299775210</v>
      </c>
      <c r="J580" s="12">
        <v>1295887210</v>
      </c>
      <c r="K580" s="13">
        <f>(J580/86400)+25569</f>
        <v>40567.694560185184</v>
      </c>
      <c r="L580" t="b">
        <v>1</v>
      </c>
      <c r="M580">
        <v>202</v>
      </c>
      <c r="N580" t="b">
        <v>1</v>
      </c>
      <c r="O580" t="s">
        <v>8267</v>
      </c>
      <c r="P580">
        <f t="shared" si="18"/>
        <v>12668</v>
      </c>
      <c r="Q580">
        <f>YEAR(K580)</f>
        <v>2011</v>
      </c>
      <c r="R580">
        <f t="shared" si="19"/>
        <v>106</v>
      </c>
      <c r="S580" s="17" t="s">
        <v>8341</v>
      </c>
      <c r="T580" t="s">
        <v>8342</v>
      </c>
    </row>
    <row r="581" spans="1:20" ht="48" hidden="1" x14ac:dyDescent="0.2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 s="12">
        <v>1485722053</v>
      </c>
      <c r="J581" s="12">
        <v>1480538053</v>
      </c>
      <c r="K581" s="13">
        <f>(J581/86400)+25569</f>
        <v>42704.857094907406</v>
      </c>
      <c r="L581" t="b">
        <v>0</v>
      </c>
      <c r="M581">
        <v>185</v>
      </c>
      <c r="N581" t="b">
        <v>1</v>
      </c>
      <c r="O581" t="s">
        <v>8293</v>
      </c>
      <c r="P581">
        <f t="shared" si="18"/>
        <v>0</v>
      </c>
      <c r="Q581">
        <f>YEAR(K581)</f>
        <v>2016</v>
      </c>
      <c r="R581">
        <f t="shared" si="19"/>
        <v>253</v>
      </c>
      <c r="S581" s="17" t="s">
        <v>8328</v>
      </c>
      <c r="T581" t="s">
        <v>8329</v>
      </c>
    </row>
    <row r="582" spans="1:20" ht="32" hidden="1" x14ac:dyDescent="0.2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 s="12">
        <v>1419220800</v>
      </c>
      <c r="J582" s="12">
        <v>1416555262</v>
      </c>
      <c r="K582" s="13">
        <f>(J582/86400)+25569</f>
        <v>41964.315532407403</v>
      </c>
      <c r="L582" t="b">
        <v>1</v>
      </c>
      <c r="M582">
        <v>134</v>
      </c>
      <c r="N582" t="b">
        <v>1</v>
      </c>
      <c r="O582" t="s">
        <v>8269</v>
      </c>
      <c r="P582">
        <f t="shared" si="18"/>
        <v>12571</v>
      </c>
      <c r="Q582">
        <f>YEAR(K582)</f>
        <v>2014</v>
      </c>
      <c r="R582">
        <f t="shared" si="19"/>
        <v>103</v>
      </c>
      <c r="S582" s="17" t="s">
        <v>8343</v>
      </c>
      <c r="T582" t="s">
        <v>8346</v>
      </c>
    </row>
    <row r="583" spans="1:20" ht="32" hidden="1" x14ac:dyDescent="0.2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 s="12">
        <v>1351495284</v>
      </c>
      <c r="J583" s="12">
        <v>1349335284</v>
      </c>
      <c r="K583" s="13">
        <f>(J583/86400)+25569</f>
        <v>41186.306527777779</v>
      </c>
      <c r="L583" t="b">
        <v>0</v>
      </c>
      <c r="M583">
        <v>99</v>
      </c>
      <c r="N583" t="b">
        <v>1</v>
      </c>
      <c r="O583" t="s">
        <v>8274</v>
      </c>
      <c r="P583">
        <f t="shared" si="18"/>
        <v>0</v>
      </c>
      <c r="Q583">
        <f>YEAR(K583)</f>
        <v>2012</v>
      </c>
      <c r="R583">
        <f t="shared" si="19"/>
        <v>100</v>
      </c>
      <c r="S583" s="17" t="s">
        <v>8347</v>
      </c>
      <c r="T583" t="s">
        <v>8351</v>
      </c>
    </row>
    <row r="584" spans="1:20" ht="32" x14ac:dyDescent="0.2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 s="12">
        <v>1422759240</v>
      </c>
      <c r="J584" s="12">
        <v>1418824867</v>
      </c>
      <c r="K584" s="13">
        <f>(J584/86400)+25569</f>
        <v>41990.584108796298</v>
      </c>
      <c r="L584" t="b">
        <v>0</v>
      </c>
      <c r="M584">
        <v>197</v>
      </c>
      <c r="N584" t="b">
        <v>0</v>
      </c>
      <c r="O584" t="s">
        <v>8269</v>
      </c>
      <c r="P584">
        <f t="shared" si="18"/>
        <v>0</v>
      </c>
      <c r="Q584">
        <f>YEAR(K584)</f>
        <v>2014</v>
      </c>
      <c r="R584">
        <f t="shared" si="19"/>
        <v>70</v>
      </c>
      <c r="S584" s="17" t="s">
        <v>8343</v>
      </c>
      <c r="T584" t="s">
        <v>8346</v>
      </c>
    </row>
    <row r="585" spans="1:20" ht="48" hidden="1" x14ac:dyDescent="0.2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 s="12">
        <v>1457024514</v>
      </c>
      <c r="J585" s="12">
        <v>1454432514</v>
      </c>
      <c r="K585" s="13">
        <f>(J585/86400)+25569</f>
        <v>42402.709652777776</v>
      </c>
      <c r="L585" t="b">
        <v>0</v>
      </c>
      <c r="M585">
        <v>122</v>
      </c>
      <c r="N585" t="b">
        <v>0</v>
      </c>
      <c r="O585" t="s">
        <v>8271</v>
      </c>
      <c r="P585">
        <f t="shared" si="18"/>
        <v>0</v>
      </c>
      <c r="Q585">
        <f>YEAR(K585)</f>
        <v>2016</v>
      </c>
      <c r="R585">
        <f t="shared" si="19"/>
        <v>31</v>
      </c>
      <c r="S585" s="17" t="s">
        <v>8328</v>
      </c>
      <c r="T585" t="s">
        <v>8330</v>
      </c>
    </row>
    <row r="586" spans="1:20" ht="48" hidden="1" x14ac:dyDescent="0.2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 s="12">
        <v>1369612474</v>
      </c>
      <c r="J586" s="12">
        <v>1367798074</v>
      </c>
      <c r="K586" s="13">
        <f>(J586/86400)+25569</f>
        <v>41399.99622685185</v>
      </c>
      <c r="L586" t="b">
        <v>0</v>
      </c>
      <c r="M586">
        <v>240</v>
      </c>
      <c r="N586" t="b">
        <v>1</v>
      </c>
      <c r="O586" t="s">
        <v>8274</v>
      </c>
      <c r="P586">
        <f t="shared" si="18"/>
        <v>0</v>
      </c>
      <c r="Q586">
        <f>YEAR(K586)</f>
        <v>2013</v>
      </c>
      <c r="R586">
        <f t="shared" si="19"/>
        <v>497</v>
      </c>
      <c r="S586" s="17" t="s">
        <v>8347</v>
      </c>
      <c r="T586" t="s">
        <v>8351</v>
      </c>
    </row>
    <row r="587" spans="1:20" ht="32" hidden="1" x14ac:dyDescent="0.2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 s="12">
        <v>1488394800</v>
      </c>
      <c r="J587" s="12">
        <v>1485213921</v>
      </c>
      <c r="K587" s="13">
        <f>(J587/86400)+25569</f>
        <v>42758.975937499999</v>
      </c>
      <c r="L587" t="b">
        <v>0</v>
      </c>
      <c r="M587">
        <v>131</v>
      </c>
      <c r="N587" t="b">
        <v>1</v>
      </c>
      <c r="O587" t="s">
        <v>8283</v>
      </c>
      <c r="P587">
        <f t="shared" si="18"/>
        <v>0</v>
      </c>
      <c r="Q587">
        <f>YEAR(K587)</f>
        <v>2017</v>
      </c>
      <c r="R587">
        <f t="shared" si="19"/>
        <v>123</v>
      </c>
      <c r="S587" s="17" t="s">
        <v>8333</v>
      </c>
      <c r="T587" t="s">
        <v>8334</v>
      </c>
    </row>
    <row r="588" spans="1:20" ht="48" hidden="1" x14ac:dyDescent="0.2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 s="12">
        <v>1298245954</v>
      </c>
      <c r="J588" s="12">
        <v>1295653954</v>
      </c>
      <c r="K588" s="13">
        <f>(J588/86400)+25569</f>
        <v>40564.994837962964</v>
      </c>
      <c r="L588" t="b">
        <v>0</v>
      </c>
      <c r="M588">
        <v>134</v>
      </c>
      <c r="N588" t="b">
        <v>1</v>
      </c>
      <c r="O588" t="s">
        <v>8274</v>
      </c>
      <c r="P588">
        <f t="shared" si="18"/>
        <v>0</v>
      </c>
      <c r="Q588">
        <f>YEAR(K588)</f>
        <v>2011</v>
      </c>
      <c r="R588">
        <f t="shared" si="19"/>
        <v>124</v>
      </c>
      <c r="S588" s="17" t="s">
        <v>8347</v>
      </c>
      <c r="T588" t="s">
        <v>8351</v>
      </c>
    </row>
    <row r="589" spans="1:20" ht="48" hidden="1" x14ac:dyDescent="0.2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 s="12">
        <v>1453481974</v>
      </c>
      <c r="J589" s="12">
        <v>1448297974</v>
      </c>
      <c r="K589" s="13">
        <f>(J589/86400)+25569</f>
        <v>42331.708032407405</v>
      </c>
      <c r="L589" t="b">
        <v>0</v>
      </c>
      <c r="M589">
        <v>140</v>
      </c>
      <c r="N589" t="b">
        <v>1</v>
      </c>
      <c r="O589" t="s">
        <v>8293</v>
      </c>
      <c r="P589">
        <f t="shared" si="18"/>
        <v>0</v>
      </c>
      <c r="Q589">
        <f>YEAR(K589)</f>
        <v>2015</v>
      </c>
      <c r="R589">
        <f t="shared" si="19"/>
        <v>124</v>
      </c>
      <c r="S589" s="17" t="s">
        <v>8328</v>
      </c>
      <c r="T589" t="s">
        <v>8329</v>
      </c>
    </row>
    <row r="590" spans="1:20" ht="32" hidden="1" x14ac:dyDescent="0.2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 s="12">
        <v>1404359940</v>
      </c>
      <c r="J590" s="12">
        <v>1402580818</v>
      </c>
      <c r="K590" s="13">
        <f>(J590/86400)+25569</f>
        <v>41802.574282407411</v>
      </c>
      <c r="L590" t="b">
        <v>0</v>
      </c>
      <c r="M590">
        <v>199</v>
      </c>
      <c r="N590" t="b">
        <v>1</v>
      </c>
      <c r="O590" t="s">
        <v>8269</v>
      </c>
      <c r="P590">
        <f t="shared" si="18"/>
        <v>0</v>
      </c>
      <c r="Q590">
        <f>YEAR(K590)</f>
        <v>2014</v>
      </c>
      <c r="R590">
        <f t="shared" si="19"/>
        <v>103</v>
      </c>
      <c r="S590" s="17" t="s">
        <v>8343</v>
      </c>
      <c r="T590" t="s">
        <v>8346</v>
      </c>
    </row>
    <row r="591" spans="1:20" ht="48" hidden="1" x14ac:dyDescent="0.2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 s="12">
        <v>1463098208</v>
      </c>
      <c r="J591" s="12">
        <v>1460506208</v>
      </c>
      <c r="K591" s="13">
        <f>(J591/86400)+25569</f>
        <v>42473.007037037038</v>
      </c>
      <c r="L591" t="b">
        <v>0</v>
      </c>
      <c r="M591">
        <v>173</v>
      </c>
      <c r="N591" t="b">
        <v>1</v>
      </c>
      <c r="O591" t="s">
        <v>8269</v>
      </c>
      <c r="P591">
        <f t="shared" si="18"/>
        <v>0</v>
      </c>
      <c r="Q591">
        <f>YEAR(K591)</f>
        <v>2016</v>
      </c>
      <c r="R591">
        <f t="shared" si="19"/>
        <v>123</v>
      </c>
      <c r="S591" s="17" t="s">
        <v>8343</v>
      </c>
      <c r="T591" t="s">
        <v>8346</v>
      </c>
    </row>
    <row r="592" spans="1:20" ht="48" hidden="1" x14ac:dyDescent="0.2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 s="12">
        <v>1349567475</v>
      </c>
      <c r="J592" s="12">
        <v>1346975475</v>
      </c>
      <c r="K592" s="13">
        <f>(J592/86400)+25569</f>
        <v>41158.993923611109</v>
      </c>
      <c r="L592" t="b">
        <v>0</v>
      </c>
      <c r="M592">
        <v>182</v>
      </c>
      <c r="N592" t="b">
        <v>1</v>
      </c>
      <c r="O592" t="s">
        <v>8301</v>
      </c>
      <c r="P592">
        <f t="shared" si="18"/>
        <v>0</v>
      </c>
      <c r="Q592">
        <f>YEAR(K592)</f>
        <v>2012</v>
      </c>
      <c r="R592">
        <f t="shared" si="19"/>
        <v>246</v>
      </c>
      <c r="S592" s="17" t="s">
        <v>8343</v>
      </c>
      <c r="T592" t="s">
        <v>8344</v>
      </c>
    </row>
    <row r="593" spans="1:20" ht="48" hidden="1" x14ac:dyDescent="0.2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 s="12">
        <v>1452038100</v>
      </c>
      <c r="J593" s="12">
        <v>1448823673</v>
      </c>
      <c r="K593" s="13">
        <f>(J593/86400)+25569</f>
        <v>42337.792511574073</v>
      </c>
      <c r="L593" t="b">
        <v>1</v>
      </c>
      <c r="M593">
        <v>115</v>
      </c>
      <c r="N593" t="b">
        <v>1</v>
      </c>
      <c r="O593" t="s">
        <v>8269</v>
      </c>
      <c r="P593">
        <f t="shared" si="18"/>
        <v>12256</v>
      </c>
      <c r="Q593">
        <f>YEAR(K593)</f>
        <v>2015</v>
      </c>
      <c r="R593">
        <f t="shared" si="19"/>
        <v>102</v>
      </c>
      <c r="S593" s="17" t="s">
        <v>8343</v>
      </c>
      <c r="T593" t="s">
        <v>8346</v>
      </c>
    </row>
    <row r="594" spans="1:20" ht="48" hidden="1" x14ac:dyDescent="0.2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 s="12">
        <v>1419984000</v>
      </c>
      <c r="J594" s="12">
        <v>1417132986</v>
      </c>
      <c r="K594" s="13">
        <f>(J594/86400)+25569</f>
        <v>41971.002152777779</v>
      </c>
      <c r="L594" t="b">
        <v>1</v>
      </c>
      <c r="M594">
        <v>184</v>
      </c>
      <c r="N594" t="b">
        <v>1</v>
      </c>
      <c r="O594" t="s">
        <v>8269</v>
      </c>
      <c r="P594">
        <f t="shared" si="18"/>
        <v>12252</v>
      </c>
      <c r="Q594">
        <f>YEAR(K594)</f>
        <v>2014</v>
      </c>
      <c r="R594">
        <f t="shared" si="19"/>
        <v>102</v>
      </c>
      <c r="S594" s="17" t="s">
        <v>8343</v>
      </c>
      <c r="T594" t="s">
        <v>8346</v>
      </c>
    </row>
    <row r="595" spans="1:20" ht="48" hidden="1" x14ac:dyDescent="0.2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 s="12">
        <v>1477255840</v>
      </c>
      <c r="J595" s="12">
        <v>1474663840</v>
      </c>
      <c r="K595" s="13">
        <f>(J595/86400)+25569</f>
        <v>42636.868518518517</v>
      </c>
      <c r="L595" t="b">
        <v>0</v>
      </c>
      <c r="M595">
        <v>118</v>
      </c>
      <c r="N595" t="b">
        <v>1</v>
      </c>
      <c r="O595" t="s">
        <v>8283</v>
      </c>
      <c r="P595">
        <f t="shared" si="18"/>
        <v>0</v>
      </c>
      <c r="Q595">
        <f>YEAR(K595)</f>
        <v>2016</v>
      </c>
      <c r="R595">
        <f t="shared" si="19"/>
        <v>102</v>
      </c>
      <c r="S595" s="17" t="s">
        <v>8333</v>
      </c>
      <c r="T595" t="s">
        <v>8334</v>
      </c>
    </row>
    <row r="596" spans="1:20" ht="48" hidden="1" x14ac:dyDescent="0.2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 s="12">
        <v>1474426800</v>
      </c>
      <c r="J596" s="12">
        <v>1471976529</v>
      </c>
      <c r="K596" s="13">
        <f>(J596/86400)+25569</f>
        <v>42605.765381944446</v>
      </c>
      <c r="L596" t="b">
        <v>0</v>
      </c>
      <c r="M596">
        <v>17</v>
      </c>
      <c r="N596" t="b">
        <v>1</v>
      </c>
      <c r="O596" t="s">
        <v>8269</v>
      </c>
      <c r="P596">
        <f t="shared" si="18"/>
        <v>0</v>
      </c>
      <c r="Q596">
        <f>YEAR(K596)</f>
        <v>2016</v>
      </c>
      <c r="R596">
        <f t="shared" si="19"/>
        <v>122</v>
      </c>
      <c r="S596" s="17" t="s">
        <v>8343</v>
      </c>
      <c r="T596" t="s">
        <v>8346</v>
      </c>
    </row>
    <row r="597" spans="1:20" ht="48" hidden="1" x14ac:dyDescent="0.2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 s="12">
        <v>1437621060</v>
      </c>
      <c r="J597" s="12">
        <v>1433799180</v>
      </c>
      <c r="K597" s="13">
        <f>(J597/86400)+25569</f>
        <v>42163.897916666669</v>
      </c>
      <c r="L597" t="b">
        <v>0</v>
      </c>
      <c r="M597">
        <v>87</v>
      </c>
      <c r="N597" t="b">
        <v>1</v>
      </c>
      <c r="O597" t="s">
        <v>8267</v>
      </c>
      <c r="P597">
        <f t="shared" si="18"/>
        <v>0</v>
      </c>
      <c r="Q597">
        <f>YEAR(K597)</f>
        <v>2015</v>
      </c>
      <c r="R597">
        <f t="shared" si="19"/>
        <v>101</v>
      </c>
      <c r="S597" s="17" t="s">
        <v>8341</v>
      </c>
      <c r="T597" t="s">
        <v>8342</v>
      </c>
    </row>
    <row r="598" spans="1:20" ht="48" hidden="1" x14ac:dyDescent="0.2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 s="12">
        <v>1477886400</v>
      </c>
      <c r="J598" s="12">
        <v>1476228128</v>
      </c>
      <c r="K598" s="13">
        <f>(J598/86400)+25569</f>
        <v>42654.973703703705</v>
      </c>
      <c r="L598" t="b">
        <v>0</v>
      </c>
      <c r="M598">
        <v>111</v>
      </c>
      <c r="N598" t="b">
        <v>1</v>
      </c>
      <c r="O598" t="s">
        <v>8301</v>
      </c>
      <c r="P598">
        <f t="shared" si="18"/>
        <v>0</v>
      </c>
      <c r="Q598">
        <f>YEAR(K598)</f>
        <v>2016</v>
      </c>
      <c r="R598">
        <f t="shared" si="19"/>
        <v>122</v>
      </c>
      <c r="S598" s="17" t="s">
        <v>8343</v>
      </c>
      <c r="T598" t="s">
        <v>8344</v>
      </c>
    </row>
    <row r="599" spans="1:20" ht="48" hidden="1" x14ac:dyDescent="0.2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 s="12">
        <v>1369282044</v>
      </c>
      <c r="J599" s="12">
        <v>1366690044</v>
      </c>
      <c r="K599" s="13">
        <f>(J599/86400)+25569</f>
        <v>41387.171805555554</v>
      </c>
      <c r="L599" t="b">
        <v>0</v>
      </c>
      <c r="M599">
        <v>217</v>
      </c>
      <c r="N599" t="b">
        <v>1</v>
      </c>
      <c r="O599" t="s">
        <v>8293</v>
      </c>
      <c r="P599">
        <f t="shared" si="18"/>
        <v>0</v>
      </c>
      <c r="Q599">
        <f>YEAR(K599)</f>
        <v>2013</v>
      </c>
      <c r="R599">
        <f t="shared" si="19"/>
        <v>121</v>
      </c>
      <c r="S599" s="17" t="s">
        <v>8328</v>
      </c>
      <c r="T599" t="s">
        <v>8329</v>
      </c>
    </row>
    <row r="600" spans="1:20" ht="64" hidden="1" x14ac:dyDescent="0.2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 s="12">
        <v>1398791182</v>
      </c>
      <c r="J600" s="12">
        <v>1396026382</v>
      </c>
      <c r="K600" s="13">
        <f>(J600/86400)+25569</f>
        <v>41726.712754629625</v>
      </c>
      <c r="L600" t="b">
        <v>1</v>
      </c>
      <c r="M600">
        <v>385</v>
      </c>
      <c r="N600" t="b">
        <v>1</v>
      </c>
      <c r="O600" t="s">
        <v>8299</v>
      </c>
      <c r="P600">
        <f t="shared" si="18"/>
        <v>12106</v>
      </c>
      <c r="Q600">
        <f>YEAR(K600)</f>
        <v>2014</v>
      </c>
      <c r="R600">
        <f t="shared" si="19"/>
        <v>110</v>
      </c>
      <c r="S600" s="17" t="s">
        <v>8328</v>
      </c>
      <c r="T600" t="s">
        <v>8335</v>
      </c>
    </row>
    <row r="601" spans="1:20" ht="32" hidden="1" x14ac:dyDescent="0.2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 s="12">
        <v>1428178757</v>
      </c>
      <c r="J601" s="12">
        <v>1425590357</v>
      </c>
      <c r="K601" s="13">
        <f>(J601/86400)+25569</f>
        <v>42068.888391203705</v>
      </c>
      <c r="L601" t="b">
        <v>1</v>
      </c>
      <c r="M601">
        <v>200</v>
      </c>
      <c r="N601" t="b">
        <v>1</v>
      </c>
      <c r="O601" t="s">
        <v>8269</v>
      </c>
      <c r="P601">
        <f t="shared" si="18"/>
        <v>12095</v>
      </c>
      <c r="Q601">
        <f>YEAR(K601)</f>
        <v>2015</v>
      </c>
      <c r="R601">
        <f t="shared" si="19"/>
        <v>101</v>
      </c>
      <c r="S601" s="17" t="s">
        <v>8343</v>
      </c>
      <c r="T601" t="s">
        <v>8346</v>
      </c>
    </row>
    <row r="602" spans="1:20" ht="32" hidden="1" x14ac:dyDescent="0.2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 s="12">
        <v>1450307284</v>
      </c>
      <c r="J602" s="12">
        <v>1447715284</v>
      </c>
      <c r="K602" s="13">
        <f>(J602/86400)+25569</f>
        <v>42324.96393518518</v>
      </c>
      <c r="L602" t="b">
        <v>0</v>
      </c>
      <c r="M602">
        <v>71</v>
      </c>
      <c r="N602" t="b">
        <v>1</v>
      </c>
      <c r="O602" t="s">
        <v>8263</v>
      </c>
      <c r="P602">
        <f t="shared" si="18"/>
        <v>0</v>
      </c>
      <c r="Q602">
        <f>YEAR(K602)</f>
        <v>2015</v>
      </c>
      <c r="R602">
        <f t="shared" si="19"/>
        <v>100</v>
      </c>
      <c r="S602" s="17" t="s">
        <v>8341</v>
      </c>
      <c r="T602" t="s">
        <v>8352</v>
      </c>
    </row>
    <row r="603" spans="1:20" ht="32" hidden="1" x14ac:dyDescent="0.2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 s="12">
        <v>1474694787</v>
      </c>
      <c r="J603" s="12">
        <v>1472102787</v>
      </c>
      <c r="K603" s="13">
        <f>(J603/86400)+25569</f>
        <v>42607.226701388892</v>
      </c>
      <c r="L603" t="b">
        <v>0</v>
      </c>
      <c r="M603">
        <v>190</v>
      </c>
      <c r="N603" t="b">
        <v>1</v>
      </c>
      <c r="O603" t="s">
        <v>8275</v>
      </c>
      <c r="P603">
        <f t="shared" si="18"/>
        <v>0</v>
      </c>
      <c r="Q603">
        <f>YEAR(K603)</f>
        <v>2016</v>
      </c>
      <c r="R603">
        <f t="shared" si="19"/>
        <v>120</v>
      </c>
      <c r="S603" s="17" t="s">
        <v>8347</v>
      </c>
      <c r="T603" t="s">
        <v>8356</v>
      </c>
    </row>
    <row r="604" spans="1:20" ht="48" hidden="1" x14ac:dyDescent="0.2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 s="12">
        <v>1402896600</v>
      </c>
      <c r="J604" s="12">
        <v>1398971211</v>
      </c>
      <c r="K604" s="13">
        <f>(J604/86400)+25569</f>
        <v>41760.796423611115</v>
      </c>
      <c r="L604" t="b">
        <v>0</v>
      </c>
      <c r="M604">
        <v>70</v>
      </c>
      <c r="N604" t="b">
        <v>1</v>
      </c>
      <c r="O604" t="s">
        <v>8263</v>
      </c>
      <c r="P604">
        <f t="shared" si="18"/>
        <v>0</v>
      </c>
      <c r="Q604">
        <f>YEAR(K604)</f>
        <v>2014</v>
      </c>
      <c r="R604">
        <f t="shared" si="19"/>
        <v>100</v>
      </c>
      <c r="S604" s="17" t="s">
        <v>8341</v>
      </c>
      <c r="T604" t="s">
        <v>8352</v>
      </c>
    </row>
    <row r="605" spans="1:20" ht="32" hidden="1" x14ac:dyDescent="0.2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 s="12">
        <v>1487937508</v>
      </c>
      <c r="J605" s="12">
        <v>1485345508</v>
      </c>
      <c r="K605" s="13">
        <f>(J605/86400)+25569</f>
        <v>42760.498935185184</v>
      </c>
      <c r="L605" t="b">
        <v>1</v>
      </c>
      <c r="M605">
        <v>167</v>
      </c>
      <c r="N605" t="b">
        <v>1</v>
      </c>
      <c r="O605" t="s">
        <v>8267</v>
      </c>
      <c r="P605">
        <f t="shared" si="18"/>
        <v>12007.18</v>
      </c>
      <c r="Q605">
        <f>YEAR(K605)</f>
        <v>2017</v>
      </c>
      <c r="R605">
        <f t="shared" si="19"/>
        <v>107</v>
      </c>
      <c r="S605" s="17" t="s">
        <v>8341</v>
      </c>
      <c r="T605" t="s">
        <v>8342</v>
      </c>
    </row>
    <row r="606" spans="1:20" ht="48" hidden="1" x14ac:dyDescent="0.2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 s="12">
        <v>1405523866</v>
      </c>
      <c r="J606" s="12">
        <v>1402931866</v>
      </c>
      <c r="K606" s="13">
        <f>(J606/86400)+25569</f>
        <v>41806.637337962966</v>
      </c>
      <c r="L606" t="b">
        <v>1</v>
      </c>
      <c r="M606">
        <v>215</v>
      </c>
      <c r="N606" t="b">
        <v>1</v>
      </c>
      <c r="O606" t="s">
        <v>8283</v>
      </c>
      <c r="P606">
        <f t="shared" si="18"/>
        <v>12001.5</v>
      </c>
      <c r="Q606">
        <f>YEAR(K606)</f>
        <v>2014</v>
      </c>
      <c r="R606">
        <f t="shared" si="19"/>
        <v>150</v>
      </c>
      <c r="S606" s="17" t="s">
        <v>8333</v>
      </c>
      <c r="T606" t="s">
        <v>8334</v>
      </c>
    </row>
    <row r="607" spans="1:20" ht="48" hidden="1" x14ac:dyDescent="0.2">
      <c r="A607">
        <v>362</v>
      </c>
      <c r="B607" s="3" t="s">
        <v>363</v>
      </c>
      <c r="C607" s="3" t="s">
        <v>4472</v>
      </c>
      <c r="D607" s="6">
        <v>9665</v>
      </c>
      <c r="E607" s="8">
        <v>12000</v>
      </c>
      <c r="F607" t="s">
        <v>8218</v>
      </c>
      <c r="G607" t="s">
        <v>8223</v>
      </c>
      <c r="H607" t="s">
        <v>8245</v>
      </c>
      <c r="I607" s="12">
        <v>1407456000</v>
      </c>
      <c r="J607" s="12">
        <v>1405573391</v>
      </c>
      <c r="K607" s="13">
        <f>(J607/86400)+25569</f>
        <v>41837.210543981484</v>
      </c>
      <c r="L607" t="b">
        <v>0</v>
      </c>
      <c r="M607">
        <v>86</v>
      </c>
      <c r="N607" t="b">
        <v>1</v>
      </c>
      <c r="O607" t="s">
        <v>8267</v>
      </c>
      <c r="P607">
        <f t="shared" si="18"/>
        <v>0</v>
      </c>
      <c r="Q607">
        <f>YEAR(K607)</f>
        <v>2014</v>
      </c>
      <c r="R607">
        <f t="shared" si="19"/>
        <v>124</v>
      </c>
      <c r="S607" s="17" t="s">
        <v>8341</v>
      </c>
      <c r="T607" t="s">
        <v>8342</v>
      </c>
    </row>
    <row r="608" spans="1:20" ht="19" hidden="1" x14ac:dyDescent="0.2">
      <c r="A608">
        <v>49</v>
      </c>
      <c r="B608" s="3" t="s">
        <v>51</v>
      </c>
      <c r="C608" s="3" t="s">
        <v>4160</v>
      </c>
      <c r="D608" s="6">
        <v>12000</v>
      </c>
      <c r="E608" s="8">
        <v>12000</v>
      </c>
      <c r="F608" t="s">
        <v>8218</v>
      </c>
      <c r="G608" t="s">
        <v>8223</v>
      </c>
      <c r="H608" t="s">
        <v>8245</v>
      </c>
      <c r="I608" s="12">
        <v>1445660045</v>
      </c>
      <c r="J608" s="12">
        <v>1443068045</v>
      </c>
      <c r="K608" s="13">
        <f>(J608/86400)+25569</f>
        <v>42271.176446759258</v>
      </c>
      <c r="L608" t="b">
        <v>0</v>
      </c>
      <c r="M608">
        <v>87</v>
      </c>
      <c r="N608" t="b">
        <v>1</v>
      </c>
      <c r="O608" t="s">
        <v>8263</v>
      </c>
      <c r="P608">
        <f t="shared" si="18"/>
        <v>0</v>
      </c>
      <c r="Q608">
        <f>YEAR(K608)</f>
        <v>2015</v>
      </c>
      <c r="R608">
        <f t="shared" si="19"/>
        <v>100</v>
      </c>
      <c r="S608" s="17" t="s">
        <v>8341</v>
      </c>
      <c r="T608" t="s">
        <v>8352</v>
      </c>
    </row>
    <row r="609" spans="1:20" ht="48" hidden="1" x14ac:dyDescent="0.2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 s="12">
        <v>1410601041</v>
      </c>
      <c r="J609" s="12">
        <v>1406713041</v>
      </c>
      <c r="K609" s="13">
        <f>(J609/86400)+25569</f>
        <v>41850.400937500002</v>
      </c>
      <c r="L609" t="b">
        <v>0</v>
      </c>
      <c r="M609">
        <v>12</v>
      </c>
      <c r="N609" t="b">
        <v>1</v>
      </c>
      <c r="O609" t="s">
        <v>8269</v>
      </c>
      <c r="P609">
        <f t="shared" si="18"/>
        <v>0</v>
      </c>
      <c r="Q609">
        <f>YEAR(K609)</f>
        <v>2014</v>
      </c>
      <c r="R609">
        <f t="shared" si="19"/>
        <v>100</v>
      </c>
      <c r="S609" s="17" t="s">
        <v>8343</v>
      </c>
      <c r="T609" t="s">
        <v>8346</v>
      </c>
    </row>
    <row r="610" spans="1:20" ht="64" hidden="1" x14ac:dyDescent="0.2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 s="12">
        <v>1444291193</v>
      </c>
      <c r="J610" s="12">
        <v>1441699193</v>
      </c>
      <c r="K610" s="13">
        <f>(J610/86400)+25569</f>
        <v>42255.333252314813</v>
      </c>
      <c r="L610" t="b">
        <v>1</v>
      </c>
      <c r="M610">
        <v>187</v>
      </c>
      <c r="N610" t="b">
        <v>1</v>
      </c>
      <c r="O610" t="s">
        <v>8301</v>
      </c>
      <c r="P610">
        <f t="shared" si="18"/>
        <v>11998.01</v>
      </c>
      <c r="Q610">
        <f>YEAR(K610)</f>
        <v>2015</v>
      </c>
      <c r="R610">
        <f t="shared" si="19"/>
        <v>120</v>
      </c>
      <c r="S610" s="17" t="s">
        <v>8343</v>
      </c>
      <c r="T610" t="s">
        <v>8344</v>
      </c>
    </row>
    <row r="611" spans="1:20" ht="48" hidden="1" x14ac:dyDescent="0.2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 s="12">
        <v>1330359423</v>
      </c>
      <c r="J611" s="12">
        <v>1327767423</v>
      </c>
      <c r="K611" s="13">
        <f>(J611/86400)+25569</f>
        <v>40936.678506944445</v>
      </c>
      <c r="L611" t="b">
        <v>0</v>
      </c>
      <c r="M611">
        <v>207</v>
      </c>
      <c r="N611" t="b">
        <v>1</v>
      </c>
      <c r="O611" t="s">
        <v>8295</v>
      </c>
      <c r="P611">
        <f t="shared" si="18"/>
        <v>0</v>
      </c>
      <c r="Q611">
        <f>YEAR(K611)</f>
        <v>2012</v>
      </c>
      <c r="R611">
        <f t="shared" si="19"/>
        <v>141</v>
      </c>
      <c r="S611" s="17" t="s">
        <v>8336</v>
      </c>
      <c r="T611" t="s">
        <v>8337</v>
      </c>
    </row>
    <row r="612" spans="1:20" ht="19" x14ac:dyDescent="0.2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 s="12">
        <v>1419780149</v>
      </c>
      <c r="J612" s="12">
        <v>1417101749</v>
      </c>
      <c r="K612" s="13">
        <f>(J612/86400)+25569</f>
        <v>41970.64061342593</v>
      </c>
      <c r="L612" t="b">
        <v>0</v>
      </c>
      <c r="M612">
        <v>38</v>
      </c>
      <c r="N612" t="b">
        <v>0</v>
      </c>
      <c r="O612" t="s">
        <v>8266</v>
      </c>
      <c r="P612">
        <f t="shared" si="18"/>
        <v>0</v>
      </c>
      <c r="Q612">
        <f>YEAR(K612)</f>
        <v>2014</v>
      </c>
      <c r="R612">
        <f t="shared" si="19"/>
        <v>12</v>
      </c>
      <c r="S612" s="17" t="s">
        <v>8341</v>
      </c>
      <c r="T612" t="s">
        <v>8345</v>
      </c>
    </row>
    <row r="613" spans="1:20" ht="48" x14ac:dyDescent="0.2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 s="12">
        <v>1467469510</v>
      </c>
      <c r="J613" s="12">
        <v>1462285510</v>
      </c>
      <c r="K613" s="13">
        <f>(J613/86400)+25569</f>
        <v>42493.600810185184</v>
      </c>
      <c r="L613" t="b">
        <v>1</v>
      </c>
      <c r="M613">
        <v>152</v>
      </c>
      <c r="N613" t="b">
        <v>0</v>
      </c>
      <c r="O613" t="s">
        <v>8283</v>
      </c>
      <c r="P613">
        <f t="shared" si="18"/>
        <v>11923</v>
      </c>
      <c r="Q613">
        <f>YEAR(K613)</f>
        <v>2016</v>
      </c>
      <c r="R613">
        <f t="shared" si="19"/>
        <v>40</v>
      </c>
      <c r="S613" s="17" t="s">
        <v>8333</v>
      </c>
      <c r="T613" t="s">
        <v>8334</v>
      </c>
    </row>
    <row r="614" spans="1:20" ht="48" hidden="1" x14ac:dyDescent="0.2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 s="12">
        <v>1420178188</v>
      </c>
      <c r="J614" s="12">
        <v>1418709388</v>
      </c>
      <c r="K614" s="13">
        <f>(J614/86400)+25569</f>
        <v>41989.247546296298</v>
      </c>
      <c r="L614" t="b">
        <v>0</v>
      </c>
      <c r="M614">
        <v>95</v>
      </c>
      <c r="N614" t="b">
        <v>1</v>
      </c>
      <c r="O614" t="s">
        <v>8269</v>
      </c>
      <c r="P614">
        <f t="shared" si="18"/>
        <v>0</v>
      </c>
      <c r="Q614">
        <f>YEAR(K614)</f>
        <v>2014</v>
      </c>
      <c r="R614">
        <f t="shared" si="19"/>
        <v>119</v>
      </c>
      <c r="S614" s="17" t="s">
        <v>8343</v>
      </c>
      <c r="T614" t="s">
        <v>8346</v>
      </c>
    </row>
    <row r="615" spans="1:20" ht="48" x14ac:dyDescent="0.2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 s="12">
        <v>1421208000</v>
      </c>
      <c r="J615" s="12">
        <v>1418315852</v>
      </c>
      <c r="K615" s="13">
        <f>(J615/86400)+25569</f>
        <v>41984.692731481482</v>
      </c>
      <c r="L615" t="b">
        <v>0</v>
      </c>
      <c r="M615">
        <v>15</v>
      </c>
      <c r="N615" t="b">
        <v>0</v>
      </c>
      <c r="O615" t="s">
        <v>8271</v>
      </c>
      <c r="P615">
        <f t="shared" si="18"/>
        <v>0</v>
      </c>
      <c r="Q615">
        <f>YEAR(K615)</f>
        <v>2014</v>
      </c>
      <c r="R615">
        <f t="shared" si="19"/>
        <v>39</v>
      </c>
      <c r="S615" s="17" t="s">
        <v>8328</v>
      </c>
      <c r="T615" t="s">
        <v>8330</v>
      </c>
    </row>
    <row r="616" spans="1:20" ht="32" hidden="1" x14ac:dyDescent="0.2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 s="12">
        <v>1422140895</v>
      </c>
      <c r="J616" s="12">
        <v>1418684895</v>
      </c>
      <c r="K616" s="13">
        <f>(J616/86400)+25569</f>
        <v>41988.964062500003</v>
      </c>
      <c r="L616" t="b">
        <v>0</v>
      </c>
      <c r="M616">
        <v>90</v>
      </c>
      <c r="N616" t="b">
        <v>1</v>
      </c>
      <c r="O616" t="s">
        <v>8274</v>
      </c>
      <c r="P616">
        <f t="shared" si="18"/>
        <v>0</v>
      </c>
      <c r="Q616">
        <f>YEAR(K616)</f>
        <v>2014</v>
      </c>
      <c r="R616">
        <f t="shared" si="19"/>
        <v>118</v>
      </c>
      <c r="S616" s="17" t="s">
        <v>8347</v>
      </c>
      <c r="T616" t="s">
        <v>8351</v>
      </c>
    </row>
    <row r="617" spans="1:20" ht="48" hidden="1" x14ac:dyDescent="0.2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 s="12">
        <v>1426197512</v>
      </c>
      <c r="J617" s="12">
        <v>1423609112</v>
      </c>
      <c r="K617" s="13">
        <f>(J617/86400)+25569</f>
        <v>42045.957314814819</v>
      </c>
      <c r="L617" t="b">
        <v>0</v>
      </c>
      <c r="M617">
        <v>274</v>
      </c>
      <c r="N617" t="b">
        <v>1</v>
      </c>
      <c r="O617" t="s">
        <v>8271</v>
      </c>
      <c r="P617">
        <f t="shared" si="18"/>
        <v>0</v>
      </c>
      <c r="Q617">
        <f>YEAR(K617)</f>
        <v>2015</v>
      </c>
      <c r="R617">
        <f t="shared" si="19"/>
        <v>147</v>
      </c>
      <c r="S617" s="17" t="s">
        <v>8328</v>
      </c>
      <c r="T617" t="s">
        <v>8330</v>
      </c>
    </row>
    <row r="618" spans="1:20" ht="80" hidden="1" x14ac:dyDescent="0.2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 s="12">
        <v>1407506040</v>
      </c>
      <c r="J618" s="12">
        <v>1404680075</v>
      </c>
      <c r="K618" s="13">
        <f>(J618/86400)+25569</f>
        <v>41826.871238425927</v>
      </c>
      <c r="L618" t="b">
        <v>0</v>
      </c>
      <c r="M618">
        <v>125</v>
      </c>
      <c r="N618" t="b">
        <v>1</v>
      </c>
      <c r="O618" t="s">
        <v>8269</v>
      </c>
      <c r="P618">
        <f t="shared" si="18"/>
        <v>0</v>
      </c>
      <c r="Q618">
        <f>YEAR(K618)</f>
        <v>2014</v>
      </c>
      <c r="R618">
        <f t="shared" si="19"/>
        <v>100</v>
      </c>
      <c r="S618" s="17" t="s">
        <v>8343</v>
      </c>
      <c r="T618" t="s">
        <v>8346</v>
      </c>
    </row>
    <row r="619" spans="1:20" ht="48" hidden="1" x14ac:dyDescent="0.2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 s="12">
        <v>1423165441</v>
      </c>
      <c r="J619" s="12">
        <v>1420573441</v>
      </c>
      <c r="K619" s="13">
        <f>(J619/86400)+25569</f>
        <v>42010.822233796294</v>
      </c>
      <c r="L619" t="b">
        <v>1</v>
      </c>
      <c r="M619">
        <v>183</v>
      </c>
      <c r="N619" t="b">
        <v>1</v>
      </c>
      <c r="O619" t="s">
        <v>8293</v>
      </c>
      <c r="P619">
        <f t="shared" si="18"/>
        <v>11745</v>
      </c>
      <c r="Q619">
        <f>YEAR(K619)</f>
        <v>2015</v>
      </c>
      <c r="R619">
        <f t="shared" si="19"/>
        <v>235</v>
      </c>
      <c r="S619" s="17" t="s">
        <v>8328</v>
      </c>
      <c r="T619" t="s">
        <v>8329</v>
      </c>
    </row>
    <row r="620" spans="1:20" ht="48" hidden="1" x14ac:dyDescent="0.2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 s="12">
        <v>1439707236</v>
      </c>
      <c r="J620" s="12">
        <v>1437115236</v>
      </c>
      <c r="K620" s="13">
        <f>(J620/86400)+25569</f>
        <v>42202.278194444443</v>
      </c>
      <c r="L620" t="b">
        <v>0</v>
      </c>
      <c r="M620">
        <v>144</v>
      </c>
      <c r="N620" t="b">
        <v>1</v>
      </c>
      <c r="O620" t="s">
        <v>8295</v>
      </c>
      <c r="P620">
        <f t="shared" si="18"/>
        <v>0</v>
      </c>
      <c r="Q620">
        <f>YEAR(K620)</f>
        <v>2015</v>
      </c>
      <c r="R620">
        <f t="shared" si="19"/>
        <v>1174</v>
      </c>
      <c r="S620" s="17" t="s">
        <v>8336</v>
      </c>
      <c r="T620" t="s">
        <v>8337</v>
      </c>
    </row>
    <row r="621" spans="1:20" ht="48" hidden="1" x14ac:dyDescent="0.2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 s="12">
        <v>1488830400</v>
      </c>
      <c r="J621" s="12">
        <v>1484924605</v>
      </c>
      <c r="K621" s="13">
        <f>(J621/86400)+25569</f>
        <v>42755.627372685187</v>
      </c>
      <c r="L621" t="b">
        <v>1</v>
      </c>
      <c r="M621">
        <v>255</v>
      </c>
      <c r="N621" t="b">
        <v>1</v>
      </c>
      <c r="O621" t="s">
        <v>8278</v>
      </c>
      <c r="P621">
        <f t="shared" si="18"/>
        <v>11727</v>
      </c>
      <c r="Q621">
        <f>YEAR(K621)</f>
        <v>2017</v>
      </c>
      <c r="R621">
        <f t="shared" si="19"/>
        <v>117</v>
      </c>
      <c r="S621" s="17" t="s">
        <v>8347</v>
      </c>
      <c r="T621" t="s">
        <v>8349</v>
      </c>
    </row>
    <row r="622" spans="1:20" ht="48" x14ac:dyDescent="0.2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 s="12">
        <v>1415865720</v>
      </c>
      <c r="J622" s="12">
        <v>1413270690</v>
      </c>
      <c r="K622" s="13">
        <f>(J622/86400)+25569</f>
        <v>41926.29965277778</v>
      </c>
      <c r="L622" t="b">
        <v>0</v>
      </c>
      <c r="M622">
        <v>40</v>
      </c>
      <c r="N622" t="b">
        <v>0</v>
      </c>
      <c r="O622" t="s">
        <v>8271</v>
      </c>
      <c r="P622">
        <f t="shared" si="18"/>
        <v>0</v>
      </c>
      <c r="Q622">
        <f>YEAR(K622)</f>
        <v>2014</v>
      </c>
      <c r="R622">
        <f t="shared" si="19"/>
        <v>8</v>
      </c>
      <c r="S622" s="17" t="s">
        <v>8328</v>
      </c>
      <c r="T622" t="s">
        <v>8330</v>
      </c>
    </row>
    <row r="623" spans="1:20" ht="48" hidden="1" x14ac:dyDescent="0.2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 s="12">
        <v>1412740868</v>
      </c>
      <c r="J623" s="12">
        <v>1410148868</v>
      </c>
      <c r="K623" s="13">
        <f>(J623/86400)+25569</f>
        <v>41890.167453703703</v>
      </c>
      <c r="L623" t="b">
        <v>1</v>
      </c>
      <c r="M623">
        <v>286</v>
      </c>
      <c r="N623" t="b">
        <v>1</v>
      </c>
      <c r="O623" t="s">
        <v>8267</v>
      </c>
      <c r="P623">
        <f t="shared" si="18"/>
        <v>11656</v>
      </c>
      <c r="Q623">
        <f>YEAR(K623)</f>
        <v>2014</v>
      </c>
      <c r="R623">
        <f t="shared" si="19"/>
        <v>117</v>
      </c>
      <c r="S623" s="17" t="s">
        <v>8341</v>
      </c>
      <c r="T623" t="s">
        <v>8342</v>
      </c>
    </row>
    <row r="624" spans="1:20" ht="48" hidden="1" x14ac:dyDescent="0.2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 s="12">
        <v>1347382053</v>
      </c>
      <c r="J624" s="12">
        <v>1344962853</v>
      </c>
      <c r="K624" s="13">
        <f>(J624/86400)+25569</f>
        <v>41135.699687500004</v>
      </c>
      <c r="L624" t="b">
        <v>0</v>
      </c>
      <c r="M624">
        <v>104</v>
      </c>
      <c r="N624" t="b">
        <v>1</v>
      </c>
      <c r="O624" t="s">
        <v>8274</v>
      </c>
      <c r="P624">
        <f t="shared" si="18"/>
        <v>0</v>
      </c>
      <c r="Q624">
        <f>YEAR(K624)</f>
        <v>2012</v>
      </c>
      <c r="R624">
        <f t="shared" si="19"/>
        <v>155</v>
      </c>
      <c r="S624" s="17" t="s">
        <v>8347</v>
      </c>
      <c r="T624" t="s">
        <v>8351</v>
      </c>
    </row>
    <row r="625" spans="1:20" ht="48" hidden="1" x14ac:dyDescent="0.2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 s="12">
        <v>1437620400</v>
      </c>
      <c r="J625" s="12">
        <v>1434931811</v>
      </c>
      <c r="K625" s="13">
        <f>(J625/86400)+25569</f>
        <v>42177.007071759261</v>
      </c>
      <c r="L625" t="b">
        <v>0</v>
      </c>
      <c r="M625">
        <v>182</v>
      </c>
      <c r="N625" t="b">
        <v>1</v>
      </c>
      <c r="O625" t="s">
        <v>8263</v>
      </c>
      <c r="P625">
        <f t="shared" si="18"/>
        <v>0</v>
      </c>
      <c r="Q625">
        <f>YEAR(K625)</f>
        <v>2015</v>
      </c>
      <c r="R625">
        <f t="shared" si="19"/>
        <v>137</v>
      </c>
      <c r="S625" s="17" t="s">
        <v>8341</v>
      </c>
      <c r="T625" t="s">
        <v>8352</v>
      </c>
    </row>
    <row r="626" spans="1:20" ht="48" hidden="1" x14ac:dyDescent="0.2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 s="12">
        <v>1405615846</v>
      </c>
      <c r="J626" s="12">
        <v>1403023846</v>
      </c>
      <c r="K626" s="13">
        <f>(J626/86400)+25569</f>
        <v>41807.701921296299</v>
      </c>
      <c r="L626" t="b">
        <v>0</v>
      </c>
      <c r="M626">
        <v>52</v>
      </c>
      <c r="N626" t="b">
        <v>1</v>
      </c>
      <c r="O626" t="s">
        <v>8263</v>
      </c>
      <c r="P626">
        <f t="shared" si="18"/>
        <v>0</v>
      </c>
      <c r="Q626">
        <f>YEAR(K626)</f>
        <v>2014</v>
      </c>
      <c r="R626">
        <f t="shared" si="19"/>
        <v>116</v>
      </c>
      <c r="S626" s="17" t="s">
        <v>8341</v>
      </c>
      <c r="T626" t="s">
        <v>8352</v>
      </c>
    </row>
    <row r="627" spans="1:20" ht="48" x14ac:dyDescent="0.2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 s="12">
        <v>1486830030</v>
      </c>
      <c r="J627" s="12">
        <v>1483806030</v>
      </c>
      <c r="K627" s="13">
        <f>(J627/86400)+25569</f>
        <v>42742.680902777778</v>
      </c>
      <c r="L627" t="b">
        <v>1</v>
      </c>
      <c r="M627">
        <v>96</v>
      </c>
      <c r="N627" t="b">
        <v>0</v>
      </c>
      <c r="O627" t="s">
        <v>8283</v>
      </c>
      <c r="P627">
        <f t="shared" si="18"/>
        <v>11594</v>
      </c>
      <c r="Q627">
        <f>YEAR(K627)</f>
        <v>2017</v>
      </c>
      <c r="R627">
        <f t="shared" si="19"/>
        <v>41</v>
      </c>
      <c r="S627" s="17" t="s">
        <v>8333</v>
      </c>
      <c r="T627" t="s">
        <v>8334</v>
      </c>
    </row>
    <row r="628" spans="1:20" ht="48" hidden="1" x14ac:dyDescent="0.2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 s="12">
        <v>1282622400</v>
      </c>
      <c r="J628" s="12">
        <v>1276891586</v>
      </c>
      <c r="K628" s="13">
        <f>(J628/86400)+25569</f>
        <v>40347.837800925925</v>
      </c>
      <c r="L628" t="b">
        <v>1</v>
      </c>
      <c r="M628">
        <v>137</v>
      </c>
      <c r="N628" t="b">
        <v>1</v>
      </c>
      <c r="O628" t="s">
        <v>8293</v>
      </c>
      <c r="P628">
        <f t="shared" si="18"/>
        <v>11570.92</v>
      </c>
      <c r="Q628">
        <f>YEAR(K628)</f>
        <v>2010</v>
      </c>
      <c r="R628">
        <f t="shared" si="19"/>
        <v>116</v>
      </c>
      <c r="S628" s="17" t="s">
        <v>8328</v>
      </c>
      <c r="T628" t="s">
        <v>8329</v>
      </c>
    </row>
    <row r="629" spans="1:20" ht="48" hidden="1" x14ac:dyDescent="0.2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 s="12">
        <v>1408320490</v>
      </c>
      <c r="J629" s="12">
        <v>1405728490</v>
      </c>
      <c r="K629" s="13">
        <f>(J629/86400)+25569</f>
        <v>41839.005671296298</v>
      </c>
      <c r="L629" t="b">
        <v>1</v>
      </c>
      <c r="M629">
        <v>283</v>
      </c>
      <c r="N629" t="b">
        <v>1</v>
      </c>
      <c r="O629" t="s">
        <v>8296</v>
      </c>
      <c r="P629">
        <f t="shared" si="18"/>
        <v>11545.1</v>
      </c>
      <c r="Q629">
        <f>YEAR(K629)</f>
        <v>2014</v>
      </c>
      <c r="R629">
        <f t="shared" si="19"/>
        <v>144</v>
      </c>
      <c r="S629" s="17" t="s">
        <v>8339</v>
      </c>
      <c r="T629" t="s">
        <v>8340</v>
      </c>
    </row>
    <row r="630" spans="1:20" ht="48" hidden="1" x14ac:dyDescent="0.2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 s="12">
        <v>1488750490</v>
      </c>
      <c r="J630" s="12">
        <v>1487022490</v>
      </c>
      <c r="K630" s="13">
        <f>(J630/86400)+25569</f>
        <v>42779.908449074079</v>
      </c>
      <c r="L630" t="b">
        <v>0</v>
      </c>
      <c r="M630">
        <v>186</v>
      </c>
      <c r="N630" t="b">
        <v>1</v>
      </c>
      <c r="O630" t="s">
        <v>8296</v>
      </c>
      <c r="P630">
        <f t="shared" si="18"/>
        <v>0</v>
      </c>
      <c r="Q630">
        <f>YEAR(K630)</f>
        <v>2017</v>
      </c>
      <c r="R630">
        <f t="shared" si="19"/>
        <v>115</v>
      </c>
      <c r="S630" s="17" t="s">
        <v>8339</v>
      </c>
      <c r="T630" t="s">
        <v>8340</v>
      </c>
    </row>
    <row r="631" spans="1:20" ht="48" hidden="1" x14ac:dyDescent="0.2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 s="12">
        <v>1433055540</v>
      </c>
      <c r="J631" s="12">
        <v>1431230867</v>
      </c>
      <c r="K631" s="13">
        <f>(J631/86400)+25569</f>
        <v>42134.172071759254</v>
      </c>
      <c r="L631" t="b">
        <v>0</v>
      </c>
      <c r="M631">
        <v>104</v>
      </c>
      <c r="N631" t="b">
        <v>1</v>
      </c>
      <c r="O631" t="s">
        <v>8269</v>
      </c>
      <c r="P631">
        <f t="shared" si="18"/>
        <v>0</v>
      </c>
      <c r="Q631">
        <f>YEAR(K631)</f>
        <v>2015</v>
      </c>
      <c r="R631">
        <f t="shared" si="19"/>
        <v>154</v>
      </c>
      <c r="S631" s="17" t="s">
        <v>8343</v>
      </c>
      <c r="T631" t="s">
        <v>8346</v>
      </c>
    </row>
    <row r="632" spans="1:20" ht="48" hidden="1" x14ac:dyDescent="0.2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 s="12">
        <v>1425937761</v>
      </c>
      <c r="J632" s="12">
        <v>1422917361</v>
      </c>
      <c r="K632" s="13">
        <f>(J632/86400)+25569</f>
        <v>42037.950937500005</v>
      </c>
      <c r="L632" t="b">
        <v>0</v>
      </c>
      <c r="M632">
        <v>84</v>
      </c>
      <c r="N632" t="b">
        <v>1</v>
      </c>
      <c r="O632" t="s">
        <v>8299</v>
      </c>
      <c r="P632">
        <f t="shared" si="18"/>
        <v>0</v>
      </c>
      <c r="Q632">
        <f>YEAR(K632)</f>
        <v>2015</v>
      </c>
      <c r="R632">
        <f t="shared" si="19"/>
        <v>100</v>
      </c>
      <c r="S632" s="17" t="s">
        <v>8328</v>
      </c>
      <c r="T632" t="s">
        <v>8335</v>
      </c>
    </row>
    <row r="633" spans="1:20" ht="32" hidden="1" x14ac:dyDescent="0.2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 s="12">
        <v>1332704042</v>
      </c>
      <c r="J633" s="12">
        <v>1327523642</v>
      </c>
      <c r="K633" s="13">
        <f>(J633/86400)+25569</f>
        <v>40933.85696759259</v>
      </c>
      <c r="L633" t="b">
        <v>1</v>
      </c>
      <c r="M633">
        <v>169</v>
      </c>
      <c r="N633" t="b">
        <v>1</v>
      </c>
      <c r="O633" t="s">
        <v>8274</v>
      </c>
      <c r="P633">
        <f t="shared" si="18"/>
        <v>11472</v>
      </c>
      <c r="Q633">
        <f>YEAR(K633)</f>
        <v>2012</v>
      </c>
      <c r="R633">
        <f t="shared" si="19"/>
        <v>115</v>
      </c>
      <c r="S633" s="17" t="s">
        <v>8347</v>
      </c>
      <c r="T633" t="s">
        <v>8351</v>
      </c>
    </row>
    <row r="634" spans="1:20" ht="48" hidden="1" x14ac:dyDescent="0.2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 s="12">
        <v>1469109600</v>
      </c>
      <c r="J634" s="12">
        <v>1464586746</v>
      </c>
      <c r="K634" s="13">
        <f>(J634/86400)+25569</f>
        <v>42520.235486111109</v>
      </c>
      <c r="L634" t="b">
        <v>0</v>
      </c>
      <c r="M634">
        <v>19</v>
      </c>
      <c r="N634" t="b">
        <v>0</v>
      </c>
      <c r="O634" t="s">
        <v>8271</v>
      </c>
      <c r="P634">
        <f t="shared" si="18"/>
        <v>0</v>
      </c>
      <c r="Q634">
        <f>YEAR(K634)</f>
        <v>2016</v>
      </c>
      <c r="R634">
        <f t="shared" si="19"/>
        <v>6</v>
      </c>
      <c r="S634" s="17" t="s">
        <v>8328</v>
      </c>
      <c r="T634" t="s">
        <v>8330</v>
      </c>
    </row>
    <row r="635" spans="1:20" ht="48" hidden="1" x14ac:dyDescent="0.2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 s="12">
        <v>1464960682</v>
      </c>
      <c r="J635" s="12">
        <v>1462368682</v>
      </c>
      <c r="K635" s="13">
        <f>(J635/86400)+25569</f>
        <v>42494.563449074078</v>
      </c>
      <c r="L635" t="b">
        <v>0</v>
      </c>
      <c r="M635">
        <v>62</v>
      </c>
      <c r="N635" t="b">
        <v>1</v>
      </c>
      <c r="O635" t="s">
        <v>8269</v>
      </c>
      <c r="P635">
        <f t="shared" si="18"/>
        <v>0</v>
      </c>
      <c r="Q635">
        <f>YEAR(K635)</f>
        <v>2016</v>
      </c>
      <c r="R635">
        <f t="shared" si="19"/>
        <v>115</v>
      </c>
      <c r="S635" s="17" t="s">
        <v>8343</v>
      </c>
      <c r="T635" t="s">
        <v>8346</v>
      </c>
    </row>
    <row r="636" spans="1:20" ht="48" x14ac:dyDescent="0.2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 s="12">
        <v>1430505545</v>
      </c>
      <c r="J636" s="12">
        <v>1425325145</v>
      </c>
      <c r="K636" s="13">
        <f>(J636/86400)+25569</f>
        <v>42065.818807870368</v>
      </c>
      <c r="L636" t="b">
        <v>0</v>
      </c>
      <c r="M636">
        <v>9</v>
      </c>
      <c r="N636" t="b">
        <v>0</v>
      </c>
      <c r="O636" t="s">
        <v>8301</v>
      </c>
      <c r="P636">
        <f t="shared" si="18"/>
        <v>0</v>
      </c>
      <c r="Q636">
        <f>YEAR(K636)</f>
        <v>2015</v>
      </c>
      <c r="R636">
        <f t="shared" si="19"/>
        <v>5</v>
      </c>
      <c r="S636" s="17" t="s">
        <v>8343</v>
      </c>
      <c r="T636" t="s">
        <v>8344</v>
      </c>
    </row>
    <row r="637" spans="1:20" ht="48" hidden="1" x14ac:dyDescent="0.2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 s="12">
        <v>1408177077</v>
      </c>
      <c r="J637" s="12">
        <v>1406362677</v>
      </c>
      <c r="K637" s="13">
        <f>(J637/86400)+25569</f>
        <v>41846.34579861111</v>
      </c>
      <c r="L637" t="b">
        <v>0</v>
      </c>
      <c r="M637">
        <v>480</v>
      </c>
      <c r="N637" t="b">
        <v>1</v>
      </c>
      <c r="O637" t="s">
        <v>8295</v>
      </c>
      <c r="P637">
        <f t="shared" si="18"/>
        <v>0</v>
      </c>
      <c r="Q637">
        <f>YEAR(K637)</f>
        <v>2014</v>
      </c>
      <c r="R637">
        <f t="shared" si="19"/>
        <v>134</v>
      </c>
      <c r="S637" s="17" t="s">
        <v>8336</v>
      </c>
      <c r="T637" t="s">
        <v>8337</v>
      </c>
    </row>
    <row r="638" spans="1:20" ht="48" hidden="1" x14ac:dyDescent="0.2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 s="12">
        <v>1477603140</v>
      </c>
      <c r="J638" s="12">
        <v>1475013710</v>
      </c>
      <c r="K638" s="13">
        <f>(J638/86400)+25569</f>
        <v>42640.917939814812</v>
      </c>
      <c r="L638" t="b">
        <v>0</v>
      </c>
      <c r="M638">
        <v>158</v>
      </c>
      <c r="N638" t="b">
        <v>1</v>
      </c>
      <c r="O638" t="s">
        <v>8274</v>
      </c>
      <c r="P638">
        <f t="shared" si="18"/>
        <v>0</v>
      </c>
      <c r="Q638">
        <f>YEAR(K638)</f>
        <v>2016</v>
      </c>
      <c r="R638">
        <f t="shared" si="19"/>
        <v>114</v>
      </c>
      <c r="S638" s="17" t="s">
        <v>8347</v>
      </c>
      <c r="T638" t="s">
        <v>8351</v>
      </c>
    </row>
    <row r="639" spans="1:20" ht="32" hidden="1" x14ac:dyDescent="0.2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 s="12">
        <v>1352488027</v>
      </c>
      <c r="J639" s="12">
        <v>1349892427</v>
      </c>
      <c r="K639" s="13">
        <f>(J639/86400)+25569</f>
        <v>41192.754942129628</v>
      </c>
      <c r="L639" t="b">
        <v>0</v>
      </c>
      <c r="M639">
        <v>115</v>
      </c>
      <c r="N639" t="b">
        <v>1</v>
      </c>
      <c r="O639" t="s">
        <v>8277</v>
      </c>
      <c r="P639">
        <f t="shared" si="18"/>
        <v>0</v>
      </c>
      <c r="Q639">
        <f>YEAR(K639)</f>
        <v>2012</v>
      </c>
      <c r="R639">
        <f t="shared" si="19"/>
        <v>146</v>
      </c>
      <c r="S639" s="17" t="s">
        <v>8347</v>
      </c>
      <c r="T639" t="s">
        <v>8348</v>
      </c>
    </row>
    <row r="640" spans="1:20" ht="48" hidden="1" x14ac:dyDescent="0.2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 s="12">
        <v>1442425412</v>
      </c>
      <c r="J640" s="12">
        <v>1439833412</v>
      </c>
      <c r="K640" s="13">
        <f>(J640/86400)+25569</f>
        <v>42233.738564814819</v>
      </c>
      <c r="L640" t="b">
        <v>0</v>
      </c>
      <c r="M640">
        <v>128</v>
      </c>
      <c r="N640" t="b">
        <v>1</v>
      </c>
      <c r="O640" t="s">
        <v>8269</v>
      </c>
      <c r="P640">
        <f t="shared" si="18"/>
        <v>0</v>
      </c>
      <c r="Q640">
        <f>YEAR(K640)</f>
        <v>2015</v>
      </c>
      <c r="R640">
        <f t="shared" si="19"/>
        <v>114</v>
      </c>
      <c r="S640" s="17" t="s">
        <v>8343</v>
      </c>
      <c r="T640" t="s">
        <v>8346</v>
      </c>
    </row>
    <row r="641" spans="1:20" ht="48" hidden="1" x14ac:dyDescent="0.2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 s="12">
        <v>1412640373</v>
      </c>
      <c r="J641" s="12">
        <v>1410048373</v>
      </c>
      <c r="K641" s="13">
        <f>(J641/86400)+25569</f>
        <v>41889.004317129627</v>
      </c>
      <c r="L641" t="b">
        <v>0</v>
      </c>
      <c r="M641">
        <v>184</v>
      </c>
      <c r="N641" t="b">
        <v>1</v>
      </c>
      <c r="O641" t="s">
        <v>8274</v>
      </c>
      <c r="P641">
        <f t="shared" si="18"/>
        <v>0</v>
      </c>
      <c r="Q641">
        <f>YEAR(K641)</f>
        <v>2014</v>
      </c>
      <c r="R641">
        <f t="shared" si="19"/>
        <v>126</v>
      </c>
      <c r="S641" s="17" t="s">
        <v>8347</v>
      </c>
      <c r="T641" t="s">
        <v>8351</v>
      </c>
    </row>
    <row r="642" spans="1:20" ht="48" hidden="1" x14ac:dyDescent="0.2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 s="12">
        <v>1385009940</v>
      </c>
      <c r="J642" s="12">
        <v>1383327440</v>
      </c>
      <c r="K642" s="13">
        <f>(J642/86400)+25569</f>
        <v>41579.734259259261</v>
      </c>
      <c r="L642" t="b">
        <v>0</v>
      </c>
      <c r="M642">
        <v>108</v>
      </c>
      <c r="N642" t="b">
        <v>1</v>
      </c>
      <c r="O642" t="s">
        <v>8272</v>
      </c>
      <c r="P642">
        <f t="shared" si="18"/>
        <v>0</v>
      </c>
      <c r="Q642">
        <f>YEAR(K642)</f>
        <v>2013</v>
      </c>
      <c r="R642">
        <f t="shared" si="19"/>
        <v>315</v>
      </c>
      <c r="S642" s="17" t="s">
        <v>8331</v>
      </c>
      <c r="T642" t="s">
        <v>8353</v>
      </c>
    </row>
    <row r="643" spans="1:20" ht="48" hidden="1" x14ac:dyDescent="0.2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 s="12">
        <v>1403305200</v>
      </c>
      <c r="J643" s="12">
        <v>1400512658</v>
      </c>
      <c r="K643" s="13">
        <f>(J643/86400)+25569</f>
        <v>41778.637245370366</v>
      </c>
      <c r="L643" t="b">
        <v>1</v>
      </c>
      <c r="M643">
        <v>226</v>
      </c>
      <c r="N643" t="b">
        <v>1</v>
      </c>
      <c r="O643" t="s">
        <v>8269</v>
      </c>
      <c r="P643">
        <f t="shared" ref="P643:P706" si="20">IFERROR(ROUND(E643/L643,2),0)</f>
        <v>11335.7</v>
      </c>
      <c r="Q643">
        <f>YEAR(K643)</f>
        <v>2014</v>
      </c>
      <c r="R643">
        <f t="shared" ref="R643:R706" si="21">ROUND(E643/D643*100,0)</f>
        <v>119</v>
      </c>
      <c r="S643" s="17" t="s">
        <v>8343</v>
      </c>
      <c r="T643" t="s">
        <v>8346</v>
      </c>
    </row>
    <row r="644" spans="1:20" ht="32" hidden="1" x14ac:dyDescent="0.2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 s="12">
        <v>1462661451</v>
      </c>
      <c r="J644" s="12">
        <v>1460069451</v>
      </c>
      <c r="K644" s="13">
        <f>(J644/86400)+25569</f>
        <v>42467.951979166668</v>
      </c>
      <c r="L644" t="b">
        <v>0</v>
      </c>
      <c r="M644">
        <v>271</v>
      </c>
      <c r="N644" t="b">
        <v>1</v>
      </c>
      <c r="O644" t="s">
        <v>8295</v>
      </c>
      <c r="P644">
        <f t="shared" si="20"/>
        <v>0</v>
      </c>
      <c r="Q644">
        <f>YEAR(K644)</f>
        <v>2016</v>
      </c>
      <c r="R644">
        <f t="shared" si="21"/>
        <v>287</v>
      </c>
      <c r="S644" s="17" t="s">
        <v>8336</v>
      </c>
      <c r="T644" t="s">
        <v>8337</v>
      </c>
    </row>
    <row r="645" spans="1:20" ht="48" hidden="1" x14ac:dyDescent="0.2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 s="12">
        <v>1282498800</v>
      </c>
      <c r="J645" s="12">
        <v>1275603020</v>
      </c>
      <c r="K645" s="13">
        <f>(J645/86400)+25569</f>
        <v>40332.923842592594</v>
      </c>
      <c r="L645" t="b">
        <v>1</v>
      </c>
      <c r="M645">
        <v>235</v>
      </c>
      <c r="N645" t="b">
        <v>1</v>
      </c>
      <c r="O645" t="s">
        <v>8267</v>
      </c>
      <c r="P645">
        <f t="shared" si="20"/>
        <v>11292</v>
      </c>
      <c r="Q645">
        <f>YEAR(K645)</f>
        <v>2010</v>
      </c>
      <c r="R645">
        <f t="shared" si="21"/>
        <v>113</v>
      </c>
      <c r="S645" s="17" t="s">
        <v>8341</v>
      </c>
      <c r="T645" t="s">
        <v>8342</v>
      </c>
    </row>
    <row r="646" spans="1:20" ht="48" hidden="1" x14ac:dyDescent="0.2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 s="12">
        <v>1397961361</v>
      </c>
      <c r="J646" s="12">
        <v>1392780961</v>
      </c>
      <c r="K646" s="13">
        <f>(J646/86400)+25569</f>
        <v>41689.150011574078</v>
      </c>
      <c r="L646" t="b">
        <v>1</v>
      </c>
      <c r="M646">
        <v>70</v>
      </c>
      <c r="N646" t="b">
        <v>1</v>
      </c>
      <c r="O646" t="s">
        <v>8293</v>
      </c>
      <c r="P646">
        <f t="shared" si="20"/>
        <v>11231</v>
      </c>
      <c r="Q646">
        <f>YEAR(K646)</f>
        <v>2014</v>
      </c>
      <c r="R646">
        <f t="shared" si="21"/>
        <v>150</v>
      </c>
      <c r="S646" s="17" t="s">
        <v>8328</v>
      </c>
      <c r="T646" t="s">
        <v>8329</v>
      </c>
    </row>
    <row r="647" spans="1:20" ht="48" hidden="1" x14ac:dyDescent="0.2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 s="12">
        <v>1400297400</v>
      </c>
      <c r="J647" s="12">
        <v>1397661347</v>
      </c>
      <c r="K647" s="13">
        <f>(J647/86400)+25569</f>
        <v>41745.635960648149</v>
      </c>
      <c r="L647" t="b">
        <v>0</v>
      </c>
      <c r="M647">
        <v>62</v>
      </c>
      <c r="N647" t="b">
        <v>1</v>
      </c>
      <c r="O647" t="s">
        <v>8267</v>
      </c>
      <c r="P647">
        <f t="shared" si="20"/>
        <v>0</v>
      </c>
      <c r="Q647">
        <f>YEAR(K647)</f>
        <v>2014</v>
      </c>
      <c r="R647">
        <f t="shared" si="21"/>
        <v>112</v>
      </c>
      <c r="S647" s="17" t="s">
        <v>8341</v>
      </c>
      <c r="T647" t="s">
        <v>8342</v>
      </c>
    </row>
    <row r="648" spans="1:20" ht="48" x14ac:dyDescent="0.2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 s="12">
        <v>1427040435</v>
      </c>
      <c r="J648" s="12">
        <v>1424452035</v>
      </c>
      <c r="K648" s="13">
        <f>(J648/86400)+25569</f>
        <v>42055.713368055556</v>
      </c>
      <c r="L648" t="b">
        <v>0</v>
      </c>
      <c r="M648">
        <v>27</v>
      </c>
      <c r="N648" t="b">
        <v>0</v>
      </c>
      <c r="O648" t="s">
        <v>8301</v>
      </c>
      <c r="P648">
        <f t="shared" si="20"/>
        <v>0</v>
      </c>
      <c r="Q648">
        <f>YEAR(K648)</f>
        <v>2015</v>
      </c>
      <c r="R648">
        <f t="shared" si="21"/>
        <v>1</v>
      </c>
      <c r="S648" s="17" t="s">
        <v>8343</v>
      </c>
      <c r="T648" t="s">
        <v>8344</v>
      </c>
    </row>
    <row r="649" spans="1:20" ht="32" hidden="1" x14ac:dyDescent="0.2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 s="12">
        <v>1459483200</v>
      </c>
      <c r="J649" s="12">
        <v>1456852647</v>
      </c>
      <c r="K649" s="13">
        <f>(J649/86400)+25569</f>
        <v>42430.720451388886</v>
      </c>
      <c r="L649" t="b">
        <v>0</v>
      </c>
      <c r="M649">
        <v>138</v>
      </c>
      <c r="N649" t="b">
        <v>1</v>
      </c>
      <c r="O649" t="s">
        <v>8283</v>
      </c>
      <c r="P649">
        <f t="shared" si="20"/>
        <v>0</v>
      </c>
      <c r="Q649">
        <f>YEAR(K649)</f>
        <v>2016</v>
      </c>
      <c r="R649">
        <f t="shared" si="21"/>
        <v>280</v>
      </c>
      <c r="S649" s="17" t="s">
        <v>8333</v>
      </c>
      <c r="T649" t="s">
        <v>8334</v>
      </c>
    </row>
    <row r="650" spans="1:20" ht="32" hidden="1" x14ac:dyDescent="0.2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 s="12">
        <v>1428184740</v>
      </c>
      <c r="J650" s="12">
        <v>1423501507</v>
      </c>
      <c r="K650" s="13">
        <f>(J650/86400)+25569</f>
        <v>42044.711886574078</v>
      </c>
      <c r="L650" t="b">
        <v>0</v>
      </c>
      <c r="M650">
        <v>141</v>
      </c>
      <c r="N650" t="b">
        <v>1</v>
      </c>
      <c r="O650" t="s">
        <v>8278</v>
      </c>
      <c r="P650">
        <f t="shared" si="20"/>
        <v>0</v>
      </c>
      <c r="Q650">
        <f>YEAR(K650)</f>
        <v>2015</v>
      </c>
      <c r="R650">
        <f t="shared" si="21"/>
        <v>112</v>
      </c>
      <c r="S650" s="17" t="s">
        <v>8347</v>
      </c>
      <c r="T650" t="s">
        <v>8349</v>
      </c>
    </row>
    <row r="651" spans="1:20" ht="32" hidden="1" x14ac:dyDescent="0.2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 s="12">
        <v>1433504876</v>
      </c>
      <c r="J651" s="12">
        <v>1430912876</v>
      </c>
      <c r="K651" s="13">
        <f>(J651/86400)+25569</f>
        <v>42130.491620370369</v>
      </c>
      <c r="L651" t="b">
        <v>0</v>
      </c>
      <c r="M651">
        <v>151</v>
      </c>
      <c r="N651" t="b">
        <v>1</v>
      </c>
      <c r="O651" t="s">
        <v>8274</v>
      </c>
      <c r="P651">
        <f t="shared" si="20"/>
        <v>0</v>
      </c>
      <c r="Q651">
        <f>YEAR(K651)</f>
        <v>2015</v>
      </c>
      <c r="R651">
        <f t="shared" si="21"/>
        <v>112</v>
      </c>
      <c r="S651" s="17" t="s">
        <v>8347</v>
      </c>
      <c r="T651" t="s">
        <v>8351</v>
      </c>
    </row>
    <row r="652" spans="1:20" ht="48" hidden="1" x14ac:dyDescent="0.2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 s="12">
        <v>1442030340</v>
      </c>
      <c r="J652" s="12">
        <v>1439551200</v>
      </c>
      <c r="K652" s="13">
        <f>(J652/86400)+25569</f>
        <v>42230.472222222219</v>
      </c>
      <c r="L652" t="b">
        <v>1</v>
      </c>
      <c r="M652">
        <v>193</v>
      </c>
      <c r="N652" t="b">
        <v>1</v>
      </c>
      <c r="O652" t="s">
        <v>8269</v>
      </c>
      <c r="P652">
        <f t="shared" si="20"/>
        <v>11122</v>
      </c>
      <c r="Q652">
        <f>YEAR(K652)</f>
        <v>2015</v>
      </c>
      <c r="R652">
        <f t="shared" si="21"/>
        <v>111</v>
      </c>
      <c r="S652" s="17" t="s">
        <v>8343</v>
      </c>
      <c r="T652" t="s">
        <v>8346</v>
      </c>
    </row>
    <row r="653" spans="1:20" ht="48" hidden="1" x14ac:dyDescent="0.2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 s="12">
        <v>1317538740</v>
      </c>
      <c r="J653" s="12">
        <v>1314765025</v>
      </c>
      <c r="K653" s="13">
        <f>(J653/86400)+25569</f>
        <v>40786.187789351854</v>
      </c>
      <c r="L653" t="b">
        <v>0</v>
      </c>
      <c r="M653">
        <v>178</v>
      </c>
      <c r="N653" t="b">
        <v>1</v>
      </c>
      <c r="O653" t="s">
        <v>8264</v>
      </c>
      <c r="P653">
        <f t="shared" si="20"/>
        <v>0</v>
      </c>
      <c r="Q653">
        <f>YEAR(K653)</f>
        <v>2011</v>
      </c>
      <c r="R653">
        <f t="shared" si="21"/>
        <v>111</v>
      </c>
      <c r="S653" s="17" t="s">
        <v>8341</v>
      </c>
      <c r="T653" t="s">
        <v>8363</v>
      </c>
    </row>
    <row r="654" spans="1:20" ht="48" hidden="1" x14ac:dyDescent="0.2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 s="12">
        <v>1464390916</v>
      </c>
      <c r="J654" s="12">
        <v>1462576516</v>
      </c>
      <c r="K654" s="13">
        <f>(J654/86400)+25569</f>
        <v>42496.968935185185</v>
      </c>
      <c r="L654" t="b">
        <v>0</v>
      </c>
      <c r="M654">
        <v>86</v>
      </c>
      <c r="N654" t="b">
        <v>1</v>
      </c>
      <c r="O654" t="s">
        <v>8263</v>
      </c>
      <c r="P654">
        <f t="shared" si="20"/>
        <v>0</v>
      </c>
      <c r="Q654">
        <f>YEAR(K654)</f>
        <v>2016</v>
      </c>
      <c r="R654">
        <f t="shared" si="21"/>
        <v>129</v>
      </c>
      <c r="S654" s="17" t="s">
        <v>8341</v>
      </c>
      <c r="T654" t="s">
        <v>8352</v>
      </c>
    </row>
    <row r="655" spans="1:20" ht="48" hidden="1" x14ac:dyDescent="0.2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 s="12">
        <v>1362955108</v>
      </c>
      <c r="J655" s="12">
        <v>1360366708</v>
      </c>
      <c r="K655" s="13">
        <f>(J655/86400)+25569</f>
        <v>41313.985046296293</v>
      </c>
      <c r="L655" t="b">
        <v>0</v>
      </c>
      <c r="M655">
        <v>96</v>
      </c>
      <c r="N655" t="b">
        <v>1</v>
      </c>
      <c r="O655" t="s">
        <v>8277</v>
      </c>
      <c r="P655">
        <f t="shared" si="20"/>
        <v>0</v>
      </c>
      <c r="Q655">
        <f>YEAR(K655)</f>
        <v>2013</v>
      </c>
      <c r="R655">
        <f t="shared" si="21"/>
        <v>111</v>
      </c>
      <c r="S655" s="17" t="s">
        <v>8347</v>
      </c>
      <c r="T655" t="s">
        <v>8348</v>
      </c>
    </row>
    <row r="656" spans="1:20" ht="64" hidden="1" x14ac:dyDescent="0.2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 s="12">
        <v>1437473005</v>
      </c>
      <c r="J656" s="12">
        <v>1434881005</v>
      </c>
      <c r="K656" s="13">
        <f>(J656/86400)+25569</f>
        <v>42176.419039351851</v>
      </c>
      <c r="L656" t="b">
        <v>0</v>
      </c>
      <c r="M656">
        <v>73</v>
      </c>
      <c r="N656" t="b">
        <v>1</v>
      </c>
      <c r="O656" t="s">
        <v>8269</v>
      </c>
      <c r="P656">
        <f t="shared" si="20"/>
        <v>0</v>
      </c>
      <c r="Q656">
        <f>YEAR(K656)</f>
        <v>2015</v>
      </c>
      <c r="R656">
        <f t="shared" si="21"/>
        <v>111</v>
      </c>
      <c r="S656" s="17" t="s">
        <v>8343</v>
      </c>
      <c r="T656" t="s">
        <v>8346</v>
      </c>
    </row>
    <row r="657" spans="1:20" ht="48" hidden="1" x14ac:dyDescent="0.2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 s="12">
        <v>1425528000</v>
      </c>
      <c r="J657" s="12">
        <v>1422916261</v>
      </c>
      <c r="K657" s="13">
        <f>(J657/86400)+25569</f>
        <v>42037.938206018516</v>
      </c>
      <c r="L657" t="b">
        <v>0</v>
      </c>
      <c r="M657">
        <v>197</v>
      </c>
      <c r="N657" t="b">
        <v>1</v>
      </c>
      <c r="O657" t="s">
        <v>8269</v>
      </c>
      <c r="P657">
        <f t="shared" si="20"/>
        <v>0</v>
      </c>
      <c r="Q657">
        <f>YEAR(K657)</f>
        <v>2015</v>
      </c>
      <c r="R657">
        <f t="shared" si="21"/>
        <v>105</v>
      </c>
      <c r="S657" s="17" t="s">
        <v>8343</v>
      </c>
      <c r="T657" t="s">
        <v>8346</v>
      </c>
    </row>
    <row r="658" spans="1:20" ht="48" x14ac:dyDescent="0.2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 s="12">
        <v>1414622700</v>
      </c>
      <c r="J658" s="12">
        <v>1412081999</v>
      </c>
      <c r="K658" s="13">
        <f>(J658/86400)+25569</f>
        <v>41912.541655092595</v>
      </c>
      <c r="L658" t="b">
        <v>1</v>
      </c>
      <c r="M658">
        <v>66</v>
      </c>
      <c r="N658" t="b">
        <v>0</v>
      </c>
      <c r="O658" t="s">
        <v>8300</v>
      </c>
      <c r="P658">
        <f t="shared" si="20"/>
        <v>11032</v>
      </c>
      <c r="Q658">
        <f>YEAR(K658)</f>
        <v>2014</v>
      </c>
      <c r="R658">
        <f t="shared" si="21"/>
        <v>28</v>
      </c>
      <c r="S658" s="17" t="s">
        <v>8328</v>
      </c>
      <c r="T658" t="s">
        <v>8360</v>
      </c>
    </row>
    <row r="659" spans="1:20" ht="48" hidden="1" x14ac:dyDescent="0.2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 s="12">
        <v>1378494000</v>
      </c>
      <c r="J659" s="12">
        <v>1375880598</v>
      </c>
      <c r="K659" s="13">
        <f>(J659/86400)+25569</f>
        <v>41493.543958333335</v>
      </c>
      <c r="L659" t="b">
        <v>0</v>
      </c>
      <c r="M659">
        <v>269</v>
      </c>
      <c r="N659" t="b">
        <v>1</v>
      </c>
      <c r="O659" t="s">
        <v>8293</v>
      </c>
      <c r="P659">
        <f t="shared" si="20"/>
        <v>0</v>
      </c>
      <c r="Q659">
        <f>YEAR(K659)</f>
        <v>2013</v>
      </c>
      <c r="R659">
        <f t="shared" si="21"/>
        <v>1462</v>
      </c>
      <c r="S659" s="17" t="s">
        <v>8328</v>
      </c>
      <c r="T659" t="s">
        <v>8329</v>
      </c>
    </row>
    <row r="660" spans="1:20" ht="48" hidden="1" x14ac:dyDescent="0.2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 s="12">
        <v>1353551160</v>
      </c>
      <c r="J660" s="12">
        <v>1348363560</v>
      </c>
      <c r="K660" s="13">
        <f>(J660/86400)+25569</f>
        <v>41175.05972222222</v>
      </c>
      <c r="L660" t="b">
        <v>0</v>
      </c>
      <c r="M660">
        <v>128</v>
      </c>
      <c r="N660" t="b">
        <v>1</v>
      </c>
      <c r="O660" t="s">
        <v>8290</v>
      </c>
      <c r="P660">
        <f t="shared" si="20"/>
        <v>0</v>
      </c>
      <c r="Q660">
        <f>YEAR(K660)</f>
        <v>2012</v>
      </c>
      <c r="R660">
        <f t="shared" si="21"/>
        <v>110</v>
      </c>
      <c r="S660" s="17" t="s">
        <v>8347</v>
      </c>
      <c r="T660" t="s">
        <v>8358</v>
      </c>
    </row>
    <row r="661" spans="1:20" ht="48" x14ac:dyDescent="0.2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 s="12">
        <v>1476460800</v>
      </c>
      <c r="J661" s="12">
        <v>1473922541</v>
      </c>
      <c r="K661" s="13">
        <f>(J661/86400)+25569</f>
        <v>42628.288668981477</v>
      </c>
      <c r="L661" t="b">
        <v>1</v>
      </c>
      <c r="M661">
        <v>81</v>
      </c>
      <c r="N661" t="b">
        <v>0</v>
      </c>
      <c r="O661" t="s">
        <v>8283</v>
      </c>
      <c r="P661">
        <f t="shared" si="20"/>
        <v>10846</v>
      </c>
      <c r="Q661">
        <f>YEAR(K661)</f>
        <v>2016</v>
      </c>
      <c r="R661">
        <f t="shared" si="21"/>
        <v>39</v>
      </c>
      <c r="S661" s="17" t="s">
        <v>8333</v>
      </c>
      <c r="T661" t="s">
        <v>8334</v>
      </c>
    </row>
    <row r="662" spans="1:20" ht="48" hidden="1" x14ac:dyDescent="0.2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 s="12">
        <v>1436151600</v>
      </c>
      <c r="J662" s="12">
        <v>1433775668</v>
      </c>
      <c r="K662" s="13">
        <f>(J662/86400)+25569</f>
        <v>42163.625787037032</v>
      </c>
      <c r="L662" t="b">
        <v>0</v>
      </c>
      <c r="M662">
        <v>263</v>
      </c>
      <c r="N662" t="b">
        <v>1</v>
      </c>
      <c r="O662" t="s">
        <v>8295</v>
      </c>
      <c r="P662">
        <f t="shared" si="20"/>
        <v>0</v>
      </c>
      <c r="Q662">
        <f>YEAR(K662)</f>
        <v>2015</v>
      </c>
      <c r="R662">
        <f t="shared" si="21"/>
        <v>542</v>
      </c>
      <c r="S662" s="17" t="s">
        <v>8336</v>
      </c>
      <c r="T662" t="s">
        <v>8337</v>
      </c>
    </row>
    <row r="663" spans="1:20" ht="48" x14ac:dyDescent="0.2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 s="12">
        <v>1420088340</v>
      </c>
      <c r="J663" s="12">
        <v>1417410964</v>
      </c>
      <c r="K663" s="13">
        <f>(J663/86400)+25569</f>
        <v>41974.219490740739</v>
      </c>
      <c r="L663" t="b">
        <v>0</v>
      </c>
      <c r="M663">
        <v>215</v>
      </c>
      <c r="N663" t="b">
        <v>0</v>
      </c>
      <c r="O663" t="s">
        <v>8271</v>
      </c>
      <c r="P663">
        <f t="shared" si="20"/>
        <v>0</v>
      </c>
      <c r="Q663">
        <f>YEAR(K663)</f>
        <v>2014</v>
      </c>
      <c r="R663">
        <f t="shared" si="21"/>
        <v>22</v>
      </c>
      <c r="S663" s="17" t="s">
        <v>8328</v>
      </c>
      <c r="T663" t="s">
        <v>8330</v>
      </c>
    </row>
    <row r="664" spans="1:20" ht="48" hidden="1" x14ac:dyDescent="0.2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 s="12">
        <v>1335562320</v>
      </c>
      <c r="J664" s="12">
        <v>1332452960</v>
      </c>
      <c r="K664" s="13">
        <f>(J664/86400)+25569</f>
        <v>40990.909259259257</v>
      </c>
      <c r="L664" t="b">
        <v>0</v>
      </c>
      <c r="M664">
        <v>184</v>
      </c>
      <c r="N664" t="b">
        <v>1</v>
      </c>
      <c r="O664" t="s">
        <v>8267</v>
      </c>
      <c r="P664">
        <f t="shared" si="20"/>
        <v>0</v>
      </c>
      <c r="Q664">
        <f>YEAR(K664)</f>
        <v>2012</v>
      </c>
      <c r="R664">
        <f t="shared" si="21"/>
        <v>108</v>
      </c>
      <c r="S664" s="17" t="s">
        <v>8341</v>
      </c>
      <c r="T664" t="s">
        <v>8342</v>
      </c>
    </row>
    <row r="665" spans="1:20" ht="48" hidden="1" x14ac:dyDescent="0.2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 s="12">
        <v>1463972400</v>
      </c>
      <c r="J665" s="12">
        <v>1462543114</v>
      </c>
      <c r="K665" s="13">
        <f>(J665/86400)+25569</f>
        <v>42496.582337962958</v>
      </c>
      <c r="L665" t="b">
        <v>0</v>
      </c>
      <c r="M665">
        <v>445</v>
      </c>
      <c r="N665" t="b">
        <v>1</v>
      </c>
      <c r="O665" t="s">
        <v>8295</v>
      </c>
      <c r="P665">
        <f t="shared" si="20"/>
        <v>0</v>
      </c>
      <c r="Q665">
        <f>YEAR(K665)</f>
        <v>2016</v>
      </c>
      <c r="R665">
        <f t="shared" si="21"/>
        <v>180</v>
      </c>
      <c r="S665" s="17" t="s">
        <v>8336</v>
      </c>
      <c r="T665" t="s">
        <v>8337</v>
      </c>
    </row>
    <row r="666" spans="1:20" ht="48" hidden="1" x14ac:dyDescent="0.2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 s="12">
        <v>1417321515</v>
      </c>
      <c r="J666" s="12">
        <v>1414725915</v>
      </c>
      <c r="K666" s="13">
        <f>(J666/86400)+25569</f>
        <v>41943.142534722225</v>
      </c>
      <c r="L666" t="b">
        <v>0</v>
      </c>
      <c r="M666">
        <v>120</v>
      </c>
      <c r="N666" t="b">
        <v>1</v>
      </c>
      <c r="O666" t="s">
        <v>8296</v>
      </c>
      <c r="P666">
        <f t="shared" si="20"/>
        <v>0</v>
      </c>
      <c r="Q666">
        <f>YEAR(K666)</f>
        <v>2014</v>
      </c>
      <c r="R666">
        <f t="shared" si="21"/>
        <v>108</v>
      </c>
      <c r="S666" s="17" t="s">
        <v>8339</v>
      </c>
      <c r="T666" t="s">
        <v>8340</v>
      </c>
    </row>
    <row r="667" spans="1:20" ht="48" x14ac:dyDescent="0.2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 s="12">
        <v>1404194400</v>
      </c>
      <c r="J667" s="12">
        <v>1400600840</v>
      </c>
      <c r="K667" s="13">
        <f>(J667/86400)+25569</f>
        <v>41779.657870370371</v>
      </c>
      <c r="L667" t="b">
        <v>0</v>
      </c>
      <c r="M667">
        <v>84</v>
      </c>
      <c r="N667" t="b">
        <v>0</v>
      </c>
      <c r="O667" t="s">
        <v>8269</v>
      </c>
      <c r="P667">
        <f t="shared" si="20"/>
        <v>0</v>
      </c>
      <c r="Q667">
        <f>YEAR(K667)</f>
        <v>2014</v>
      </c>
      <c r="R667">
        <f t="shared" si="21"/>
        <v>22</v>
      </c>
      <c r="S667" s="17" t="s">
        <v>8343</v>
      </c>
      <c r="T667" t="s">
        <v>8346</v>
      </c>
    </row>
    <row r="668" spans="1:20" ht="48" hidden="1" x14ac:dyDescent="0.2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 s="12">
        <v>1450290010</v>
      </c>
      <c r="J668" s="12">
        <v>1447698010</v>
      </c>
      <c r="K668" s="13">
        <f>(J668/86400)+25569</f>
        <v>42324.764004629629</v>
      </c>
      <c r="L668" t="b">
        <v>0</v>
      </c>
      <c r="M668">
        <v>99</v>
      </c>
      <c r="N668" t="b">
        <v>1</v>
      </c>
      <c r="O668" t="s">
        <v>8278</v>
      </c>
      <c r="P668">
        <f t="shared" si="20"/>
        <v>0</v>
      </c>
      <c r="Q668">
        <f>YEAR(K668)</f>
        <v>2015</v>
      </c>
      <c r="R668">
        <f t="shared" si="21"/>
        <v>107</v>
      </c>
      <c r="S668" s="17" t="s">
        <v>8347</v>
      </c>
      <c r="T668" t="s">
        <v>8349</v>
      </c>
    </row>
    <row r="669" spans="1:20" ht="48" hidden="1" x14ac:dyDescent="0.2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 s="12">
        <v>1398834000</v>
      </c>
      <c r="J669" s="12">
        <v>1396371612</v>
      </c>
      <c r="K669" s="13">
        <f>(J669/86400)+25569</f>
        <v>41730.708472222221</v>
      </c>
      <c r="L669" t="b">
        <v>1</v>
      </c>
      <c r="M669">
        <v>100</v>
      </c>
      <c r="N669" t="b">
        <v>1</v>
      </c>
      <c r="O669" t="s">
        <v>8299</v>
      </c>
      <c r="P669">
        <f t="shared" si="20"/>
        <v>10710</v>
      </c>
      <c r="Q669">
        <f>YEAR(K669)</f>
        <v>2014</v>
      </c>
      <c r="R669">
        <f t="shared" si="21"/>
        <v>102</v>
      </c>
      <c r="S669" s="17" t="s">
        <v>8328</v>
      </c>
      <c r="T669" t="s">
        <v>8335</v>
      </c>
    </row>
    <row r="670" spans="1:20" ht="48" hidden="1" x14ac:dyDescent="0.2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 s="12">
        <v>1398460127</v>
      </c>
      <c r="J670" s="12">
        <v>1395868127</v>
      </c>
      <c r="K670" s="13">
        <f>(J670/86400)+25569</f>
        <v>41724.881099537037</v>
      </c>
      <c r="L670" t="b">
        <v>0</v>
      </c>
      <c r="M670">
        <v>498</v>
      </c>
      <c r="N670" t="b">
        <v>1</v>
      </c>
      <c r="O670" t="s">
        <v>8295</v>
      </c>
      <c r="P670">
        <f t="shared" si="20"/>
        <v>0</v>
      </c>
      <c r="Q670">
        <f>YEAR(K670)</f>
        <v>2014</v>
      </c>
      <c r="R670">
        <f t="shared" si="21"/>
        <v>126</v>
      </c>
      <c r="S670" s="17" t="s">
        <v>8336</v>
      </c>
      <c r="T670" t="s">
        <v>8337</v>
      </c>
    </row>
    <row r="671" spans="1:20" ht="64" hidden="1" x14ac:dyDescent="0.2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 s="12">
        <v>1435835824</v>
      </c>
      <c r="J671" s="12">
        <v>1433243824</v>
      </c>
      <c r="K671" s="13">
        <f>(J671/86400)+25569</f>
        <v>42157.470185185186</v>
      </c>
      <c r="L671" t="b">
        <v>0</v>
      </c>
      <c r="M671">
        <v>98</v>
      </c>
      <c r="N671" t="b">
        <v>1</v>
      </c>
      <c r="O671" t="s">
        <v>8269</v>
      </c>
      <c r="P671">
        <f t="shared" si="20"/>
        <v>0</v>
      </c>
      <c r="Q671">
        <f>YEAR(K671)</f>
        <v>2015</v>
      </c>
      <c r="R671">
        <f t="shared" si="21"/>
        <v>107</v>
      </c>
      <c r="S671" s="17" t="s">
        <v>8343</v>
      </c>
      <c r="T671" t="s">
        <v>8346</v>
      </c>
    </row>
    <row r="672" spans="1:20" ht="48" hidden="1" x14ac:dyDescent="0.2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 s="12">
        <v>1478923200</v>
      </c>
      <c r="J672" s="12">
        <v>1476184593</v>
      </c>
      <c r="K672" s="13">
        <f>(J672/86400)+25569</f>
        <v>42654.469826388886</v>
      </c>
      <c r="L672" t="b">
        <v>0</v>
      </c>
      <c r="M672">
        <v>337</v>
      </c>
      <c r="N672" t="b">
        <v>1</v>
      </c>
      <c r="O672" t="s">
        <v>8296</v>
      </c>
      <c r="P672">
        <f t="shared" si="20"/>
        <v>0</v>
      </c>
      <c r="Q672">
        <f>YEAR(K672)</f>
        <v>2016</v>
      </c>
      <c r="R672">
        <f t="shared" si="21"/>
        <v>427</v>
      </c>
      <c r="S672" s="17" t="s">
        <v>8339</v>
      </c>
      <c r="T672" t="s">
        <v>8340</v>
      </c>
    </row>
    <row r="673" spans="1:20" ht="48" hidden="1" x14ac:dyDescent="0.2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 s="12">
        <v>1460917119</v>
      </c>
      <c r="J673" s="12">
        <v>1455736719</v>
      </c>
      <c r="K673" s="13">
        <f>(J673/86400)+25569</f>
        <v>42417.804618055554</v>
      </c>
      <c r="L673" t="b">
        <v>0</v>
      </c>
      <c r="M673">
        <v>87</v>
      </c>
      <c r="N673" t="b">
        <v>1</v>
      </c>
      <c r="O673" t="s">
        <v>8271</v>
      </c>
      <c r="P673">
        <f t="shared" si="20"/>
        <v>0</v>
      </c>
      <c r="Q673">
        <f>YEAR(K673)</f>
        <v>2016</v>
      </c>
      <c r="R673">
        <f t="shared" si="21"/>
        <v>214</v>
      </c>
      <c r="S673" s="17" t="s">
        <v>8328</v>
      </c>
      <c r="T673" t="s">
        <v>8330</v>
      </c>
    </row>
    <row r="674" spans="1:20" ht="32" hidden="1" x14ac:dyDescent="0.2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 s="12">
        <v>1431147600</v>
      </c>
      <c r="J674" s="12">
        <v>1428465420</v>
      </c>
      <c r="K674" s="13">
        <f>(J674/86400)+25569</f>
        <v>42102.164583333331</v>
      </c>
      <c r="L674" t="b">
        <v>0</v>
      </c>
      <c r="M674">
        <v>57</v>
      </c>
      <c r="N674" t="b">
        <v>1</v>
      </c>
      <c r="O674" t="s">
        <v>8272</v>
      </c>
      <c r="P674">
        <f t="shared" si="20"/>
        <v>0</v>
      </c>
      <c r="Q674">
        <f>YEAR(K674)</f>
        <v>2015</v>
      </c>
      <c r="R674">
        <f t="shared" si="21"/>
        <v>126</v>
      </c>
      <c r="S674" s="17" t="s">
        <v>8331</v>
      </c>
      <c r="T674" t="s">
        <v>8353</v>
      </c>
    </row>
    <row r="675" spans="1:20" ht="32" hidden="1" x14ac:dyDescent="0.2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 s="12">
        <v>1279360740</v>
      </c>
      <c r="J675" s="12">
        <v>1275415679</v>
      </c>
      <c r="K675" s="13">
        <f>(J675/86400)+25569</f>
        <v>40330.755543981482</v>
      </c>
      <c r="L675" t="b">
        <v>1</v>
      </c>
      <c r="M675">
        <v>88</v>
      </c>
      <c r="N675" t="b">
        <v>1</v>
      </c>
      <c r="O675" t="s">
        <v>8267</v>
      </c>
      <c r="P675">
        <f t="shared" si="20"/>
        <v>10640</v>
      </c>
      <c r="Q675">
        <f>YEAR(K675)</f>
        <v>2010</v>
      </c>
      <c r="R675">
        <f t="shared" si="21"/>
        <v>106</v>
      </c>
      <c r="S675" s="17" t="s">
        <v>8341</v>
      </c>
      <c r="T675" t="s">
        <v>8342</v>
      </c>
    </row>
    <row r="676" spans="1:20" ht="48" hidden="1" x14ac:dyDescent="0.2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 s="12">
        <v>1330671540</v>
      </c>
      <c r="J676" s="12">
        <v>1328040375</v>
      </c>
      <c r="K676" s="13">
        <f>(J676/86400)+25569</f>
        <v>40939.837673611109</v>
      </c>
      <c r="L676" t="b">
        <v>0</v>
      </c>
      <c r="M676">
        <v>126</v>
      </c>
      <c r="N676" t="b">
        <v>1</v>
      </c>
      <c r="O676" t="s">
        <v>8274</v>
      </c>
      <c r="P676">
        <f t="shared" si="20"/>
        <v>0</v>
      </c>
      <c r="Q676">
        <f>YEAR(K676)</f>
        <v>2012</v>
      </c>
      <c r="R676">
        <f t="shared" si="21"/>
        <v>265</v>
      </c>
      <c r="S676" s="17" t="s">
        <v>8347</v>
      </c>
      <c r="T676" t="s">
        <v>8351</v>
      </c>
    </row>
    <row r="677" spans="1:20" ht="48" hidden="1" x14ac:dyDescent="0.2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 s="12">
        <v>1443018086</v>
      </c>
      <c r="J677" s="12">
        <v>1441290086</v>
      </c>
      <c r="K677" s="13">
        <f>(J677/86400)+25569</f>
        <v>42250.598217592589</v>
      </c>
      <c r="L677" t="b">
        <v>0</v>
      </c>
      <c r="M677">
        <v>102</v>
      </c>
      <c r="N677" t="b">
        <v>1</v>
      </c>
      <c r="O677" t="s">
        <v>8269</v>
      </c>
      <c r="P677">
        <f t="shared" si="20"/>
        <v>0</v>
      </c>
      <c r="Q677">
        <f>YEAR(K677)</f>
        <v>2015</v>
      </c>
      <c r="R677">
        <f t="shared" si="21"/>
        <v>106</v>
      </c>
      <c r="S677" s="17" t="s">
        <v>8343</v>
      </c>
      <c r="T677" t="s">
        <v>8346</v>
      </c>
    </row>
    <row r="678" spans="1:20" ht="48" hidden="1" x14ac:dyDescent="0.2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 s="12">
        <v>1485642930</v>
      </c>
      <c r="J678" s="12">
        <v>1483050930</v>
      </c>
      <c r="K678" s="13">
        <f>(J678/86400)+25569</f>
        <v>42733.94131944445</v>
      </c>
      <c r="L678" t="b">
        <v>0</v>
      </c>
      <c r="M678">
        <v>110</v>
      </c>
      <c r="N678" t="b">
        <v>1</v>
      </c>
      <c r="O678" t="s">
        <v>8272</v>
      </c>
      <c r="P678">
        <f t="shared" si="20"/>
        <v>0</v>
      </c>
      <c r="Q678">
        <f>YEAR(K678)</f>
        <v>2016</v>
      </c>
      <c r="R678">
        <f t="shared" si="21"/>
        <v>106</v>
      </c>
      <c r="S678" s="17" t="s">
        <v>8331</v>
      </c>
      <c r="T678" t="s">
        <v>8353</v>
      </c>
    </row>
    <row r="679" spans="1:20" ht="64" hidden="1" x14ac:dyDescent="0.2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 s="12">
        <v>1279778400</v>
      </c>
      <c r="J679" s="12">
        <v>1275851354</v>
      </c>
      <c r="K679" s="13">
        <f>(J679/86400)+25569</f>
        <v>40335.798078703701</v>
      </c>
      <c r="L679" t="b">
        <v>0</v>
      </c>
      <c r="M679">
        <v>120</v>
      </c>
      <c r="N679" t="b">
        <v>1</v>
      </c>
      <c r="O679" t="s">
        <v>8277</v>
      </c>
      <c r="P679">
        <f t="shared" si="20"/>
        <v>0</v>
      </c>
      <c r="Q679">
        <f>YEAR(K679)</f>
        <v>2010</v>
      </c>
      <c r="R679">
        <f t="shared" si="21"/>
        <v>106</v>
      </c>
      <c r="S679" s="17" t="s">
        <v>8347</v>
      </c>
      <c r="T679" t="s">
        <v>8348</v>
      </c>
    </row>
    <row r="680" spans="1:20" ht="48" hidden="1" x14ac:dyDescent="0.2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 s="12">
        <v>1404983269</v>
      </c>
      <c r="J680" s="12">
        <v>1402391269</v>
      </c>
      <c r="K680" s="13">
        <f>(J680/86400)+25569</f>
        <v>41800.380428240736</v>
      </c>
      <c r="L680" t="b">
        <v>0</v>
      </c>
      <c r="M680">
        <v>168</v>
      </c>
      <c r="N680" t="b">
        <v>1</v>
      </c>
      <c r="O680" t="s">
        <v>8269</v>
      </c>
      <c r="P680">
        <f t="shared" si="20"/>
        <v>0</v>
      </c>
      <c r="Q680">
        <f>YEAR(K680)</f>
        <v>2014</v>
      </c>
      <c r="R680">
        <f t="shared" si="21"/>
        <v>106</v>
      </c>
      <c r="S680" s="17" t="s">
        <v>8343</v>
      </c>
      <c r="T680" t="s">
        <v>8346</v>
      </c>
    </row>
    <row r="681" spans="1:20" ht="48" hidden="1" x14ac:dyDescent="0.2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 s="12">
        <v>1445054400</v>
      </c>
      <c r="J681" s="12">
        <v>1443074571</v>
      </c>
      <c r="K681" s="13">
        <f>(J681/86400)+25569</f>
        <v>42271.251979166671</v>
      </c>
      <c r="L681" t="b">
        <v>1</v>
      </c>
      <c r="M681">
        <v>478</v>
      </c>
      <c r="N681" t="b">
        <v>1</v>
      </c>
      <c r="O681" t="s">
        <v>8278</v>
      </c>
      <c r="P681">
        <f t="shared" si="20"/>
        <v>10554.11</v>
      </c>
      <c r="Q681">
        <f>YEAR(K681)</f>
        <v>2015</v>
      </c>
      <c r="R681">
        <f t="shared" si="21"/>
        <v>352</v>
      </c>
      <c r="S681" s="17" t="s">
        <v>8347</v>
      </c>
      <c r="T681" t="s">
        <v>8349</v>
      </c>
    </row>
    <row r="682" spans="1:20" ht="48" hidden="1" x14ac:dyDescent="0.2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 s="12">
        <v>1446868800</v>
      </c>
      <c r="J682" s="12">
        <v>1444821127</v>
      </c>
      <c r="K682" s="13">
        <f>(J682/86400)+25569</f>
        <v>42291.46674768519</v>
      </c>
      <c r="L682" t="b">
        <v>1</v>
      </c>
      <c r="M682">
        <v>167</v>
      </c>
      <c r="N682" t="b">
        <v>1</v>
      </c>
      <c r="O682" t="s">
        <v>8267</v>
      </c>
      <c r="P682">
        <f t="shared" si="20"/>
        <v>10550</v>
      </c>
      <c r="Q682">
        <f>YEAR(K682)</f>
        <v>2015</v>
      </c>
      <c r="R682">
        <f t="shared" si="21"/>
        <v>106</v>
      </c>
      <c r="S682" s="17" t="s">
        <v>8341</v>
      </c>
      <c r="T682" t="s">
        <v>8342</v>
      </c>
    </row>
    <row r="683" spans="1:20" ht="48" hidden="1" x14ac:dyDescent="0.2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 s="12">
        <v>1365395580</v>
      </c>
      <c r="J683" s="12">
        <v>1364426260</v>
      </c>
      <c r="K683" s="13">
        <f>(J683/86400)+25569</f>
        <v>41360.970601851848</v>
      </c>
      <c r="L683" t="b">
        <v>0</v>
      </c>
      <c r="M683">
        <v>52</v>
      </c>
      <c r="N683" t="b">
        <v>1</v>
      </c>
      <c r="O683" t="s">
        <v>8267</v>
      </c>
      <c r="P683">
        <f t="shared" si="20"/>
        <v>0</v>
      </c>
      <c r="Q683">
        <f>YEAR(K683)</f>
        <v>2013</v>
      </c>
      <c r="R683">
        <f t="shared" si="21"/>
        <v>100</v>
      </c>
      <c r="S683" s="17" t="s">
        <v>8341</v>
      </c>
      <c r="T683" t="s">
        <v>8342</v>
      </c>
    </row>
    <row r="684" spans="1:20" ht="32" hidden="1" x14ac:dyDescent="0.2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 s="12">
        <v>1483138233</v>
      </c>
      <c r="J684" s="12">
        <v>1480546233</v>
      </c>
      <c r="K684" s="13">
        <f>(J684/86400)+25569</f>
        <v>42704.95177083333</v>
      </c>
      <c r="L684" t="b">
        <v>0</v>
      </c>
      <c r="M684">
        <v>52</v>
      </c>
      <c r="N684" t="b">
        <v>1</v>
      </c>
      <c r="O684" t="s">
        <v>8274</v>
      </c>
      <c r="P684">
        <f t="shared" si="20"/>
        <v>0</v>
      </c>
      <c r="Q684">
        <f>YEAR(K684)</f>
        <v>2016</v>
      </c>
      <c r="R684">
        <f t="shared" si="21"/>
        <v>105</v>
      </c>
      <c r="S684" s="17" t="s">
        <v>8347</v>
      </c>
      <c r="T684" t="s">
        <v>8351</v>
      </c>
    </row>
    <row r="685" spans="1:20" ht="32" hidden="1" x14ac:dyDescent="0.2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 s="12">
        <v>1464732537</v>
      </c>
      <c r="J685" s="12">
        <v>1462140537</v>
      </c>
      <c r="K685" s="13">
        <f>(J685/86400)+25569</f>
        <v>42491.92288194444</v>
      </c>
      <c r="L685" t="b">
        <v>0</v>
      </c>
      <c r="M685">
        <v>72</v>
      </c>
      <c r="N685" t="b">
        <v>1</v>
      </c>
      <c r="O685" t="s">
        <v>8269</v>
      </c>
      <c r="P685">
        <f t="shared" si="20"/>
        <v>0</v>
      </c>
      <c r="Q685">
        <f>YEAR(K685)</f>
        <v>2016</v>
      </c>
      <c r="R685">
        <f t="shared" si="21"/>
        <v>104</v>
      </c>
      <c r="S685" s="17" t="s">
        <v>8343</v>
      </c>
      <c r="T685" t="s">
        <v>8346</v>
      </c>
    </row>
    <row r="686" spans="1:20" ht="48" hidden="1" x14ac:dyDescent="0.2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 s="12">
        <v>1330018426</v>
      </c>
      <c r="J686" s="12">
        <v>1326994426</v>
      </c>
      <c r="K686" s="13">
        <f>(J686/86400)+25569</f>
        <v>40927.731782407405</v>
      </c>
      <c r="L686" t="b">
        <v>0</v>
      </c>
      <c r="M686">
        <v>145</v>
      </c>
      <c r="N686" t="b">
        <v>1</v>
      </c>
      <c r="O686" t="s">
        <v>8274</v>
      </c>
      <c r="P686">
        <f t="shared" si="20"/>
        <v>0</v>
      </c>
      <c r="Q686">
        <f>YEAR(K686)</f>
        <v>2012</v>
      </c>
      <c r="R686">
        <f t="shared" si="21"/>
        <v>149</v>
      </c>
      <c r="S686" s="17" t="s">
        <v>8347</v>
      </c>
      <c r="T686" t="s">
        <v>8351</v>
      </c>
    </row>
    <row r="687" spans="1:20" ht="48" hidden="1" x14ac:dyDescent="0.2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 s="12">
        <v>1388017937</v>
      </c>
      <c r="J687" s="12">
        <v>1385425937</v>
      </c>
      <c r="K687" s="13">
        <f>(J687/86400)+25569</f>
        <v>41604.022418981483</v>
      </c>
      <c r="L687" t="b">
        <v>0</v>
      </c>
      <c r="M687">
        <v>242</v>
      </c>
      <c r="N687" t="b">
        <v>1</v>
      </c>
      <c r="O687" t="s">
        <v>8293</v>
      </c>
      <c r="P687">
        <f t="shared" si="20"/>
        <v>0</v>
      </c>
      <c r="Q687">
        <f>YEAR(K687)</f>
        <v>2013</v>
      </c>
      <c r="R687">
        <f t="shared" si="21"/>
        <v>130</v>
      </c>
      <c r="S687" s="17" t="s">
        <v>8328</v>
      </c>
      <c r="T687" t="s">
        <v>8329</v>
      </c>
    </row>
    <row r="688" spans="1:20" ht="48" hidden="1" x14ac:dyDescent="0.2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 s="12">
        <v>1353621600</v>
      </c>
      <c r="J688" s="12">
        <v>1350061821</v>
      </c>
      <c r="K688" s="13">
        <f>(J688/86400)+25569</f>
        <v>41194.715520833335</v>
      </c>
      <c r="L688" t="b">
        <v>0</v>
      </c>
      <c r="M688">
        <v>157</v>
      </c>
      <c r="N688" t="b">
        <v>1</v>
      </c>
      <c r="O688" t="s">
        <v>8274</v>
      </c>
      <c r="P688">
        <f t="shared" si="20"/>
        <v>0</v>
      </c>
      <c r="Q688">
        <f>YEAR(K688)</f>
        <v>2012</v>
      </c>
      <c r="R688">
        <f t="shared" si="21"/>
        <v>104</v>
      </c>
      <c r="S688" s="17" t="s">
        <v>8347</v>
      </c>
      <c r="T688" t="s">
        <v>8351</v>
      </c>
    </row>
    <row r="689" spans="1:20" ht="32" hidden="1" x14ac:dyDescent="0.2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 s="12">
        <v>1407414107</v>
      </c>
      <c r="J689" s="12">
        <v>1404822107</v>
      </c>
      <c r="K689" s="13">
        <f>(J689/86400)+25569</f>
        <v>41828.515127314815</v>
      </c>
      <c r="L689" t="b">
        <v>0</v>
      </c>
      <c r="M689">
        <v>150</v>
      </c>
      <c r="N689" t="b">
        <v>1</v>
      </c>
      <c r="O689" t="s">
        <v>8263</v>
      </c>
      <c r="P689">
        <f t="shared" si="20"/>
        <v>0</v>
      </c>
      <c r="Q689">
        <f>YEAR(K689)</f>
        <v>2014</v>
      </c>
      <c r="R689">
        <f t="shared" si="21"/>
        <v>104</v>
      </c>
      <c r="S689" s="17" t="s">
        <v>8341</v>
      </c>
      <c r="T689" t="s">
        <v>8352</v>
      </c>
    </row>
    <row r="690" spans="1:20" ht="48" hidden="1" x14ac:dyDescent="0.2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 s="12">
        <v>1488171540</v>
      </c>
      <c r="J690" s="12">
        <v>1486661793</v>
      </c>
      <c r="K690" s="13">
        <f>(J690/86400)+25569</f>
        <v>42775.733715277776</v>
      </c>
      <c r="L690" t="b">
        <v>0</v>
      </c>
      <c r="M690">
        <v>115</v>
      </c>
      <c r="N690" t="b">
        <v>1</v>
      </c>
      <c r="O690" t="s">
        <v>8301</v>
      </c>
      <c r="P690">
        <f t="shared" si="20"/>
        <v>0</v>
      </c>
      <c r="Q690">
        <f>YEAR(K690)</f>
        <v>2017</v>
      </c>
      <c r="R690">
        <f t="shared" si="21"/>
        <v>104</v>
      </c>
      <c r="S690" s="17" t="s">
        <v>8343</v>
      </c>
      <c r="T690" t="s">
        <v>8344</v>
      </c>
    </row>
    <row r="691" spans="1:20" ht="48" hidden="1" x14ac:dyDescent="0.2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 s="12">
        <v>1411787307</v>
      </c>
      <c r="J691" s="12">
        <v>1409195307</v>
      </c>
      <c r="K691" s="13">
        <f>(J691/86400)+25569</f>
        <v>41879.130868055552</v>
      </c>
      <c r="L691" t="b">
        <v>0</v>
      </c>
      <c r="M691">
        <v>110</v>
      </c>
      <c r="N691" t="b">
        <v>1</v>
      </c>
      <c r="O691" t="s">
        <v>8277</v>
      </c>
      <c r="P691">
        <f t="shared" si="20"/>
        <v>0</v>
      </c>
      <c r="Q691">
        <f>YEAR(K691)</f>
        <v>2014</v>
      </c>
      <c r="R691">
        <f t="shared" si="21"/>
        <v>172</v>
      </c>
      <c r="S691" s="17" t="s">
        <v>8347</v>
      </c>
      <c r="T691" t="s">
        <v>8348</v>
      </c>
    </row>
    <row r="692" spans="1:20" ht="48" hidden="1" x14ac:dyDescent="0.2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 s="12">
        <v>1476158340</v>
      </c>
      <c r="J692" s="12">
        <v>1472594585</v>
      </c>
      <c r="K692" s="13">
        <f>(J692/86400)+25569</f>
        <v>42612.918807870374</v>
      </c>
      <c r="L692" t="b">
        <v>0</v>
      </c>
      <c r="M692">
        <v>114</v>
      </c>
      <c r="N692" t="b">
        <v>1</v>
      </c>
      <c r="O692" t="s">
        <v>8269</v>
      </c>
      <c r="P692">
        <f t="shared" si="20"/>
        <v>0</v>
      </c>
      <c r="Q692">
        <f>YEAR(K692)</f>
        <v>2016</v>
      </c>
      <c r="R692">
        <f t="shared" si="21"/>
        <v>103</v>
      </c>
      <c r="S692" s="17" t="s">
        <v>8343</v>
      </c>
      <c r="T692" t="s">
        <v>8346</v>
      </c>
    </row>
    <row r="693" spans="1:20" ht="48" hidden="1" x14ac:dyDescent="0.2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 s="12">
        <v>1367384340</v>
      </c>
      <c r="J693" s="12">
        <v>1363960278</v>
      </c>
      <c r="K693" s="13">
        <f>(J693/86400)+25569</f>
        <v>41355.577291666668</v>
      </c>
      <c r="L693" t="b">
        <v>0</v>
      </c>
      <c r="M693">
        <v>119</v>
      </c>
      <c r="N693" t="b">
        <v>1</v>
      </c>
      <c r="O693" t="s">
        <v>8267</v>
      </c>
      <c r="P693">
        <f t="shared" si="20"/>
        <v>0</v>
      </c>
      <c r="Q693">
        <f>YEAR(K693)</f>
        <v>2013</v>
      </c>
      <c r="R693">
        <f t="shared" si="21"/>
        <v>103</v>
      </c>
      <c r="S693" s="17" t="s">
        <v>8341</v>
      </c>
      <c r="T693" t="s">
        <v>8342</v>
      </c>
    </row>
    <row r="694" spans="1:20" ht="48" hidden="1" x14ac:dyDescent="0.2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 s="12">
        <v>1440165916</v>
      </c>
      <c r="J694" s="12">
        <v>1437573916</v>
      </c>
      <c r="K694" s="13">
        <f>(J694/86400)+25569</f>
        <v>42207.58699074074</v>
      </c>
      <c r="L694" t="b">
        <v>1</v>
      </c>
      <c r="M694">
        <v>119</v>
      </c>
      <c r="N694" t="b">
        <v>1</v>
      </c>
      <c r="O694" t="s">
        <v>8267</v>
      </c>
      <c r="P694">
        <f t="shared" si="20"/>
        <v>10300</v>
      </c>
      <c r="Q694">
        <f>YEAR(K694)</f>
        <v>2015</v>
      </c>
      <c r="R694">
        <f t="shared" si="21"/>
        <v>103</v>
      </c>
      <c r="S694" s="17" t="s">
        <v>8341</v>
      </c>
      <c r="T694" t="s">
        <v>8342</v>
      </c>
    </row>
    <row r="695" spans="1:20" ht="48" hidden="1" x14ac:dyDescent="0.2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 s="12">
        <v>1411765492</v>
      </c>
      <c r="J695" s="12">
        <v>1409173492</v>
      </c>
      <c r="K695" s="13">
        <f>(J695/86400)+25569</f>
        <v>41878.878379629634</v>
      </c>
      <c r="L695" t="b">
        <v>1</v>
      </c>
      <c r="M695">
        <v>74</v>
      </c>
      <c r="N695" t="b">
        <v>1</v>
      </c>
      <c r="O695" t="s">
        <v>8269</v>
      </c>
      <c r="P695">
        <f t="shared" si="20"/>
        <v>10300</v>
      </c>
      <c r="Q695">
        <f>YEAR(K695)</f>
        <v>2014</v>
      </c>
      <c r="R695">
        <f t="shared" si="21"/>
        <v>103</v>
      </c>
      <c r="S695" s="17" t="s">
        <v>8343</v>
      </c>
      <c r="T695" t="s">
        <v>8346</v>
      </c>
    </row>
    <row r="696" spans="1:20" ht="48" hidden="1" x14ac:dyDescent="0.2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 s="12">
        <v>1416385679</v>
      </c>
      <c r="J696" s="12">
        <v>1413790079</v>
      </c>
      <c r="K696" s="13">
        <f>(J696/86400)+25569</f>
        <v>41932.311099537037</v>
      </c>
      <c r="L696" t="b">
        <v>0</v>
      </c>
      <c r="M696">
        <v>162</v>
      </c>
      <c r="N696" t="b">
        <v>1</v>
      </c>
      <c r="O696" t="s">
        <v>8269</v>
      </c>
      <c r="P696">
        <f t="shared" si="20"/>
        <v>0</v>
      </c>
      <c r="Q696">
        <f>YEAR(K696)</f>
        <v>2014</v>
      </c>
      <c r="R696">
        <f t="shared" si="21"/>
        <v>103</v>
      </c>
      <c r="S696" s="17" t="s">
        <v>8343</v>
      </c>
      <c r="T696" t="s">
        <v>8346</v>
      </c>
    </row>
    <row r="697" spans="1:20" ht="32" hidden="1" x14ac:dyDescent="0.2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 s="12">
        <v>1416423172</v>
      </c>
      <c r="J697" s="12">
        <v>1413827572</v>
      </c>
      <c r="K697" s="13">
        <f>(J697/86400)+25569</f>
        <v>41932.745046296295</v>
      </c>
      <c r="L697" t="b">
        <v>0</v>
      </c>
      <c r="M697">
        <v>75</v>
      </c>
      <c r="N697" t="b">
        <v>1</v>
      </c>
      <c r="O697" t="s">
        <v>8263</v>
      </c>
      <c r="P697">
        <f t="shared" si="20"/>
        <v>0</v>
      </c>
      <c r="Q697">
        <f>YEAR(K697)</f>
        <v>2014</v>
      </c>
      <c r="R697">
        <f t="shared" si="21"/>
        <v>103</v>
      </c>
      <c r="S697" s="17" t="s">
        <v>8341</v>
      </c>
      <c r="T697" t="s">
        <v>8352</v>
      </c>
    </row>
    <row r="698" spans="1:20" ht="32" hidden="1" x14ac:dyDescent="0.2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 s="12">
        <v>1426787123</v>
      </c>
      <c r="J698" s="12">
        <v>1424198723</v>
      </c>
      <c r="K698" s="13">
        <f>(J698/86400)+25569</f>
        <v>42052.7815162037</v>
      </c>
      <c r="L698" t="b">
        <v>0</v>
      </c>
      <c r="M698">
        <v>61</v>
      </c>
      <c r="N698" t="b">
        <v>1</v>
      </c>
      <c r="O698" t="s">
        <v>8283</v>
      </c>
      <c r="P698">
        <f t="shared" si="20"/>
        <v>0</v>
      </c>
      <c r="Q698">
        <f>YEAR(K698)</f>
        <v>2015</v>
      </c>
      <c r="R698">
        <f t="shared" si="21"/>
        <v>103</v>
      </c>
      <c r="S698" s="17" t="s">
        <v>8333</v>
      </c>
      <c r="T698" t="s">
        <v>8334</v>
      </c>
    </row>
    <row r="699" spans="1:20" ht="32" hidden="1" x14ac:dyDescent="0.2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 s="12">
        <v>1404360045</v>
      </c>
      <c r="J699" s="12">
        <v>1401336045</v>
      </c>
      <c r="K699" s="13">
        <f>(J699/86400)+25569</f>
        <v>41788.167187500003</v>
      </c>
      <c r="L699" t="b">
        <v>0</v>
      </c>
      <c r="M699">
        <v>96</v>
      </c>
      <c r="N699" t="b">
        <v>1</v>
      </c>
      <c r="O699" t="s">
        <v>8303</v>
      </c>
      <c r="P699">
        <f t="shared" si="20"/>
        <v>0</v>
      </c>
      <c r="Q699">
        <f>YEAR(K699)</f>
        <v>2014</v>
      </c>
      <c r="R699">
        <f t="shared" si="21"/>
        <v>103</v>
      </c>
      <c r="S699" s="17" t="s">
        <v>8343</v>
      </c>
      <c r="T699" t="s">
        <v>8355</v>
      </c>
    </row>
    <row r="700" spans="1:20" ht="19" hidden="1" x14ac:dyDescent="0.2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 s="12">
        <v>1470068523</v>
      </c>
      <c r="J700" s="12">
        <v>1467476523</v>
      </c>
      <c r="K700" s="13">
        <f>(J700/86400)+25569</f>
        <v>42553.681979166664</v>
      </c>
      <c r="L700" t="b">
        <v>0</v>
      </c>
      <c r="M700">
        <v>52</v>
      </c>
      <c r="N700" t="b">
        <v>1</v>
      </c>
      <c r="O700" t="s">
        <v>8274</v>
      </c>
      <c r="P700">
        <f t="shared" si="20"/>
        <v>0</v>
      </c>
      <c r="Q700">
        <f>YEAR(K700)</f>
        <v>2016</v>
      </c>
      <c r="R700">
        <f t="shared" si="21"/>
        <v>102</v>
      </c>
      <c r="S700" s="17" t="s">
        <v>8347</v>
      </c>
      <c r="T700" t="s">
        <v>8351</v>
      </c>
    </row>
    <row r="701" spans="1:20" ht="48" hidden="1" x14ac:dyDescent="0.2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 s="12">
        <v>1432612740</v>
      </c>
      <c r="J701" s="12">
        <v>1429881667</v>
      </c>
      <c r="K701" s="13">
        <f>(J701/86400)+25569</f>
        <v>42118.556331018517</v>
      </c>
      <c r="L701" t="b">
        <v>0</v>
      </c>
      <c r="M701">
        <v>97</v>
      </c>
      <c r="N701" t="b">
        <v>1</v>
      </c>
      <c r="O701" t="s">
        <v>8269</v>
      </c>
      <c r="P701">
        <f t="shared" si="20"/>
        <v>0</v>
      </c>
      <c r="Q701">
        <f>YEAR(K701)</f>
        <v>2015</v>
      </c>
      <c r="R701">
        <f t="shared" si="21"/>
        <v>102</v>
      </c>
      <c r="S701" s="17" t="s">
        <v>8343</v>
      </c>
      <c r="T701" t="s">
        <v>8346</v>
      </c>
    </row>
    <row r="702" spans="1:20" ht="32" hidden="1" x14ac:dyDescent="0.2">
      <c r="A702">
        <v>1617</v>
      </c>
      <c r="B702" s="3" t="s">
        <v>1618</v>
      </c>
      <c r="C702" s="3" t="s">
        <v>5727</v>
      </c>
      <c r="D702" s="6">
        <v>7000</v>
      </c>
      <c r="E702" s="8">
        <v>10210</v>
      </c>
      <c r="F702" t="s">
        <v>8218</v>
      </c>
      <c r="G702" t="s">
        <v>8223</v>
      </c>
      <c r="H702" t="s">
        <v>8245</v>
      </c>
      <c r="I702" s="12">
        <v>1383332400</v>
      </c>
      <c r="J702" s="12">
        <v>1380470188</v>
      </c>
      <c r="K702" s="13">
        <f>(J702/86400)+25569</f>
        <v>41546.664212962962</v>
      </c>
      <c r="L702" t="b">
        <v>0</v>
      </c>
      <c r="M702">
        <v>158</v>
      </c>
      <c r="N702" t="b">
        <v>1</v>
      </c>
      <c r="O702" t="s">
        <v>8274</v>
      </c>
      <c r="P702">
        <f t="shared" si="20"/>
        <v>0</v>
      </c>
      <c r="Q702">
        <f>YEAR(K702)</f>
        <v>2013</v>
      </c>
      <c r="R702">
        <f t="shared" si="21"/>
        <v>146</v>
      </c>
      <c r="S702" s="17" t="s">
        <v>8347</v>
      </c>
      <c r="T702" t="s">
        <v>8351</v>
      </c>
    </row>
    <row r="703" spans="1:20" ht="48" hidden="1" x14ac:dyDescent="0.2">
      <c r="A703">
        <v>1349</v>
      </c>
      <c r="B703" s="3" t="s">
        <v>1350</v>
      </c>
      <c r="C703" s="3" t="s">
        <v>5459</v>
      </c>
      <c r="D703" s="6">
        <v>5000</v>
      </c>
      <c r="E703" s="8">
        <v>10210</v>
      </c>
      <c r="F703" t="s">
        <v>8218</v>
      </c>
      <c r="G703" t="s">
        <v>8228</v>
      </c>
      <c r="H703" t="s">
        <v>8250</v>
      </c>
      <c r="I703" s="12">
        <v>1450249140</v>
      </c>
      <c r="J703" s="12">
        <v>1447055935</v>
      </c>
      <c r="K703" s="13">
        <f>(J703/86400)+25569</f>
        <v>42317.33258101852</v>
      </c>
      <c r="L703" t="b">
        <v>0</v>
      </c>
      <c r="M703">
        <v>172</v>
      </c>
      <c r="N703" t="b">
        <v>1</v>
      </c>
      <c r="O703" t="s">
        <v>8272</v>
      </c>
      <c r="P703">
        <f t="shared" si="20"/>
        <v>0</v>
      </c>
      <c r="Q703">
        <f>YEAR(K703)</f>
        <v>2015</v>
      </c>
      <c r="R703">
        <f t="shared" si="21"/>
        <v>204</v>
      </c>
      <c r="S703" s="17" t="s">
        <v>8331</v>
      </c>
      <c r="T703" t="s">
        <v>8353</v>
      </c>
    </row>
    <row r="704" spans="1:20" ht="48" hidden="1" x14ac:dyDescent="0.2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 s="12">
        <v>1358117313</v>
      </c>
      <c r="J704" s="12">
        <v>1355525313</v>
      </c>
      <c r="K704" s="13">
        <f>(J704/86400)+25569</f>
        <v>41257.950381944444</v>
      </c>
      <c r="L704" t="b">
        <v>0</v>
      </c>
      <c r="M704">
        <v>79</v>
      </c>
      <c r="N704" t="b">
        <v>1</v>
      </c>
      <c r="O704" t="s">
        <v>8277</v>
      </c>
      <c r="P704">
        <f t="shared" si="20"/>
        <v>0</v>
      </c>
      <c r="Q704">
        <f>YEAR(K704)</f>
        <v>2012</v>
      </c>
      <c r="R704">
        <f t="shared" si="21"/>
        <v>128</v>
      </c>
      <c r="S704" s="17" t="s">
        <v>8347</v>
      </c>
      <c r="T704" t="s">
        <v>8348</v>
      </c>
    </row>
    <row r="705" spans="1:20" ht="48" hidden="1" x14ac:dyDescent="0.2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 s="12">
        <v>1283562180</v>
      </c>
      <c r="J705" s="12">
        <v>1277433980</v>
      </c>
      <c r="K705" s="13">
        <f>(J705/86400)+25569</f>
        <v>40354.11550925926</v>
      </c>
      <c r="L705" t="b">
        <v>0</v>
      </c>
      <c r="M705">
        <v>104</v>
      </c>
      <c r="N705" t="b">
        <v>1</v>
      </c>
      <c r="O705" t="s">
        <v>8277</v>
      </c>
      <c r="P705">
        <f t="shared" si="20"/>
        <v>0</v>
      </c>
      <c r="Q705">
        <f>YEAR(K705)</f>
        <v>2010</v>
      </c>
      <c r="R705">
        <f t="shared" si="21"/>
        <v>136</v>
      </c>
      <c r="S705" s="17" t="s">
        <v>8347</v>
      </c>
      <c r="T705" t="s">
        <v>8348</v>
      </c>
    </row>
    <row r="706" spans="1:20" ht="48" hidden="1" x14ac:dyDescent="0.2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 s="12">
        <v>1442102400</v>
      </c>
      <c r="J706" s="12">
        <v>1440370768</v>
      </c>
      <c r="K706" s="13">
        <f>(J706/86400)+25569</f>
        <v>42239.957962962959</v>
      </c>
      <c r="L706" t="b">
        <v>0</v>
      </c>
      <c r="M706">
        <v>72</v>
      </c>
      <c r="N706" t="b">
        <v>1</v>
      </c>
      <c r="O706" t="s">
        <v>8269</v>
      </c>
      <c r="P706">
        <f t="shared" si="20"/>
        <v>0</v>
      </c>
      <c r="Q706">
        <f>YEAR(K706)</f>
        <v>2015</v>
      </c>
      <c r="R706">
        <f t="shared" si="21"/>
        <v>102</v>
      </c>
      <c r="S706" s="17" t="s">
        <v>8343</v>
      </c>
      <c r="T706" t="s">
        <v>8346</v>
      </c>
    </row>
    <row r="707" spans="1:20" ht="48" hidden="1" x14ac:dyDescent="0.2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 s="12">
        <v>1410580800</v>
      </c>
      <c r="J707" s="12">
        <v>1409336373</v>
      </c>
      <c r="K707" s="13">
        <f>(J707/86400)+25569</f>
        <v>41880.76357638889</v>
      </c>
      <c r="L707" t="b">
        <v>0</v>
      </c>
      <c r="M707">
        <v>74</v>
      </c>
      <c r="N707" t="b">
        <v>1</v>
      </c>
      <c r="O707" t="s">
        <v>8269</v>
      </c>
      <c r="P707">
        <f t="shared" ref="P707:P770" si="22">IFERROR(ROUND(E707/L707,2),0)</f>
        <v>0</v>
      </c>
      <c r="Q707">
        <f>YEAR(K707)</f>
        <v>2014</v>
      </c>
      <c r="R707">
        <f t="shared" ref="R707:R770" si="23">ROUND(E707/D707*100,0)</f>
        <v>102</v>
      </c>
      <c r="S707" s="17" t="s">
        <v>8343</v>
      </c>
      <c r="T707" t="s">
        <v>8346</v>
      </c>
    </row>
    <row r="708" spans="1:20" ht="64" hidden="1" x14ac:dyDescent="0.2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 s="12">
        <v>1379279400</v>
      </c>
      <c r="J708" s="12">
        <v>1376687485</v>
      </c>
      <c r="K708" s="13">
        <f>(J708/86400)+25569</f>
        <v>41502.882928240739</v>
      </c>
      <c r="L708" t="b">
        <v>0</v>
      </c>
      <c r="M708">
        <v>90</v>
      </c>
      <c r="N708" t="b">
        <v>1</v>
      </c>
      <c r="O708" t="s">
        <v>8274</v>
      </c>
      <c r="P708">
        <f t="shared" si="22"/>
        <v>0</v>
      </c>
      <c r="Q708">
        <f>YEAR(K708)</f>
        <v>2013</v>
      </c>
      <c r="R708">
        <f t="shared" si="23"/>
        <v>101</v>
      </c>
      <c r="S708" s="17" t="s">
        <v>8347</v>
      </c>
      <c r="T708" t="s">
        <v>8351</v>
      </c>
    </row>
    <row r="709" spans="1:20" ht="48" hidden="1" x14ac:dyDescent="0.2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 s="12">
        <v>1470887940</v>
      </c>
      <c r="J709" s="12">
        <v>1468176527</v>
      </c>
      <c r="K709" s="13">
        <f>(J709/86400)+25569</f>
        <v>42561.783877314811</v>
      </c>
      <c r="L709" t="b">
        <v>0</v>
      </c>
      <c r="M709">
        <v>102</v>
      </c>
      <c r="N709" t="b">
        <v>1</v>
      </c>
      <c r="O709" t="s">
        <v>8269</v>
      </c>
      <c r="P709">
        <f t="shared" si="22"/>
        <v>0</v>
      </c>
      <c r="Q709">
        <f>YEAR(K709)</f>
        <v>2016</v>
      </c>
      <c r="R709">
        <f t="shared" si="23"/>
        <v>101</v>
      </c>
      <c r="S709" s="17" t="s">
        <v>8343</v>
      </c>
      <c r="T709" t="s">
        <v>8346</v>
      </c>
    </row>
    <row r="710" spans="1:20" ht="48" hidden="1" x14ac:dyDescent="0.2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 s="12">
        <v>1431716400</v>
      </c>
      <c r="J710" s="12">
        <v>1428423757</v>
      </c>
      <c r="K710" s="13">
        <f>(J710/86400)+25569</f>
        <v>42101.682372685187</v>
      </c>
      <c r="L710" t="b">
        <v>1</v>
      </c>
      <c r="M710">
        <v>69</v>
      </c>
      <c r="N710" t="b">
        <v>1</v>
      </c>
      <c r="O710" t="s">
        <v>8267</v>
      </c>
      <c r="P710">
        <f t="shared" si="22"/>
        <v>10119</v>
      </c>
      <c r="Q710">
        <f>YEAR(K710)</f>
        <v>2015</v>
      </c>
      <c r="R710">
        <f t="shared" si="23"/>
        <v>101</v>
      </c>
      <c r="S710" s="17" t="s">
        <v>8341</v>
      </c>
      <c r="T710" t="s">
        <v>8342</v>
      </c>
    </row>
    <row r="711" spans="1:20" ht="48" hidden="1" x14ac:dyDescent="0.2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 s="12">
        <v>1425495563</v>
      </c>
      <c r="J711" s="12">
        <v>1422903563</v>
      </c>
      <c r="K711" s="13">
        <f>(J711/86400)+25569</f>
        <v>42037.791238425925</v>
      </c>
      <c r="L711" t="b">
        <v>0</v>
      </c>
      <c r="M711">
        <v>98</v>
      </c>
      <c r="N711" t="b">
        <v>1</v>
      </c>
      <c r="O711" t="s">
        <v>8269</v>
      </c>
      <c r="P711">
        <f t="shared" si="22"/>
        <v>0</v>
      </c>
      <c r="Q711">
        <f>YEAR(K711)</f>
        <v>2015</v>
      </c>
      <c r="R711">
        <f t="shared" si="23"/>
        <v>101</v>
      </c>
      <c r="S711" s="17" t="s">
        <v>8343</v>
      </c>
      <c r="T711" t="s">
        <v>8346</v>
      </c>
    </row>
    <row r="712" spans="1:20" ht="48" hidden="1" x14ac:dyDescent="0.2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 s="12">
        <v>1451063221</v>
      </c>
      <c r="J712" s="12">
        <v>1448471221</v>
      </c>
      <c r="K712" s="13">
        <f>(J712/86400)+25569</f>
        <v>42333.713206018518</v>
      </c>
      <c r="L712" t="b">
        <v>0</v>
      </c>
      <c r="M712">
        <v>52</v>
      </c>
      <c r="N712" t="b">
        <v>1</v>
      </c>
      <c r="O712" t="s">
        <v>8263</v>
      </c>
      <c r="P712">
        <f t="shared" si="22"/>
        <v>0</v>
      </c>
      <c r="Q712">
        <f>YEAR(K712)</f>
        <v>2015</v>
      </c>
      <c r="R712">
        <f t="shared" si="23"/>
        <v>101</v>
      </c>
      <c r="S712" s="17" t="s">
        <v>8341</v>
      </c>
      <c r="T712" t="s">
        <v>8352</v>
      </c>
    </row>
    <row r="713" spans="1:20" ht="48" hidden="1" x14ac:dyDescent="0.2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 s="12">
        <v>1431007264</v>
      </c>
      <c r="J713" s="12">
        <v>1428415264</v>
      </c>
      <c r="K713" s="13">
        <f>(J713/86400)+25569</f>
        <v>42101.584074074075</v>
      </c>
      <c r="L713" t="b">
        <v>0</v>
      </c>
      <c r="M713">
        <v>62</v>
      </c>
      <c r="N713" t="b">
        <v>1</v>
      </c>
      <c r="O713" t="s">
        <v>8303</v>
      </c>
      <c r="P713">
        <f t="shared" si="22"/>
        <v>0</v>
      </c>
      <c r="Q713">
        <f>YEAR(K713)</f>
        <v>2015</v>
      </c>
      <c r="R713">
        <f t="shared" si="23"/>
        <v>101</v>
      </c>
      <c r="S713" s="17" t="s">
        <v>8343</v>
      </c>
      <c r="T713" t="s">
        <v>8355</v>
      </c>
    </row>
    <row r="714" spans="1:20" ht="48" hidden="1" x14ac:dyDescent="0.2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 s="12">
        <v>1472338409</v>
      </c>
      <c r="J714" s="12">
        <v>1468450409</v>
      </c>
      <c r="K714" s="13">
        <f>(J714/86400)+25569</f>
        <v>42564.95380787037</v>
      </c>
      <c r="L714" t="b">
        <v>0</v>
      </c>
      <c r="M714">
        <v>62</v>
      </c>
      <c r="N714" t="b">
        <v>1</v>
      </c>
      <c r="O714" t="s">
        <v>8301</v>
      </c>
      <c r="P714">
        <f t="shared" si="22"/>
        <v>0</v>
      </c>
      <c r="Q714">
        <f>YEAR(K714)</f>
        <v>2016</v>
      </c>
      <c r="R714">
        <f t="shared" si="23"/>
        <v>101</v>
      </c>
      <c r="S714" s="17" t="s">
        <v>8343</v>
      </c>
      <c r="T714" t="s">
        <v>8344</v>
      </c>
    </row>
    <row r="715" spans="1:20" ht="48" hidden="1" x14ac:dyDescent="0.2">
      <c r="A715">
        <v>1674</v>
      </c>
      <c r="B715" s="3" t="s">
        <v>1675</v>
      </c>
      <c r="C715" s="3" t="s">
        <v>5784</v>
      </c>
      <c r="D715" s="6">
        <v>5000</v>
      </c>
      <c r="E715" s="8">
        <v>10085</v>
      </c>
      <c r="F715" t="s">
        <v>8218</v>
      </c>
      <c r="G715" t="s">
        <v>8223</v>
      </c>
      <c r="H715" t="s">
        <v>8245</v>
      </c>
      <c r="I715" s="12">
        <v>1471503540</v>
      </c>
      <c r="J715" s="12">
        <v>1468852306</v>
      </c>
      <c r="K715" s="13">
        <f>(J715/86400)+25569</f>
        <v>42569.605393518519</v>
      </c>
      <c r="L715" t="b">
        <v>0</v>
      </c>
      <c r="M715">
        <v>113</v>
      </c>
      <c r="N715" t="b">
        <v>1</v>
      </c>
      <c r="O715" t="s">
        <v>8290</v>
      </c>
      <c r="P715">
        <f t="shared" si="22"/>
        <v>0</v>
      </c>
      <c r="Q715">
        <f>YEAR(K715)</f>
        <v>2016</v>
      </c>
      <c r="R715">
        <f t="shared" si="23"/>
        <v>202</v>
      </c>
      <c r="S715" s="17" t="s">
        <v>8347</v>
      </c>
      <c r="T715" t="s">
        <v>8358</v>
      </c>
    </row>
    <row r="716" spans="1:20" ht="48" hidden="1" x14ac:dyDescent="0.2">
      <c r="A716">
        <v>527</v>
      </c>
      <c r="B716" s="3" t="s">
        <v>528</v>
      </c>
      <c r="C716" s="3" t="s">
        <v>4637</v>
      </c>
      <c r="D716" s="6">
        <v>10000</v>
      </c>
      <c r="E716" s="8">
        <v>10085</v>
      </c>
      <c r="F716" t="s">
        <v>8218</v>
      </c>
      <c r="G716" t="s">
        <v>8223</v>
      </c>
      <c r="H716" t="s">
        <v>8245</v>
      </c>
      <c r="I716" s="12">
        <v>1487347500</v>
      </c>
      <c r="J716" s="12">
        <v>1484715366</v>
      </c>
      <c r="K716" s="13">
        <f>(J716/86400)+25569</f>
        <v>42753.205625000002</v>
      </c>
      <c r="L716" t="b">
        <v>0</v>
      </c>
      <c r="M716">
        <v>158</v>
      </c>
      <c r="N716" t="b">
        <v>1</v>
      </c>
      <c r="O716" t="s">
        <v>8269</v>
      </c>
      <c r="P716">
        <f t="shared" si="22"/>
        <v>0</v>
      </c>
      <c r="Q716">
        <f>YEAR(K716)</f>
        <v>2017</v>
      </c>
      <c r="R716">
        <f t="shared" si="23"/>
        <v>101</v>
      </c>
      <c r="S716" s="17" t="s">
        <v>8343</v>
      </c>
      <c r="T716" t="s">
        <v>8346</v>
      </c>
    </row>
    <row r="717" spans="1:20" ht="48" hidden="1" x14ac:dyDescent="0.2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 s="12">
        <v>1461096304</v>
      </c>
      <c r="J717" s="12">
        <v>1458936304</v>
      </c>
      <c r="K717" s="13">
        <f>(J717/86400)+25569</f>
        <v>42454.836851851855</v>
      </c>
      <c r="L717" t="b">
        <v>0</v>
      </c>
      <c r="M717">
        <v>125</v>
      </c>
      <c r="N717" t="b">
        <v>1</v>
      </c>
      <c r="O717" t="s">
        <v>8283</v>
      </c>
      <c r="P717">
        <f t="shared" si="22"/>
        <v>0</v>
      </c>
      <c r="Q717">
        <f>YEAR(K717)</f>
        <v>2016</v>
      </c>
      <c r="R717">
        <f t="shared" si="23"/>
        <v>202</v>
      </c>
      <c r="S717" s="17" t="s">
        <v>8333</v>
      </c>
      <c r="T717" t="s">
        <v>8334</v>
      </c>
    </row>
    <row r="718" spans="1:20" ht="48" hidden="1" x14ac:dyDescent="0.2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 s="12">
        <v>1403661600</v>
      </c>
      <c r="J718" s="12">
        <v>1401196766</v>
      </c>
      <c r="K718" s="13">
        <f>(J718/86400)+25569</f>
        <v>41786.555162037039</v>
      </c>
      <c r="L718" t="b">
        <v>1</v>
      </c>
      <c r="M718">
        <v>190</v>
      </c>
      <c r="N718" t="b">
        <v>1</v>
      </c>
      <c r="O718" t="s">
        <v>8274</v>
      </c>
      <c r="P718">
        <f t="shared" si="22"/>
        <v>10071</v>
      </c>
      <c r="Q718">
        <f>YEAR(K718)</f>
        <v>2014</v>
      </c>
      <c r="R718">
        <f t="shared" si="23"/>
        <v>155</v>
      </c>
      <c r="S718" s="17" t="s">
        <v>8347</v>
      </c>
      <c r="T718" t="s">
        <v>8351</v>
      </c>
    </row>
    <row r="719" spans="1:20" ht="48" hidden="1" x14ac:dyDescent="0.2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 s="12">
        <v>1304225940</v>
      </c>
      <c r="J719" s="12">
        <v>1301542937</v>
      </c>
      <c r="K719" s="13">
        <f>(J719/86400)+25569</f>
        <v>40633.154363425929</v>
      </c>
      <c r="L719" t="b">
        <v>1</v>
      </c>
      <c r="M719">
        <v>241</v>
      </c>
      <c r="N719" t="b">
        <v>1</v>
      </c>
      <c r="O719" t="s">
        <v>8269</v>
      </c>
      <c r="P719">
        <f t="shared" si="22"/>
        <v>10067.5</v>
      </c>
      <c r="Q719">
        <f>YEAR(K719)</f>
        <v>2011</v>
      </c>
      <c r="R719">
        <f t="shared" si="23"/>
        <v>336</v>
      </c>
      <c r="S719" s="17" t="s">
        <v>8343</v>
      </c>
      <c r="T719" t="s">
        <v>8346</v>
      </c>
    </row>
    <row r="720" spans="1:20" ht="48" hidden="1" x14ac:dyDescent="0.2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 s="12">
        <v>1476381627</v>
      </c>
      <c r="J720" s="12">
        <v>1473789627</v>
      </c>
      <c r="K720" s="13">
        <f>(J720/86400)+25569</f>
        <v>42626.7503125</v>
      </c>
      <c r="L720" t="b">
        <v>0</v>
      </c>
      <c r="M720">
        <v>69</v>
      </c>
      <c r="N720" t="b">
        <v>1</v>
      </c>
      <c r="O720" t="s">
        <v>8269</v>
      </c>
      <c r="P720">
        <f t="shared" si="22"/>
        <v>0</v>
      </c>
      <c r="Q720">
        <f>YEAR(K720)</f>
        <v>2016</v>
      </c>
      <c r="R720">
        <f t="shared" si="23"/>
        <v>101</v>
      </c>
      <c r="S720" s="17" t="s">
        <v>8343</v>
      </c>
      <c r="T720" t="s">
        <v>8346</v>
      </c>
    </row>
    <row r="721" spans="1:20" ht="64" hidden="1" x14ac:dyDescent="0.2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 s="12">
        <v>1330115638</v>
      </c>
      <c r="J721" s="12">
        <v>1327523638</v>
      </c>
      <c r="K721" s="13">
        <f>(J721/86400)+25569</f>
        <v>40933.856921296298</v>
      </c>
      <c r="L721" t="b">
        <v>1</v>
      </c>
      <c r="M721">
        <v>108</v>
      </c>
      <c r="N721" t="b">
        <v>1</v>
      </c>
      <c r="O721" t="s">
        <v>8267</v>
      </c>
      <c r="P721">
        <f t="shared" si="22"/>
        <v>10046</v>
      </c>
      <c r="Q721">
        <f>YEAR(K721)</f>
        <v>2012</v>
      </c>
      <c r="R721">
        <f t="shared" si="23"/>
        <v>100</v>
      </c>
      <c r="S721" s="17" t="s">
        <v>8341</v>
      </c>
      <c r="T721" t="s">
        <v>8342</v>
      </c>
    </row>
    <row r="722" spans="1:20" ht="48" hidden="1" x14ac:dyDescent="0.2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 s="12">
        <v>1417579200</v>
      </c>
      <c r="J722" s="12">
        <v>1415031043</v>
      </c>
      <c r="K722" s="13">
        <f>(J722/86400)+25569</f>
        <v>41946.674108796295</v>
      </c>
      <c r="L722" t="b">
        <v>0</v>
      </c>
      <c r="M722">
        <v>101</v>
      </c>
      <c r="N722" t="b">
        <v>1</v>
      </c>
      <c r="O722" t="s">
        <v>8293</v>
      </c>
      <c r="P722">
        <f t="shared" si="22"/>
        <v>0</v>
      </c>
      <c r="Q722">
        <f>YEAR(K722)</f>
        <v>2014</v>
      </c>
      <c r="R722">
        <f t="shared" si="23"/>
        <v>167</v>
      </c>
      <c r="S722" s="17" t="s">
        <v>8328</v>
      </c>
      <c r="T722" t="s">
        <v>8329</v>
      </c>
    </row>
    <row r="723" spans="1:20" ht="48" hidden="1" x14ac:dyDescent="0.2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 s="12">
        <v>1491181200</v>
      </c>
      <c r="J723" s="12">
        <v>1488387008</v>
      </c>
      <c r="K723" s="13">
        <f>(J723/86400)+25569</f>
        <v>42795.701481481483</v>
      </c>
      <c r="L723" t="b">
        <v>0</v>
      </c>
      <c r="M723">
        <v>38</v>
      </c>
      <c r="N723" t="b">
        <v>0</v>
      </c>
      <c r="O723" t="s">
        <v>8291</v>
      </c>
      <c r="P723">
        <f t="shared" si="22"/>
        <v>0</v>
      </c>
      <c r="Q723">
        <f>YEAR(K723)</f>
        <v>2017</v>
      </c>
      <c r="R723">
        <f t="shared" si="23"/>
        <v>33</v>
      </c>
      <c r="S723" s="17" t="s">
        <v>8347</v>
      </c>
      <c r="T723" t="s">
        <v>8350</v>
      </c>
    </row>
    <row r="724" spans="1:20" ht="48" hidden="1" x14ac:dyDescent="0.2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 s="12">
        <v>1409266414</v>
      </c>
      <c r="J724" s="12">
        <v>1405378414</v>
      </c>
      <c r="K724" s="13">
        <f>(J724/86400)+25569</f>
        <v>41834.953865740739</v>
      </c>
      <c r="L724" t="b">
        <v>0</v>
      </c>
      <c r="M724">
        <v>85</v>
      </c>
      <c r="N724" t="b">
        <v>1</v>
      </c>
      <c r="O724" t="s">
        <v>8269</v>
      </c>
      <c r="P724">
        <f t="shared" si="22"/>
        <v>0</v>
      </c>
      <c r="Q724">
        <f>YEAR(K724)</f>
        <v>2014</v>
      </c>
      <c r="R724">
        <f t="shared" si="23"/>
        <v>100</v>
      </c>
      <c r="S724" s="17" t="s">
        <v>8343</v>
      </c>
      <c r="T724" t="s">
        <v>8346</v>
      </c>
    </row>
    <row r="725" spans="1:20" ht="32" hidden="1" x14ac:dyDescent="0.2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 s="12">
        <v>1405511376</v>
      </c>
      <c r="J725" s="12">
        <v>1401623376</v>
      </c>
      <c r="K725" s="13">
        <f>(J725/86400)+25569</f>
        <v>41791.492777777778</v>
      </c>
      <c r="L725" t="b">
        <v>0</v>
      </c>
      <c r="M725">
        <v>91</v>
      </c>
      <c r="N725" t="b">
        <v>1</v>
      </c>
      <c r="O725" t="s">
        <v>8269</v>
      </c>
      <c r="P725">
        <f t="shared" si="22"/>
        <v>0</v>
      </c>
      <c r="Q725">
        <f>YEAR(K725)</f>
        <v>2014</v>
      </c>
      <c r="R725">
        <f t="shared" si="23"/>
        <v>100</v>
      </c>
      <c r="S725" s="17" t="s">
        <v>8343</v>
      </c>
      <c r="T725" t="s">
        <v>8346</v>
      </c>
    </row>
    <row r="726" spans="1:20" ht="48" hidden="1" x14ac:dyDescent="0.2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 s="12">
        <v>1424692503</v>
      </c>
      <c r="J726" s="12">
        <v>1422100503</v>
      </c>
      <c r="K726" s="13">
        <f>(J726/86400)+25569</f>
        <v>42028.496562500004</v>
      </c>
      <c r="L726" t="b">
        <v>0</v>
      </c>
      <c r="M726">
        <v>108</v>
      </c>
      <c r="N726" t="b">
        <v>1</v>
      </c>
      <c r="O726" t="s">
        <v>8269</v>
      </c>
      <c r="P726">
        <f t="shared" si="22"/>
        <v>0</v>
      </c>
      <c r="Q726">
        <f>YEAR(K726)</f>
        <v>2015</v>
      </c>
      <c r="R726">
        <f t="shared" si="23"/>
        <v>100</v>
      </c>
      <c r="S726" s="17" t="s">
        <v>8343</v>
      </c>
      <c r="T726" t="s">
        <v>8346</v>
      </c>
    </row>
    <row r="727" spans="1:20" ht="48" hidden="1" x14ac:dyDescent="0.2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 s="12">
        <v>1466463600</v>
      </c>
      <c r="J727" s="12">
        <v>1463337315</v>
      </c>
      <c r="K727" s="13">
        <f>(J727/86400)+25569</f>
        <v>42505.774479166663</v>
      </c>
      <c r="L727" t="b">
        <v>0</v>
      </c>
      <c r="M727">
        <v>207</v>
      </c>
      <c r="N727" t="b">
        <v>1</v>
      </c>
      <c r="O727" t="s">
        <v>8269</v>
      </c>
      <c r="P727">
        <f t="shared" si="22"/>
        <v>0</v>
      </c>
      <c r="Q727">
        <f>YEAR(K727)</f>
        <v>2016</v>
      </c>
      <c r="R727">
        <f t="shared" si="23"/>
        <v>100</v>
      </c>
      <c r="S727" s="17" t="s">
        <v>8343</v>
      </c>
      <c r="T727" t="s">
        <v>8346</v>
      </c>
    </row>
    <row r="728" spans="1:20" ht="48" hidden="1" x14ac:dyDescent="0.2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 s="12">
        <v>1422913152</v>
      </c>
      <c r="J728" s="12">
        <v>1417729152</v>
      </c>
      <c r="K728" s="13">
        <f>(J728/86400)+25569</f>
        <v>41977.902222222227</v>
      </c>
      <c r="L728" t="b">
        <v>0</v>
      </c>
      <c r="M728">
        <v>59</v>
      </c>
      <c r="N728" t="b">
        <v>1</v>
      </c>
      <c r="O728" t="s">
        <v>8298</v>
      </c>
      <c r="P728">
        <f t="shared" si="22"/>
        <v>0</v>
      </c>
      <c r="Q728">
        <f>YEAR(K728)</f>
        <v>2014</v>
      </c>
      <c r="R728">
        <f t="shared" si="23"/>
        <v>100</v>
      </c>
      <c r="S728" s="17" t="s">
        <v>8347</v>
      </c>
      <c r="T728" t="s">
        <v>8361</v>
      </c>
    </row>
    <row r="729" spans="1:20" ht="19" hidden="1" x14ac:dyDescent="0.2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 s="12">
        <v>1361129129</v>
      </c>
      <c r="J729" s="12">
        <v>1359660329</v>
      </c>
      <c r="K729" s="13">
        <f>(J729/86400)+25569</f>
        <v>41305.809363425928</v>
      </c>
      <c r="L729" t="b">
        <v>0</v>
      </c>
      <c r="M729">
        <v>55</v>
      </c>
      <c r="N729" t="b">
        <v>1</v>
      </c>
      <c r="O729" t="s">
        <v>8274</v>
      </c>
      <c r="P729">
        <f t="shared" si="22"/>
        <v>0</v>
      </c>
      <c r="Q729">
        <f>YEAR(K729)</f>
        <v>2013</v>
      </c>
      <c r="R729">
        <f t="shared" si="23"/>
        <v>200</v>
      </c>
      <c r="S729" s="17" t="s">
        <v>8347</v>
      </c>
      <c r="T729" t="s">
        <v>8351</v>
      </c>
    </row>
    <row r="730" spans="1:20" ht="48" hidden="1" x14ac:dyDescent="0.2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 s="12">
        <v>1406900607</v>
      </c>
      <c r="J730" s="12">
        <v>1403012607</v>
      </c>
      <c r="K730" s="13">
        <f>(J730/86400)+25569</f>
        <v>41807.571840277778</v>
      </c>
      <c r="L730" t="b">
        <v>0</v>
      </c>
      <c r="M730">
        <v>119</v>
      </c>
      <c r="N730" t="b">
        <v>1</v>
      </c>
      <c r="O730" t="s">
        <v>8272</v>
      </c>
      <c r="P730">
        <f t="shared" si="22"/>
        <v>0</v>
      </c>
      <c r="Q730">
        <f>YEAR(K730)</f>
        <v>2014</v>
      </c>
      <c r="R730">
        <f t="shared" si="23"/>
        <v>122</v>
      </c>
      <c r="S730" s="17" t="s">
        <v>8331</v>
      </c>
      <c r="T730" t="s">
        <v>8353</v>
      </c>
    </row>
    <row r="731" spans="1:20" ht="48" hidden="1" x14ac:dyDescent="0.2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 s="12">
        <v>1326690000</v>
      </c>
      <c r="J731" s="12">
        <v>1324329156</v>
      </c>
      <c r="K731" s="13">
        <f>(J731/86400)+25569</f>
        <v>40896.883750000001</v>
      </c>
      <c r="L731" t="b">
        <v>0</v>
      </c>
      <c r="M731">
        <v>58</v>
      </c>
      <c r="N731" t="b">
        <v>1</v>
      </c>
      <c r="O731" t="s">
        <v>8274</v>
      </c>
      <c r="P731">
        <f t="shared" si="22"/>
        <v>0</v>
      </c>
      <c r="Q731">
        <f>YEAR(K731)</f>
        <v>2011</v>
      </c>
      <c r="R731">
        <f t="shared" si="23"/>
        <v>100</v>
      </c>
      <c r="S731" s="17" t="s">
        <v>8347</v>
      </c>
      <c r="T731" t="s">
        <v>8351</v>
      </c>
    </row>
    <row r="732" spans="1:20" ht="48" hidden="1" x14ac:dyDescent="0.2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 s="12">
        <v>1452174420</v>
      </c>
      <c r="J732" s="12">
        <v>1449150420</v>
      </c>
      <c r="K732" s="13">
        <f>(J732/86400)+25569</f>
        <v>42341.57430555555</v>
      </c>
      <c r="L732" t="b">
        <v>0</v>
      </c>
      <c r="M732">
        <v>27</v>
      </c>
      <c r="N732" t="b">
        <v>1</v>
      </c>
      <c r="O732" t="s">
        <v>8301</v>
      </c>
      <c r="P732">
        <f t="shared" si="22"/>
        <v>0</v>
      </c>
      <c r="Q732">
        <f>YEAR(K732)</f>
        <v>2015</v>
      </c>
      <c r="R732">
        <f t="shared" si="23"/>
        <v>100</v>
      </c>
      <c r="S732" s="17" t="s">
        <v>8343</v>
      </c>
      <c r="T732" t="s">
        <v>8344</v>
      </c>
    </row>
    <row r="733" spans="1:20" ht="48" x14ac:dyDescent="0.2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 s="12">
        <v>1461440421</v>
      </c>
      <c r="J733" s="12">
        <v>1458848421</v>
      </c>
      <c r="K733" s="13">
        <f>(J733/86400)+25569</f>
        <v>42453.819687499999</v>
      </c>
      <c r="L733" t="b">
        <v>0</v>
      </c>
      <c r="M733">
        <v>39</v>
      </c>
      <c r="N733" t="b">
        <v>0</v>
      </c>
      <c r="O733" t="s">
        <v>8281</v>
      </c>
      <c r="P733">
        <f t="shared" si="22"/>
        <v>0</v>
      </c>
      <c r="Q733">
        <f>YEAR(K733)</f>
        <v>2016</v>
      </c>
      <c r="R733">
        <f t="shared" si="23"/>
        <v>40</v>
      </c>
      <c r="S733" s="17" t="s">
        <v>8336</v>
      </c>
      <c r="T733" t="s">
        <v>8364</v>
      </c>
    </row>
    <row r="734" spans="1:20" ht="64" hidden="1" x14ac:dyDescent="0.2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 s="12">
        <v>1398268773</v>
      </c>
      <c r="J734" s="12">
        <v>1395676773</v>
      </c>
      <c r="K734" s="13">
        <f>(J734/86400)+25569</f>
        <v>41722.666354166664</v>
      </c>
      <c r="L734" t="b">
        <v>0</v>
      </c>
      <c r="M734">
        <v>58</v>
      </c>
      <c r="N734" t="b">
        <v>1</v>
      </c>
      <c r="O734" t="s">
        <v>8293</v>
      </c>
      <c r="P734">
        <f t="shared" si="22"/>
        <v>0</v>
      </c>
      <c r="Q734">
        <f>YEAR(K734)</f>
        <v>2014</v>
      </c>
      <c r="R734">
        <f t="shared" si="23"/>
        <v>123</v>
      </c>
      <c r="S734" s="17" t="s">
        <v>8328</v>
      </c>
      <c r="T734" t="s">
        <v>8329</v>
      </c>
    </row>
    <row r="735" spans="1:20" ht="64" hidden="1" x14ac:dyDescent="0.2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 s="12">
        <v>1413269940</v>
      </c>
      <c r="J735" s="12">
        <v>1410421670</v>
      </c>
      <c r="K735" s="13">
        <f>(J735/86400)+25569</f>
        <v>41893.324884259258</v>
      </c>
      <c r="L735" t="b">
        <v>1</v>
      </c>
      <c r="M735">
        <v>167</v>
      </c>
      <c r="N735" t="b">
        <v>1</v>
      </c>
      <c r="O735" t="s">
        <v>8269</v>
      </c>
      <c r="P735">
        <f t="shared" si="22"/>
        <v>9801</v>
      </c>
      <c r="Q735">
        <f>YEAR(K735)</f>
        <v>2014</v>
      </c>
      <c r="R735">
        <f t="shared" si="23"/>
        <v>115</v>
      </c>
      <c r="S735" s="17" t="s">
        <v>8343</v>
      </c>
      <c r="T735" t="s">
        <v>8346</v>
      </c>
    </row>
    <row r="736" spans="1:20" ht="32" hidden="1" x14ac:dyDescent="0.2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 s="12">
        <v>1331392049</v>
      </c>
      <c r="J736" s="12">
        <v>1328800049</v>
      </c>
      <c r="K736" s="13">
        <f>(J736/86400)+25569</f>
        <v>40948.630196759259</v>
      </c>
      <c r="L736" t="b">
        <v>1</v>
      </c>
      <c r="M736">
        <v>189</v>
      </c>
      <c r="N736" t="b">
        <v>1</v>
      </c>
      <c r="O736" t="s">
        <v>8267</v>
      </c>
      <c r="P736">
        <f t="shared" si="22"/>
        <v>9775</v>
      </c>
      <c r="Q736">
        <f>YEAR(K736)</f>
        <v>2012</v>
      </c>
      <c r="R736">
        <f t="shared" si="23"/>
        <v>130</v>
      </c>
      <c r="S736" s="17" t="s">
        <v>8341</v>
      </c>
      <c r="T736" t="s">
        <v>8342</v>
      </c>
    </row>
    <row r="737" spans="1:20" ht="48" hidden="1" x14ac:dyDescent="0.2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 s="12">
        <v>1307838049</v>
      </c>
      <c r="J737" s="12">
        <v>1302654049</v>
      </c>
      <c r="K737" s="13">
        <f>(J737/86400)+25569</f>
        <v>40646.014456018514</v>
      </c>
      <c r="L737" t="b">
        <v>1</v>
      </c>
      <c r="M737">
        <v>293</v>
      </c>
      <c r="N737" t="b">
        <v>1</v>
      </c>
      <c r="O737" t="s">
        <v>8286</v>
      </c>
      <c r="P737">
        <f t="shared" si="22"/>
        <v>9725</v>
      </c>
      <c r="Q737">
        <f>YEAR(K737)</f>
        <v>2011</v>
      </c>
      <c r="R737">
        <f t="shared" si="23"/>
        <v>102</v>
      </c>
      <c r="S737" s="17" t="s">
        <v>8331</v>
      </c>
      <c r="T737" t="s">
        <v>8332</v>
      </c>
    </row>
    <row r="738" spans="1:20" ht="48" hidden="1" x14ac:dyDescent="0.2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 s="12">
        <v>1467242995</v>
      </c>
      <c r="J738" s="12">
        <v>1465428595</v>
      </c>
      <c r="K738" s="13">
        <f>(J738/86400)+25569</f>
        <v>42529.979108796295</v>
      </c>
      <c r="L738" t="b">
        <v>0</v>
      </c>
      <c r="M738">
        <v>86</v>
      </c>
      <c r="N738" t="b">
        <v>1</v>
      </c>
      <c r="O738" t="s">
        <v>8283</v>
      </c>
      <c r="P738">
        <f t="shared" si="22"/>
        <v>0</v>
      </c>
      <c r="Q738">
        <f>YEAR(K738)</f>
        <v>2016</v>
      </c>
      <c r="R738">
        <f t="shared" si="23"/>
        <v>108</v>
      </c>
      <c r="S738" s="17" t="s">
        <v>8333</v>
      </c>
      <c r="T738" t="s">
        <v>8334</v>
      </c>
    </row>
    <row r="739" spans="1:20" ht="32" hidden="1" x14ac:dyDescent="0.2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 s="12">
        <v>1389474145</v>
      </c>
      <c r="J739" s="12">
        <v>1386882145</v>
      </c>
      <c r="K739" s="13">
        <f>(J739/86400)+25569</f>
        <v>41620.87667824074</v>
      </c>
      <c r="L739" t="b">
        <v>1</v>
      </c>
      <c r="M739">
        <v>50</v>
      </c>
      <c r="N739" t="b">
        <v>1</v>
      </c>
      <c r="O739" t="s">
        <v>8274</v>
      </c>
      <c r="P739">
        <f t="shared" si="22"/>
        <v>9545</v>
      </c>
      <c r="Q739">
        <f>YEAR(K739)</f>
        <v>2013</v>
      </c>
      <c r="R739">
        <f t="shared" si="23"/>
        <v>100</v>
      </c>
      <c r="S739" s="17" t="s">
        <v>8347</v>
      </c>
      <c r="T739" t="s">
        <v>8351</v>
      </c>
    </row>
    <row r="740" spans="1:20" ht="48" hidden="1" x14ac:dyDescent="0.2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 s="12">
        <v>1443826800</v>
      </c>
      <c r="J740" s="12">
        <v>1441606869</v>
      </c>
      <c r="K740" s="13">
        <f>(J740/86400)+25569</f>
        <v>42254.264687499999</v>
      </c>
      <c r="L740" t="b">
        <v>0</v>
      </c>
      <c r="M740">
        <v>97</v>
      </c>
      <c r="N740" t="b">
        <v>1</v>
      </c>
      <c r="O740" t="s">
        <v>8269</v>
      </c>
      <c r="P740">
        <f t="shared" si="22"/>
        <v>0</v>
      </c>
      <c r="Q740">
        <f>YEAR(K740)</f>
        <v>2015</v>
      </c>
      <c r="R740">
        <f t="shared" si="23"/>
        <v>100</v>
      </c>
      <c r="S740" s="17" t="s">
        <v>8343</v>
      </c>
      <c r="T740" t="s">
        <v>8346</v>
      </c>
    </row>
    <row r="741" spans="1:20" ht="48" hidden="1" x14ac:dyDescent="0.2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 s="12">
        <v>1402974000</v>
      </c>
      <c r="J741" s="12">
        <v>1400290255</v>
      </c>
      <c r="K741" s="13">
        <f>(J741/86400)+25569</f>
        <v>41776.06313657407</v>
      </c>
      <c r="L741" t="b">
        <v>0</v>
      </c>
      <c r="M741">
        <v>71</v>
      </c>
      <c r="N741" t="b">
        <v>1</v>
      </c>
      <c r="O741" t="s">
        <v>8269</v>
      </c>
      <c r="P741">
        <f t="shared" si="22"/>
        <v>0</v>
      </c>
      <c r="Q741">
        <f>YEAR(K741)</f>
        <v>2014</v>
      </c>
      <c r="R741">
        <f t="shared" si="23"/>
        <v>100</v>
      </c>
      <c r="S741" s="17" t="s">
        <v>8343</v>
      </c>
      <c r="T741" t="s">
        <v>8346</v>
      </c>
    </row>
    <row r="742" spans="1:20" ht="48" hidden="1" x14ac:dyDescent="0.2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 s="12">
        <v>1407758629</v>
      </c>
      <c r="J742" s="12">
        <v>1404907429</v>
      </c>
      <c r="K742" s="13">
        <f>(J742/86400)+25569</f>
        <v>41829.502650462964</v>
      </c>
      <c r="L742" t="b">
        <v>0</v>
      </c>
      <c r="M742">
        <v>139</v>
      </c>
      <c r="N742" t="b">
        <v>1</v>
      </c>
      <c r="O742" t="s">
        <v>8272</v>
      </c>
      <c r="P742">
        <f t="shared" si="22"/>
        <v>0</v>
      </c>
      <c r="Q742">
        <f>YEAR(K742)</f>
        <v>2014</v>
      </c>
      <c r="R742">
        <f t="shared" si="23"/>
        <v>158</v>
      </c>
      <c r="S742" s="17" t="s">
        <v>8331</v>
      </c>
      <c r="T742" t="s">
        <v>8353</v>
      </c>
    </row>
    <row r="743" spans="1:20" ht="19" hidden="1" x14ac:dyDescent="0.2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 s="12">
        <v>1417049663</v>
      </c>
      <c r="J743" s="12">
        <v>1413158063</v>
      </c>
      <c r="K743" s="13">
        <f>(J743/86400)+25569</f>
        <v>41924.996099537035</v>
      </c>
      <c r="L743" t="b">
        <v>0</v>
      </c>
      <c r="M743">
        <v>147</v>
      </c>
      <c r="N743" t="b">
        <v>1</v>
      </c>
      <c r="O743" t="s">
        <v>8274</v>
      </c>
      <c r="P743">
        <f t="shared" si="22"/>
        <v>0</v>
      </c>
      <c r="Q743">
        <f>YEAR(K743)</f>
        <v>2014</v>
      </c>
      <c r="R743">
        <f t="shared" si="23"/>
        <v>126</v>
      </c>
      <c r="S743" s="17" t="s">
        <v>8347</v>
      </c>
      <c r="T743" t="s">
        <v>8351</v>
      </c>
    </row>
    <row r="744" spans="1:20" ht="48" x14ac:dyDescent="0.2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 s="12">
        <v>1432248478</v>
      </c>
      <c r="J744" s="12">
        <v>1429656478</v>
      </c>
      <c r="K744" s="13">
        <f>(J744/86400)+25569</f>
        <v>42115.949976851851</v>
      </c>
      <c r="L744" t="b">
        <v>1</v>
      </c>
      <c r="M744">
        <v>185</v>
      </c>
      <c r="N744" t="b">
        <v>0</v>
      </c>
      <c r="O744" t="s">
        <v>8283</v>
      </c>
      <c r="P744">
        <f t="shared" si="22"/>
        <v>9477</v>
      </c>
      <c r="Q744">
        <f>YEAR(K744)</f>
        <v>2015</v>
      </c>
      <c r="R744">
        <f t="shared" si="23"/>
        <v>24</v>
      </c>
      <c r="S744" s="17" t="s">
        <v>8333</v>
      </c>
      <c r="T744" t="s">
        <v>8334</v>
      </c>
    </row>
    <row r="745" spans="1:20" ht="48" x14ac:dyDescent="0.2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 s="12">
        <v>1476109970</v>
      </c>
      <c r="J745" s="12">
        <v>1473517970</v>
      </c>
      <c r="K745" s="13">
        <f>(J745/86400)+25569</f>
        <v>42623.606134259258</v>
      </c>
      <c r="L745" t="b">
        <v>1</v>
      </c>
      <c r="M745">
        <v>113</v>
      </c>
      <c r="N745" t="b">
        <v>0</v>
      </c>
      <c r="O745" t="s">
        <v>8283</v>
      </c>
      <c r="P745">
        <f t="shared" si="22"/>
        <v>9460</v>
      </c>
      <c r="Q745">
        <f>YEAR(K745)</f>
        <v>2016</v>
      </c>
      <c r="R745">
        <f t="shared" si="23"/>
        <v>20</v>
      </c>
      <c r="S745" s="17" t="s">
        <v>8333</v>
      </c>
      <c r="T745" t="s">
        <v>8334</v>
      </c>
    </row>
    <row r="746" spans="1:20" ht="48" hidden="1" x14ac:dyDescent="0.2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 s="12">
        <v>1447426800</v>
      </c>
      <c r="J746" s="12">
        <v>1444904830</v>
      </c>
      <c r="K746" s="13">
        <f>(J746/86400)+25569</f>
        <v>42292.435532407406</v>
      </c>
      <c r="L746" t="b">
        <v>0</v>
      </c>
      <c r="M746">
        <v>159</v>
      </c>
      <c r="N746" t="b">
        <v>1</v>
      </c>
      <c r="O746" t="s">
        <v>8283</v>
      </c>
      <c r="P746">
        <f t="shared" si="22"/>
        <v>0</v>
      </c>
      <c r="Q746">
        <f>YEAR(K746)</f>
        <v>2015</v>
      </c>
      <c r="R746">
        <f t="shared" si="23"/>
        <v>105</v>
      </c>
      <c r="S746" s="17" t="s">
        <v>8333</v>
      </c>
      <c r="T746" t="s">
        <v>8334</v>
      </c>
    </row>
    <row r="747" spans="1:20" ht="48" hidden="1" x14ac:dyDescent="0.2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 s="12">
        <v>1356004725</v>
      </c>
      <c r="J747" s="12">
        <v>1353412725</v>
      </c>
      <c r="K747" s="13">
        <f>(J747/86400)+25569</f>
        <v>41233.499131944445</v>
      </c>
      <c r="L747" t="b">
        <v>1</v>
      </c>
      <c r="M747">
        <v>302</v>
      </c>
      <c r="N747" t="b">
        <v>1</v>
      </c>
      <c r="O747" t="s">
        <v>8269</v>
      </c>
      <c r="P747">
        <f t="shared" si="22"/>
        <v>9425.23</v>
      </c>
      <c r="Q747">
        <f>YEAR(K747)</f>
        <v>2012</v>
      </c>
      <c r="R747">
        <f t="shared" si="23"/>
        <v>189</v>
      </c>
      <c r="S747" s="17" t="s">
        <v>8343</v>
      </c>
      <c r="T747" t="s">
        <v>8346</v>
      </c>
    </row>
    <row r="748" spans="1:20" ht="32" x14ac:dyDescent="0.2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 s="12">
        <v>1485759540</v>
      </c>
      <c r="J748" s="12">
        <v>1480607607</v>
      </c>
      <c r="K748" s="13">
        <f>(J748/86400)+25569</f>
        <v>42705.662118055552</v>
      </c>
      <c r="L748" t="b">
        <v>0</v>
      </c>
      <c r="M748">
        <v>100</v>
      </c>
      <c r="N748" t="b">
        <v>0</v>
      </c>
      <c r="O748" t="s">
        <v>8283</v>
      </c>
      <c r="P748">
        <f t="shared" si="22"/>
        <v>0</v>
      </c>
      <c r="Q748">
        <f>YEAR(K748)</f>
        <v>2016</v>
      </c>
      <c r="R748">
        <f t="shared" si="23"/>
        <v>52</v>
      </c>
      <c r="S748" s="17" t="s">
        <v>8333</v>
      </c>
      <c r="T748" t="s">
        <v>8334</v>
      </c>
    </row>
    <row r="749" spans="1:20" ht="48" hidden="1" x14ac:dyDescent="0.2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 s="12">
        <v>1428091353</v>
      </c>
      <c r="J749" s="12">
        <v>1425502953</v>
      </c>
      <c r="K749" s="13">
        <f>(J749/86400)+25569</f>
        <v>42067.876770833333</v>
      </c>
      <c r="L749" t="b">
        <v>0</v>
      </c>
      <c r="M749">
        <v>90</v>
      </c>
      <c r="N749" t="b">
        <v>1</v>
      </c>
      <c r="O749" t="s">
        <v>8283</v>
      </c>
      <c r="P749">
        <f t="shared" si="22"/>
        <v>0</v>
      </c>
      <c r="Q749">
        <f>YEAR(K749)</f>
        <v>2015</v>
      </c>
      <c r="R749">
        <f t="shared" si="23"/>
        <v>111</v>
      </c>
      <c r="S749" s="17" t="s">
        <v>8333</v>
      </c>
      <c r="T749" t="s">
        <v>8334</v>
      </c>
    </row>
    <row r="750" spans="1:20" ht="48" hidden="1" x14ac:dyDescent="0.2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 s="12">
        <v>1430334126</v>
      </c>
      <c r="J750" s="12">
        <v>1426446126</v>
      </c>
      <c r="K750" s="13">
        <f>(J750/86400)+25569</f>
        <v>42078.793124999997</v>
      </c>
      <c r="L750" t="b">
        <v>0</v>
      </c>
      <c r="M750">
        <v>67</v>
      </c>
      <c r="N750" t="b">
        <v>1</v>
      </c>
      <c r="O750" t="s">
        <v>8267</v>
      </c>
      <c r="P750">
        <f t="shared" si="22"/>
        <v>0</v>
      </c>
      <c r="Q750">
        <f>YEAR(K750)</f>
        <v>2015</v>
      </c>
      <c r="R750">
        <f t="shared" si="23"/>
        <v>125</v>
      </c>
      <c r="S750" s="17" t="s">
        <v>8341</v>
      </c>
      <c r="T750" t="s">
        <v>8342</v>
      </c>
    </row>
    <row r="751" spans="1:20" ht="48" hidden="1" x14ac:dyDescent="0.2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 s="12">
        <v>1399421189</v>
      </c>
      <c r="J751" s="12">
        <v>1396829189</v>
      </c>
      <c r="K751" s="13">
        <f>(J751/86400)+25569</f>
        <v>41736.004502314812</v>
      </c>
      <c r="L751" t="b">
        <v>1</v>
      </c>
      <c r="M751">
        <v>104</v>
      </c>
      <c r="N751" t="b">
        <v>1</v>
      </c>
      <c r="O751" t="s">
        <v>8277</v>
      </c>
      <c r="P751">
        <f t="shared" si="22"/>
        <v>9370</v>
      </c>
      <c r="Q751">
        <f>YEAR(K751)</f>
        <v>2014</v>
      </c>
      <c r="R751">
        <f t="shared" si="23"/>
        <v>104</v>
      </c>
      <c r="S751" s="17" t="s">
        <v>8347</v>
      </c>
      <c r="T751" t="s">
        <v>8348</v>
      </c>
    </row>
    <row r="752" spans="1:20" ht="32" hidden="1" x14ac:dyDescent="0.2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 s="12">
        <v>1480784606</v>
      </c>
      <c r="J752" s="12">
        <v>1478189006</v>
      </c>
      <c r="K752" s="13">
        <f>(J752/86400)+25569</f>
        <v>42677.669050925921</v>
      </c>
      <c r="L752" t="b">
        <v>0</v>
      </c>
      <c r="M752">
        <v>168</v>
      </c>
      <c r="N752" t="b">
        <v>1</v>
      </c>
      <c r="O752" t="s">
        <v>8274</v>
      </c>
      <c r="P752">
        <f t="shared" si="22"/>
        <v>0</v>
      </c>
      <c r="Q752">
        <f>YEAR(K752)</f>
        <v>2016</v>
      </c>
      <c r="R752">
        <f t="shared" si="23"/>
        <v>252</v>
      </c>
      <c r="S752" s="17" t="s">
        <v>8347</v>
      </c>
      <c r="T752" t="s">
        <v>8351</v>
      </c>
    </row>
    <row r="753" spans="1:20" ht="48" hidden="1" x14ac:dyDescent="0.2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 s="12">
        <v>1403301540</v>
      </c>
      <c r="J753" s="12">
        <v>1400867283</v>
      </c>
      <c r="K753" s="13">
        <f>(J753/86400)+25569</f>
        <v>41782.741701388892</v>
      </c>
      <c r="L753" t="b">
        <v>1</v>
      </c>
      <c r="M753">
        <v>145</v>
      </c>
      <c r="N753" t="b">
        <v>1</v>
      </c>
      <c r="O753" t="s">
        <v>8283</v>
      </c>
      <c r="P753">
        <f t="shared" si="22"/>
        <v>9302.75</v>
      </c>
      <c r="Q753">
        <f>YEAR(K753)</f>
        <v>2014</v>
      </c>
      <c r="R753">
        <f t="shared" si="23"/>
        <v>103</v>
      </c>
      <c r="S753" s="17" t="s">
        <v>8333</v>
      </c>
      <c r="T753" t="s">
        <v>8334</v>
      </c>
    </row>
    <row r="754" spans="1:20" ht="48" hidden="1" x14ac:dyDescent="0.2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 s="12">
        <v>1489374000</v>
      </c>
      <c r="J754" s="12">
        <v>1488823290</v>
      </c>
      <c r="K754" s="13">
        <f>(J754/86400)+25569</f>
        <v>42800.751041666663</v>
      </c>
      <c r="L754" t="b">
        <v>0</v>
      </c>
      <c r="M754">
        <v>2035</v>
      </c>
      <c r="N754" t="b">
        <v>1</v>
      </c>
      <c r="O754" t="s">
        <v>8295</v>
      </c>
      <c r="P754">
        <f t="shared" si="22"/>
        <v>0</v>
      </c>
      <c r="Q754">
        <f>YEAR(K754)</f>
        <v>2017</v>
      </c>
      <c r="R754">
        <f t="shared" si="23"/>
        <v>930250</v>
      </c>
      <c r="S754" s="17" t="s">
        <v>8336</v>
      </c>
      <c r="T754" t="s">
        <v>8337</v>
      </c>
    </row>
    <row r="755" spans="1:20" ht="48" hidden="1" x14ac:dyDescent="0.2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 s="12">
        <v>1275364740</v>
      </c>
      <c r="J755" s="12">
        <v>1269878058</v>
      </c>
      <c r="K755" s="13">
        <f>(J755/86400)+25569</f>
        <v>40266.66270833333</v>
      </c>
      <c r="L755" t="b">
        <v>1</v>
      </c>
      <c r="M755">
        <v>108</v>
      </c>
      <c r="N755" t="b">
        <v>1</v>
      </c>
      <c r="O755" t="s">
        <v>8267</v>
      </c>
      <c r="P755">
        <f t="shared" si="22"/>
        <v>9228</v>
      </c>
      <c r="Q755">
        <f>YEAR(K755)</f>
        <v>2010</v>
      </c>
      <c r="R755">
        <f t="shared" si="23"/>
        <v>185</v>
      </c>
      <c r="S755" s="17" t="s">
        <v>8341</v>
      </c>
      <c r="T755" t="s">
        <v>8342</v>
      </c>
    </row>
    <row r="756" spans="1:20" ht="48" hidden="1" x14ac:dyDescent="0.2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 s="12">
        <v>1445363722</v>
      </c>
      <c r="J756" s="12">
        <v>1442771722</v>
      </c>
      <c r="K756" s="13">
        <f>(J756/86400)+25569</f>
        <v>42267.746782407412</v>
      </c>
      <c r="L756" t="b">
        <v>0</v>
      </c>
      <c r="M756">
        <v>47</v>
      </c>
      <c r="N756" t="b">
        <v>1</v>
      </c>
      <c r="O756" t="s">
        <v>8277</v>
      </c>
      <c r="P756">
        <f t="shared" si="22"/>
        <v>0</v>
      </c>
      <c r="Q756">
        <f>YEAR(K756)</f>
        <v>2015</v>
      </c>
      <c r="R756">
        <f t="shared" si="23"/>
        <v>102</v>
      </c>
      <c r="S756" s="17" t="s">
        <v>8347</v>
      </c>
      <c r="T756" t="s">
        <v>8348</v>
      </c>
    </row>
    <row r="757" spans="1:20" ht="48" hidden="1" x14ac:dyDescent="0.2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 s="12">
        <v>1361696955</v>
      </c>
      <c r="J757" s="12">
        <v>1359104955</v>
      </c>
      <c r="K757" s="13">
        <f>(J757/86400)+25569</f>
        <v>41299.381423611107</v>
      </c>
      <c r="L757" t="b">
        <v>0</v>
      </c>
      <c r="M757">
        <v>160</v>
      </c>
      <c r="N757" t="b">
        <v>1</v>
      </c>
      <c r="O757" t="s">
        <v>8277</v>
      </c>
      <c r="P757">
        <f t="shared" si="22"/>
        <v>0</v>
      </c>
      <c r="Q757">
        <f>YEAR(K757)</f>
        <v>2013</v>
      </c>
      <c r="R757">
        <f t="shared" si="23"/>
        <v>115</v>
      </c>
      <c r="S757" s="17" t="s">
        <v>8347</v>
      </c>
      <c r="T757" t="s">
        <v>8348</v>
      </c>
    </row>
    <row r="758" spans="1:20" ht="32" hidden="1" x14ac:dyDescent="0.2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 s="12">
        <v>1453323048</v>
      </c>
      <c r="J758" s="12">
        <v>1450731048</v>
      </c>
      <c r="K758" s="13">
        <f>(J758/86400)+25569</f>
        <v>42359.868611111116</v>
      </c>
      <c r="L758" t="b">
        <v>0</v>
      </c>
      <c r="M758">
        <v>95</v>
      </c>
      <c r="N758" t="b">
        <v>1</v>
      </c>
      <c r="O758" t="s">
        <v>8301</v>
      </c>
      <c r="P758">
        <f t="shared" si="22"/>
        <v>0</v>
      </c>
      <c r="Q758">
        <f>YEAR(K758)</f>
        <v>2015</v>
      </c>
      <c r="R758">
        <f t="shared" si="23"/>
        <v>110</v>
      </c>
      <c r="S758" s="17" t="s">
        <v>8343</v>
      </c>
      <c r="T758" t="s">
        <v>8344</v>
      </c>
    </row>
    <row r="759" spans="1:20" ht="48" hidden="1" x14ac:dyDescent="0.2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 s="12">
        <v>1405033300</v>
      </c>
      <c r="J759" s="12">
        <v>1402441300</v>
      </c>
      <c r="K759" s="13">
        <f>(J759/86400)+25569</f>
        <v>41800.959490740745</v>
      </c>
      <c r="L759" t="b">
        <v>0</v>
      </c>
      <c r="M759">
        <v>179</v>
      </c>
      <c r="N759" t="b">
        <v>1</v>
      </c>
      <c r="O759" t="s">
        <v>8274</v>
      </c>
      <c r="P759">
        <f t="shared" si="22"/>
        <v>0</v>
      </c>
      <c r="Q759">
        <f>YEAR(K759)</f>
        <v>2014</v>
      </c>
      <c r="R759">
        <f t="shared" si="23"/>
        <v>102</v>
      </c>
      <c r="S759" s="17" t="s">
        <v>8347</v>
      </c>
      <c r="T759" t="s">
        <v>8351</v>
      </c>
    </row>
    <row r="760" spans="1:20" ht="48" hidden="1" x14ac:dyDescent="0.2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 s="12">
        <v>1323742396</v>
      </c>
      <c r="J760" s="12">
        <v>1319850796</v>
      </c>
      <c r="K760" s="13">
        <f>(J760/86400)+25569</f>
        <v>40845.050879629627</v>
      </c>
      <c r="L760" t="b">
        <v>0</v>
      </c>
      <c r="M760">
        <v>136</v>
      </c>
      <c r="N760" t="b">
        <v>1</v>
      </c>
      <c r="O760" t="s">
        <v>8274</v>
      </c>
      <c r="P760">
        <f t="shared" si="22"/>
        <v>0</v>
      </c>
      <c r="Q760">
        <f>YEAR(K760)</f>
        <v>2011</v>
      </c>
      <c r="R760">
        <f t="shared" si="23"/>
        <v>114</v>
      </c>
      <c r="S760" s="17" t="s">
        <v>8347</v>
      </c>
      <c r="T760" t="s">
        <v>8351</v>
      </c>
    </row>
    <row r="761" spans="1:20" ht="32" hidden="1" x14ac:dyDescent="0.2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 s="12">
        <v>1481731140</v>
      </c>
      <c r="J761" s="12">
        <v>1479866343</v>
      </c>
      <c r="K761" s="13">
        <f>(J761/86400)+25569</f>
        <v>42697.082673611112</v>
      </c>
      <c r="L761" t="b">
        <v>0</v>
      </c>
      <c r="M761">
        <v>72</v>
      </c>
      <c r="N761" t="b">
        <v>1</v>
      </c>
      <c r="O761" t="s">
        <v>8269</v>
      </c>
      <c r="P761">
        <f t="shared" si="22"/>
        <v>0</v>
      </c>
      <c r="Q761">
        <f>YEAR(K761)</f>
        <v>2016</v>
      </c>
      <c r="R761">
        <f t="shared" si="23"/>
        <v>101</v>
      </c>
      <c r="S761" s="17" t="s">
        <v>8343</v>
      </c>
      <c r="T761" t="s">
        <v>8346</v>
      </c>
    </row>
    <row r="762" spans="1:20" ht="48" hidden="1" x14ac:dyDescent="0.2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 s="12">
        <v>1451530800</v>
      </c>
      <c r="J762" s="12">
        <v>1448463086</v>
      </c>
      <c r="K762" s="13">
        <f>(J762/86400)+25569</f>
        <v>42333.619050925925</v>
      </c>
      <c r="L762" t="b">
        <v>0</v>
      </c>
      <c r="M762">
        <v>167</v>
      </c>
      <c r="N762" t="b">
        <v>1</v>
      </c>
      <c r="O762" t="s">
        <v>8283</v>
      </c>
      <c r="P762">
        <f t="shared" si="22"/>
        <v>0</v>
      </c>
      <c r="Q762">
        <f>YEAR(K762)</f>
        <v>2015</v>
      </c>
      <c r="R762">
        <f t="shared" si="23"/>
        <v>261</v>
      </c>
      <c r="S762" s="17" t="s">
        <v>8333</v>
      </c>
      <c r="T762" t="s">
        <v>8334</v>
      </c>
    </row>
    <row r="763" spans="1:20" ht="48" hidden="1" x14ac:dyDescent="0.2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 s="12">
        <v>1431885600</v>
      </c>
      <c r="J763" s="12">
        <v>1429133323</v>
      </c>
      <c r="K763" s="13">
        <f>(J763/86400)+25569</f>
        <v>42109.894942129627</v>
      </c>
      <c r="L763" t="b">
        <v>0</v>
      </c>
      <c r="M763">
        <v>70</v>
      </c>
      <c r="N763" t="b">
        <v>1</v>
      </c>
      <c r="O763" t="s">
        <v>8283</v>
      </c>
      <c r="P763">
        <f t="shared" si="22"/>
        <v>0</v>
      </c>
      <c r="Q763">
        <f>YEAR(K763)</f>
        <v>2015</v>
      </c>
      <c r="R763">
        <f t="shared" si="23"/>
        <v>104</v>
      </c>
      <c r="S763" s="17" t="s">
        <v>8333</v>
      </c>
      <c r="T763" t="s">
        <v>8334</v>
      </c>
    </row>
    <row r="764" spans="1:20" ht="48" hidden="1" x14ac:dyDescent="0.2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 s="12">
        <v>1467680867</v>
      </c>
      <c r="J764" s="12">
        <v>1464224867</v>
      </c>
      <c r="K764" s="13">
        <f>(J764/86400)+25569</f>
        <v>42516.047071759254</v>
      </c>
      <c r="L764" t="b">
        <v>0</v>
      </c>
      <c r="M764">
        <v>57</v>
      </c>
      <c r="N764" t="b">
        <v>1</v>
      </c>
      <c r="O764" t="s">
        <v>8263</v>
      </c>
      <c r="P764">
        <f t="shared" si="22"/>
        <v>0</v>
      </c>
      <c r="Q764">
        <f>YEAR(K764)</f>
        <v>2016</v>
      </c>
      <c r="R764">
        <f t="shared" si="23"/>
        <v>101</v>
      </c>
      <c r="S764" s="17" t="s">
        <v>8341</v>
      </c>
      <c r="T764" t="s">
        <v>8352</v>
      </c>
    </row>
    <row r="765" spans="1:20" ht="48" hidden="1" x14ac:dyDescent="0.2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 s="12">
        <v>1272828120</v>
      </c>
      <c r="J765" s="12">
        <v>1268934736</v>
      </c>
      <c r="K765" s="13">
        <f>(J765/86400)+25569</f>
        <v>40255.744629629626</v>
      </c>
      <c r="L765" t="b">
        <v>0</v>
      </c>
      <c r="M765">
        <v>26</v>
      </c>
      <c r="N765" t="b">
        <v>1</v>
      </c>
      <c r="O765" t="s">
        <v>8267</v>
      </c>
      <c r="P765">
        <f t="shared" si="22"/>
        <v>0</v>
      </c>
      <c r="Q765">
        <f>YEAR(K765)</f>
        <v>2010</v>
      </c>
      <c r="R765">
        <f t="shared" si="23"/>
        <v>101</v>
      </c>
      <c r="S765" s="17" t="s">
        <v>8341</v>
      </c>
      <c r="T765" t="s">
        <v>8342</v>
      </c>
    </row>
    <row r="766" spans="1:20" ht="32" hidden="1" x14ac:dyDescent="0.2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 s="12">
        <v>1409099481</v>
      </c>
      <c r="J766" s="12">
        <v>1406507481</v>
      </c>
      <c r="K766" s="13">
        <f>(J766/86400)+25569</f>
        <v>41848.021770833337</v>
      </c>
      <c r="L766" t="b">
        <v>1</v>
      </c>
      <c r="M766">
        <v>94</v>
      </c>
      <c r="N766" t="b">
        <v>1</v>
      </c>
      <c r="O766" t="s">
        <v>8293</v>
      </c>
      <c r="P766">
        <f t="shared" si="22"/>
        <v>9030</v>
      </c>
      <c r="Q766">
        <f>YEAR(K766)</f>
        <v>2014</v>
      </c>
      <c r="R766">
        <f t="shared" si="23"/>
        <v>361</v>
      </c>
      <c r="S766" s="17" t="s">
        <v>8328</v>
      </c>
      <c r="T766" t="s">
        <v>8329</v>
      </c>
    </row>
    <row r="767" spans="1:20" ht="48" hidden="1" x14ac:dyDescent="0.2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 s="12">
        <v>1447862947</v>
      </c>
      <c r="J767" s="12">
        <v>1445267347</v>
      </c>
      <c r="K767" s="13">
        <f>(J767/86400)+25569</f>
        <v>42296.631331018521</v>
      </c>
      <c r="L767" t="b">
        <v>0</v>
      </c>
      <c r="M767">
        <v>84</v>
      </c>
      <c r="N767" t="b">
        <v>1</v>
      </c>
      <c r="O767" t="s">
        <v>8295</v>
      </c>
      <c r="P767">
        <f t="shared" si="22"/>
        <v>0</v>
      </c>
      <c r="Q767">
        <f>YEAR(K767)</f>
        <v>2015</v>
      </c>
      <c r="R767">
        <f t="shared" si="23"/>
        <v>113</v>
      </c>
      <c r="S767" s="17" t="s">
        <v>8336</v>
      </c>
      <c r="T767" t="s">
        <v>8337</v>
      </c>
    </row>
    <row r="768" spans="1:20" ht="48" hidden="1" x14ac:dyDescent="0.2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 s="12">
        <v>1365973432</v>
      </c>
      <c r="J768" s="12">
        <v>1363381432</v>
      </c>
      <c r="K768" s="13">
        <f>(J768/86400)+25569</f>
        <v>41348.877685185187</v>
      </c>
      <c r="L768" t="b">
        <v>1</v>
      </c>
      <c r="M768">
        <v>146</v>
      </c>
      <c r="N768" t="b">
        <v>1</v>
      </c>
      <c r="O768" t="s">
        <v>8267</v>
      </c>
      <c r="P768">
        <f t="shared" si="22"/>
        <v>8950</v>
      </c>
      <c r="Q768">
        <f>YEAR(K768)</f>
        <v>2013</v>
      </c>
      <c r="R768">
        <f t="shared" si="23"/>
        <v>112</v>
      </c>
      <c r="S768" s="17" t="s">
        <v>8341</v>
      </c>
      <c r="T768" t="s">
        <v>8342</v>
      </c>
    </row>
    <row r="769" spans="1:20" ht="48" x14ac:dyDescent="0.2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 s="12">
        <v>1410616600</v>
      </c>
      <c r="J769" s="12">
        <v>1405432600</v>
      </c>
      <c r="K769" s="13">
        <f>(J769/86400)+25569</f>
        <v>41835.581018518518</v>
      </c>
      <c r="L769" t="b">
        <v>0</v>
      </c>
      <c r="M769">
        <v>369</v>
      </c>
      <c r="N769" t="b">
        <v>0</v>
      </c>
      <c r="O769" t="s">
        <v>8271</v>
      </c>
      <c r="P769">
        <f t="shared" si="22"/>
        <v>0</v>
      </c>
      <c r="Q769">
        <f>YEAR(K769)</f>
        <v>2014</v>
      </c>
      <c r="R769">
        <f t="shared" si="23"/>
        <v>22</v>
      </c>
      <c r="S769" s="17" t="s">
        <v>8328</v>
      </c>
      <c r="T769" t="s">
        <v>8330</v>
      </c>
    </row>
    <row r="770" spans="1:20" ht="48" hidden="1" x14ac:dyDescent="0.2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 s="12">
        <v>1461931860</v>
      </c>
      <c r="J770" s="12">
        <v>1457109121</v>
      </c>
      <c r="K770" s="13">
        <f>(J770/86400)+25569</f>
        <v>42433.688900462963</v>
      </c>
      <c r="L770" t="b">
        <v>0</v>
      </c>
      <c r="M770">
        <v>134</v>
      </c>
      <c r="N770" t="b">
        <v>1</v>
      </c>
      <c r="O770" t="s">
        <v>8274</v>
      </c>
      <c r="P770">
        <f t="shared" si="22"/>
        <v>0</v>
      </c>
      <c r="Q770">
        <f>YEAR(K770)</f>
        <v>2016</v>
      </c>
      <c r="R770">
        <f t="shared" si="23"/>
        <v>110</v>
      </c>
      <c r="S770" s="17" t="s">
        <v>8347</v>
      </c>
      <c r="T770" t="s">
        <v>8351</v>
      </c>
    </row>
    <row r="771" spans="1:20" ht="48" x14ac:dyDescent="0.2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 s="12">
        <v>1472920909</v>
      </c>
      <c r="J771" s="12">
        <v>1467736909</v>
      </c>
      <c r="K771" s="13">
        <f>(J771/86400)+25569</f>
        <v>42556.695706018523</v>
      </c>
      <c r="L771" t="b">
        <v>0</v>
      </c>
      <c r="M771">
        <v>94</v>
      </c>
      <c r="N771" t="b">
        <v>0</v>
      </c>
      <c r="O771" t="s">
        <v>8271</v>
      </c>
      <c r="P771">
        <f t="shared" ref="P771:P834" si="24">IFERROR(ROUND(E771/L771,2),0)</f>
        <v>0</v>
      </c>
      <c r="Q771">
        <f>YEAR(K771)</f>
        <v>2016</v>
      </c>
      <c r="R771">
        <f t="shared" ref="R771:R834" si="25">ROUND(E771/D771*100,0)</f>
        <v>15</v>
      </c>
      <c r="S771" s="17" t="s">
        <v>8328</v>
      </c>
      <c r="T771" t="s">
        <v>8330</v>
      </c>
    </row>
    <row r="772" spans="1:20" ht="32" x14ac:dyDescent="0.2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 s="12">
        <v>1459493940</v>
      </c>
      <c r="J772" s="12">
        <v>1456732225</v>
      </c>
      <c r="K772" s="13">
        <f>(J772/86400)+25569</f>
        <v>42429.326678240745</v>
      </c>
      <c r="L772" t="b">
        <v>0</v>
      </c>
      <c r="M772">
        <v>76</v>
      </c>
      <c r="N772" t="b">
        <v>0</v>
      </c>
      <c r="O772" t="s">
        <v>8266</v>
      </c>
      <c r="P772">
        <f t="shared" si="24"/>
        <v>0</v>
      </c>
      <c r="Q772">
        <f>YEAR(K772)</f>
        <v>2016</v>
      </c>
      <c r="R772">
        <f t="shared" si="25"/>
        <v>18</v>
      </c>
      <c r="S772" s="17" t="s">
        <v>8341</v>
      </c>
      <c r="T772" t="s">
        <v>8345</v>
      </c>
    </row>
    <row r="773" spans="1:20" ht="48" hidden="1" x14ac:dyDescent="0.2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 s="12">
        <v>1486616400</v>
      </c>
      <c r="J773" s="12">
        <v>1484037977</v>
      </c>
      <c r="K773" s="13">
        <f>(J773/86400)+25569</f>
        <v>42745.365474537037</v>
      </c>
      <c r="L773" t="b">
        <v>0</v>
      </c>
      <c r="M773">
        <v>279</v>
      </c>
      <c r="N773" t="b">
        <v>1</v>
      </c>
      <c r="O773" t="s">
        <v>8295</v>
      </c>
      <c r="P773">
        <f t="shared" si="24"/>
        <v>0</v>
      </c>
      <c r="Q773">
        <f>YEAR(K773)</f>
        <v>2017</v>
      </c>
      <c r="R773">
        <f t="shared" si="25"/>
        <v>489</v>
      </c>
      <c r="S773" s="17" t="s">
        <v>8336</v>
      </c>
      <c r="T773" t="s">
        <v>8337</v>
      </c>
    </row>
    <row r="774" spans="1:20" ht="32" hidden="1" x14ac:dyDescent="0.2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 s="12">
        <v>1336086026</v>
      </c>
      <c r="J774" s="12">
        <v>1333494026</v>
      </c>
      <c r="K774" s="13">
        <f>(J774/86400)+25569</f>
        <v>41002.958634259259</v>
      </c>
      <c r="L774" t="b">
        <v>1</v>
      </c>
      <c r="M774">
        <v>157</v>
      </c>
      <c r="N774" t="b">
        <v>1</v>
      </c>
      <c r="O774" t="s">
        <v>8277</v>
      </c>
      <c r="P774">
        <f t="shared" si="24"/>
        <v>8792.02</v>
      </c>
      <c r="Q774">
        <f>YEAR(K774)</f>
        <v>2012</v>
      </c>
      <c r="R774">
        <f t="shared" si="25"/>
        <v>176</v>
      </c>
      <c r="S774" s="17" t="s">
        <v>8347</v>
      </c>
      <c r="T774" t="s">
        <v>8348</v>
      </c>
    </row>
    <row r="775" spans="1:20" ht="48" hidden="1" x14ac:dyDescent="0.2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 s="12">
        <v>1485547530</v>
      </c>
      <c r="J775" s="12">
        <v>1483646730</v>
      </c>
      <c r="K775" s="13">
        <f>(J775/86400)+25569</f>
        <v>42740.837152777778</v>
      </c>
      <c r="L775" t="b">
        <v>0</v>
      </c>
      <c r="M775">
        <v>93</v>
      </c>
      <c r="N775" t="b">
        <v>1</v>
      </c>
      <c r="O775" t="s">
        <v>8301</v>
      </c>
      <c r="P775">
        <f t="shared" si="24"/>
        <v>0</v>
      </c>
      <c r="Q775">
        <f>YEAR(K775)</f>
        <v>2017</v>
      </c>
      <c r="R775">
        <f t="shared" si="25"/>
        <v>103</v>
      </c>
      <c r="S775" s="17" t="s">
        <v>8343</v>
      </c>
      <c r="T775" t="s">
        <v>8344</v>
      </c>
    </row>
    <row r="776" spans="1:20" ht="48" hidden="1" x14ac:dyDescent="0.2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 s="12">
        <v>1450220974</v>
      </c>
      <c r="J776" s="12">
        <v>1447628974</v>
      </c>
      <c r="K776" s="13">
        <f>(J776/86400)+25569</f>
        <v>42323.96497685185</v>
      </c>
      <c r="L776" t="b">
        <v>0</v>
      </c>
      <c r="M776">
        <v>45</v>
      </c>
      <c r="N776" t="b">
        <v>1</v>
      </c>
      <c r="O776" t="s">
        <v>8263</v>
      </c>
      <c r="P776">
        <f t="shared" si="24"/>
        <v>0</v>
      </c>
      <c r="Q776">
        <f>YEAR(K776)</f>
        <v>2015</v>
      </c>
      <c r="R776">
        <f t="shared" si="25"/>
        <v>104</v>
      </c>
      <c r="S776" s="17" t="s">
        <v>8341</v>
      </c>
      <c r="T776" t="s">
        <v>8352</v>
      </c>
    </row>
    <row r="777" spans="1:20" ht="48" hidden="1" x14ac:dyDescent="0.2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 s="12">
        <v>1451620800</v>
      </c>
      <c r="J777" s="12">
        <v>1449171508</v>
      </c>
      <c r="K777" s="13">
        <f>(J777/86400)+25569</f>
        <v>42341.818379629629</v>
      </c>
      <c r="L777" t="b">
        <v>0</v>
      </c>
      <c r="M777">
        <v>33</v>
      </c>
      <c r="N777" t="b">
        <v>1</v>
      </c>
      <c r="O777" t="s">
        <v>8269</v>
      </c>
      <c r="P777">
        <f t="shared" si="24"/>
        <v>0</v>
      </c>
      <c r="Q777">
        <f>YEAR(K777)</f>
        <v>2015</v>
      </c>
      <c r="R777">
        <f t="shared" si="25"/>
        <v>175</v>
      </c>
      <c r="S777" s="17" t="s">
        <v>8343</v>
      </c>
      <c r="T777" t="s">
        <v>8346</v>
      </c>
    </row>
    <row r="778" spans="1:20" ht="48" hidden="1" x14ac:dyDescent="0.2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 s="12">
        <v>1323151140</v>
      </c>
      <c r="J778" s="12">
        <v>1320528070</v>
      </c>
      <c r="K778" s="13">
        <f>(J778/86400)+25569</f>
        <v>40852.889699074076</v>
      </c>
      <c r="L778" t="b">
        <v>0</v>
      </c>
      <c r="M778">
        <v>145</v>
      </c>
      <c r="N778" t="b">
        <v>1</v>
      </c>
      <c r="O778" t="s">
        <v>8277</v>
      </c>
      <c r="P778">
        <f t="shared" si="24"/>
        <v>0</v>
      </c>
      <c r="Q778">
        <f>YEAR(K778)</f>
        <v>2011</v>
      </c>
      <c r="R778">
        <f t="shared" si="25"/>
        <v>117</v>
      </c>
      <c r="S778" s="17" t="s">
        <v>8347</v>
      </c>
      <c r="T778" t="s">
        <v>8348</v>
      </c>
    </row>
    <row r="779" spans="1:20" ht="48" hidden="1" x14ac:dyDescent="0.2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 s="12">
        <v>1431122400</v>
      </c>
      <c r="J779" s="12">
        <v>1428428515</v>
      </c>
      <c r="K779" s="13">
        <f>(J779/86400)+25569</f>
        <v>42101.737442129626</v>
      </c>
      <c r="L779" t="b">
        <v>1</v>
      </c>
      <c r="M779">
        <v>80</v>
      </c>
      <c r="N779" t="b">
        <v>1</v>
      </c>
      <c r="O779" t="s">
        <v>8267</v>
      </c>
      <c r="P779">
        <f t="shared" si="24"/>
        <v>8735</v>
      </c>
      <c r="Q779">
        <f>YEAR(K779)</f>
        <v>2015</v>
      </c>
      <c r="R779">
        <f t="shared" si="25"/>
        <v>103</v>
      </c>
      <c r="S779" s="17" t="s">
        <v>8341</v>
      </c>
      <c r="T779" t="s">
        <v>8342</v>
      </c>
    </row>
    <row r="780" spans="1:20" ht="32" hidden="1" x14ac:dyDescent="0.2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 s="12">
        <v>1489775641</v>
      </c>
      <c r="J780" s="12">
        <v>1487360041</v>
      </c>
      <c r="K780" s="13">
        <f>(J780/86400)+25569</f>
        <v>42783.815289351856</v>
      </c>
      <c r="L780" t="b">
        <v>0</v>
      </c>
      <c r="M780">
        <v>101</v>
      </c>
      <c r="N780" t="b">
        <v>0</v>
      </c>
      <c r="O780" t="s">
        <v>8291</v>
      </c>
      <c r="P780">
        <f t="shared" si="24"/>
        <v>0</v>
      </c>
      <c r="Q780">
        <f>YEAR(K780)</f>
        <v>2017</v>
      </c>
      <c r="R780">
        <f t="shared" si="25"/>
        <v>109</v>
      </c>
      <c r="S780" s="17" t="s">
        <v>8347</v>
      </c>
      <c r="T780" t="s">
        <v>8350</v>
      </c>
    </row>
    <row r="781" spans="1:20" ht="48" x14ac:dyDescent="0.2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 s="12">
        <v>1411444740</v>
      </c>
      <c r="J781" s="12">
        <v>1409335497</v>
      </c>
      <c r="K781" s="13">
        <f>(J781/86400)+25569</f>
        <v>41880.753437499996</v>
      </c>
      <c r="L781" t="b">
        <v>0</v>
      </c>
      <c r="M781">
        <v>59</v>
      </c>
      <c r="N781" t="b">
        <v>0</v>
      </c>
      <c r="O781" t="s">
        <v>8303</v>
      </c>
      <c r="P781">
        <f t="shared" si="24"/>
        <v>0</v>
      </c>
      <c r="Q781">
        <f>YEAR(K781)</f>
        <v>2014</v>
      </c>
      <c r="R781">
        <f t="shared" si="25"/>
        <v>51</v>
      </c>
      <c r="S781" s="17" t="s">
        <v>8343</v>
      </c>
      <c r="T781" t="s">
        <v>8355</v>
      </c>
    </row>
    <row r="782" spans="1:20" ht="48" hidden="1" x14ac:dyDescent="0.2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 s="12">
        <v>1405688952</v>
      </c>
      <c r="J782" s="12">
        <v>1400504952</v>
      </c>
      <c r="K782" s="13">
        <f>(J782/86400)+25569</f>
        <v>41778.548055555555</v>
      </c>
      <c r="L782" t="b">
        <v>0</v>
      </c>
      <c r="M782">
        <v>36</v>
      </c>
      <c r="N782" t="b">
        <v>1</v>
      </c>
      <c r="O782" t="s">
        <v>8301</v>
      </c>
      <c r="P782">
        <f t="shared" si="24"/>
        <v>0</v>
      </c>
      <c r="Q782">
        <f>YEAR(K782)</f>
        <v>2014</v>
      </c>
      <c r="R782">
        <f t="shared" si="25"/>
        <v>103</v>
      </c>
      <c r="S782" s="17" t="s">
        <v>8343</v>
      </c>
      <c r="T782" t="s">
        <v>8344</v>
      </c>
    </row>
    <row r="783" spans="1:20" ht="48" hidden="1" x14ac:dyDescent="0.2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 s="12">
        <v>1303675296</v>
      </c>
      <c r="J783" s="12">
        <v>1300996896</v>
      </c>
      <c r="K783" s="13">
        <f>(J783/86400)+25569</f>
        <v>40626.834444444445</v>
      </c>
      <c r="L783" t="b">
        <v>0</v>
      </c>
      <c r="M783">
        <v>168</v>
      </c>
      <c r="N783" t="b">
        <v>1</v>
      </c>
      <c r="O783" t="s">
        <v>8290</v>
      </c>
      <c r="P783">
        <f t="shared" si="24"/>
        <v>0</v>
      </c>
      <c r="Q783">
        <f>YEAR(K783)</f>
        <v>2011</v>
      </c>
      <c r="R783">
        <f t="shared" si="25"/>
        <v>174</v>
      </c>
      <c r="S783" s="17" t="s">
        <v>8347</v>
      </c>
      <c r="T783" t="s">
        <v>8358</v>
      </c>
    </row>
    <row r="784" spans="1:20" ht="19" hidden="1" x14ac:dyDescent="0.2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 s="12">
        <v>1481099176</v>
      </c>
      <c r="J784" s="12">
        <v>1478507176</v>
      </c>
      <c r="K784" s="13">
        <f>(J784/86400)+25569</f>
        <v>42681.35157407407</v>
      </c>
      <c r="L784" t="b">
        <v>0</v>
      </c>
      <c r="M784">
        <v>50</v>
      </c>
      <c r="N784" t="b">
        <v>1</v>
      </c>
      <c r="O784" t="s">
        <v>8269</v>
      </c>
      <c r="P784">
        <f t="shared" si="24"/>
        <v>0</v>
      </c>
      <c r="Q784">
        <f>YEAR(K784)</f>
        <v>2016</v>
      </c>
      <c r="R784">
        <f t="shared" si="25"/>
        <v>103</v>
      </c>
      <c r="S784" s="17" t="s">
        <v>8343</v>
      </c>
      <c r="T784" t="s">
        <v>8346</v>
      </c>
    </row>
    <row r="785" spans="1:20" ht="48" hidden="1" x14ac:dyDescent="0.2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 s="12">
        <v>1422734313</v>
      </c>
      <c r="J785" s="12">
        <v>1420919913</v>
      </c>
      <c r="K785" s="13">
        <f>(J785/86400)+25569</f>
        <v>42014.832326388889</v>
      </c>
      <c r="L785" t="b">
        <v>0</v>
      </c>
      <c r="M785">
        <v>60</v>
      </c>
      <c r="N785" t="b">
        <v>1</v>
      </c>
      <c r="O785" t="s">
        <v>8295</v>
      </c>
      <c r="P785">
        <f t="shared" si="24"/>
        <v>0</v>
      </c>
      <c r="Q785">
        <f>YEAR(K785)</f>
        <v>2015</v>
      </c>
      <c r="R785">
        <f t="shared" si="25"/>
        <v>116</v>
      </c>
      <c r="S785" s="17" t="s">
        <v>8336</v>
      </c>
      <c r="T785" t="s">
        <v>8337</v>
      </c>
    </row>
    <row r="786" spans="1:20" ht="64" hidden="1" x14ac:dyDescent="0.2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 s="12">
        <v>1443242021</v>
      </c>
      <c r="J786" s="12">
        <v>1440650021</v>
      </c>
      <c r="K786" s="13">
        <f>(J786/86400)+25569</f>
        <v>42243.190057870372</v>
      </c>
      <c r="L786" t="b">
        <v>0</v>
      </c>
      <c r="M786">
        <v>115</v>
      </c>
      <c r="N786" t="b">
        <v>1</v>
      </c>
      <c r="O786" t="s">
        <v>8296</v>
      </c>
      <c r="P786">
        <f t="shared" si="24"/>
        <v>0</v>
      </c>
      <c r="Q786">
        <f>YEAR(K786)</f>
        <v>2015</v>
      </c>
      <c r="R786">
        <f t="shared" si="25"/>
        <v>173</v>
      </c>
      <c r="S786" s="17" t="s">
        <v>8339</v>
      </c>
      <c r="T786" t="s">
        <v>8340</v>
      </c>
    </row>
    <row r="787" spans="1:20" ht="48" hidden="1" x14ac:dyDescent="0.2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 s="12">
        <v>1438441308</v>
      </c>
      <c r="J787" s="12">
        <v>1435590108</v>
      </c>
      <c r="K787" s="13">
        <f>(J787/86400)+25569</f>
        <v>42184.626250000001</v>
      </c>
      <c r="L787" t="b">
        <v>1</v>
      </c>
      <c r="M787">
        <v>82</v>
      </c>
      <c r="N787" t="b">
        <v>1</v>
      </c>
      <c r="O787" t="s">
        <v>8267</v>
      </c>
      <c r="P787">
        <f t="shared" si="24"/>
        <v>8636</v>
      </c>
      <c r="Q787">
        <f>YEAR(K787)</f>
        <v>2015</v>
      </c>
      <c r="R787">
        <f t="shared" si="25"/>
        <v>102</v>
      </c>
      <c r="S787" s="17" t="s">
        <v>8341</v>
      </c>
      <c r="T787" t="s">
        <v>8342</v>
      </c>
    </row>
    <row r="788" spans="1:20" ht="48" hidden="1" x14ac:dyDescent="0.2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 s="12">
        <v>1451419200</v>
      </c>
      <c r="J788" s="12">
        <v>1449000056</v>
      </c>
      <c r="K788" s="13">
        <f>(J788/86400)+25569</f>
        <v>42339.833981481483</v>
      </c>
      <c r="L788" t="b">
        <v>0</v>
      </c>
      <c r="M788">
        <v>90</v>
      </c>
      <c r="N788" t="b">
        <v>0</v>
      </c>
      <c r="O788" t="s">
        <v>8271</v>
      </c>
      <c r="P788">
        <f t="shared" si="24"/>
        <v>0</v>
      </c>
      <c r="Q788">
        <f>YEAR(K788)</f>
        <v>2015</v>
      </c>
      <c r="R788">
        <f t="shared" si="25"/>
        <v>35</v>
      </c>
      <c r="S788" s="17" t="s">
        <v>8328</v>
      </c>
      <c r="T788" t="s">
        <v>8330</v>
      </c>
    </row>
    <row r="789" spans="1:20" ht="32" hidden="1" x14ac:dyDescent="0.2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 s="12">
        <v>1418580591</v>
      </c>
      <c r="J789" s="12">
        <v>1415988591</v>
      </c>
      <c r="K789" s="13">
        <f>(J789/86400)+25569</f>
        <v>41957.756840277776</v>
      </c>
      <c r="L789" t="b">
        <v>0</v>
      </c>
      <c r="M789">
        <v>97</v>
      </c>
      <c r="N789" t="b">
        <v>1</v>
      </c>
      <c r="O789" t="s">
        <v>8301</v>
      </c>
      <c r="P789">
        <f t="shared" si="24"/>
        <v>0</v>
      </c>
      <c r="Q789">
        <f>YEAR(K789)</f>
        <v>2014</v>
      </c>
      <c r="R789">
        <f t="shared" si="25"/>
        <v>108</v>
      </c>
      <c r="S789" s="17" t="s">
        <v>8343</v>
      </c>
      <c r="T789" t="s">
        <v>8344</v>
      </c>
    </row>
    <row r="790" spans="1:20" ht="48" x14ac:dyDescent="0.2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 s="12">
        <v>1433298676</v>
      </c>
      <c r="J790" s="12">
        <v>1429410676</v>
      </c>
      <c r="K790" s="13">
        <f>(J790/86400)+25569</f>
        <v>42113.105046296296</v>
      </c>
      <c r="L790" t="b">
        <v>0</v>
      </c>
      <c r="M790">
        <v>118</v>
      </c>
      <c r="N790" t="b">
        <v>0</v>
      </c>
      <c r="O790" t="s">
        <v>8282</v>
      </c>
      <c r="P790">
        <f t="shared" si="24"/>
        <v>0</v>
      </c>
      <c r="Q790">
        <f>YEAR(K790)</f>
        <v>2015</v>
      </c>
      <c r="R790">
        <f t="shared" si="25"/>
        <v>11</v>
      </c>
      <c r="S790" s="17" t="s">
        <v>8339</v>
      </c>
      <c r="T790" t="s">
        <v>8365</v>
      </c>
    </row>
    <row r="791" spans="1:20" ht="32" hidden="1" x14ac:dyDescent="0.2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 s="12">
        <v>1433779200</v>
      </c>
      <c r="J791" s="12">
        <v>1432559424</v>
      </c>
      <c r="K791" s="13">
        <f>(J791/86400)+25569</f>
        <v>42149.548888888894</v>
      </c>
      <c r="L791" t="b">
        <v>0</v>
      </c>
      <c r="M791">
        <v>174</v>
      </c>
      <c r="N791" t="b">
        <v>1</v>
      </c>
      <c r="O791" t="s">
        <v>8263</v>
      </c>
      <c r="P791">
        <f t="shared" si="24"/>
        <v>0</v>
      </c>
      <c r="Q791">
        <f>YEAR(K791)</f>
        <v>2015</v>
      </c>
      <c r="R791">
        <f t="shared" si="25"/>
        <v>107</v>
      </c>
      <c r="S791" s="17" t="s">
        <v>8341</v>
      </c>
      <c r="T791" t="s">
        <v>8352</v>
      </c>
    </row>
    <row r="792" spans="1:20" ht="48" hidden="1" x14ac:dyDescent="0.2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 s="12">
        <v>1483417020</v>
      </c>
      <c r="J792" s="12">
        <v>1480480167</v>
      </c>
      <c r="K792" s="13">
        <f>(J792/86400)+25569</f>
        <v>42704.187118055561</v>
      </c>
      <c r="L792" t="b">
        <v>0</v>
      </c>
      <c r="M792">
        <v>68</v>
      </c>
      <c r="N792" t="b">
        <v>1</v>
      </c>
      <c r="O792" t="s">
        <v>8296</v>
      </c>
      <c r="P792">
        <f t="shared" si="24"/>
        <v>0</v>
      </c>
      <c r="Q792">
        <f>YEAR(K792)</f>
        <v>2016</v>
      </c>
      <c r="R792">
        <f t="shared" si="25"/>
        <v>101</v>
      </c>
      <c r="S792" s="17" t="s">
        <v>8339</v>
      </c>
      <c r="T792" t="s">
        <v>8340</v>
      </c>
    </row>
    <row r="793" spans="1:20" ht="32" hidden="1" x14ac:dyDescent="0.2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 s="12">
        <v>1300275482</v>
      </c>
      <c r="J793" s="12">
        <v>1297687082</v>
      </c>
      <c r="K793" s="13">
        <f>(J793/86400)+25569</f>
        <v>40588.526412037041</v>
      </c>
      <c r="L793" t="b">
        <v>1</v>
      </c>
      <c r="M793">
        <v>188</v>
      </c>
      <c r="N793" t="b">
        <v>1</v>
      </c>
      <c r="O793" t="s">
        <v>8267</v>
      </c>
      <c r="P793">
        <f t="shared" si="24"/>
        <v>8538.66</v>
      </c>
      <c r="Q793">
        <f>YEAR(K793)</f>
        <v>2011</v>
      </c>
      <c r="R793">
        <f t="shared" si="25"/>
        <v>107</v>
      </c>
      <c r="S793" s="17" t="s">
        <v>8341</v>
      </c>
      <c r="T793" t="s">
        <v>8342</v>
      </c>
    </row>
    <row r="794" spans="1:20" ht="48" hidden="1" x14ac:dyDescent="0.2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 s="12">
        <v>1432101855</v>
      </c>
      <c r="J794" s="12">
        <v>1429509855</v>
      </c>
      <c r="K794" s="13">
        <f>(J794/86400)+25569</f>
        <v>42114.252951388888</v>
      </c>
      <c r="L794" t="b">
        <v>0</v>
      </c>
      <c r="M794">
        <v>292</v>
      </c>
      <c r="N794" t="b">
        <v>0</v>
      </c>
      <c r="O794" t="s">
        <v>8279</v>
      </c>
      <c r="P794">
        <f t="shared" si="24"/>
        <v>0</v>
      </c>
      <c r="Q794">
        <f>YEAR(K794)</f>
        <v>2015</v>
      </c>
      <c r="R794">
        <f t="shared" si="25"/>
        <v>9</v>
      </c>
      <c r="S794" s="17" t="s">
        <v>8366</v>
      </c>
      <c r="T794" t="s">
        <v>8367</v>
      </c>
    </row>
    <row r="795" spans="1:20" ht="64" hidden="1" x14ac:dyDescent="0.2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 s="12">
        <v>1406854800</v>
      </c>
      <c r="J795" s="12">
        <v>1403599778</v>
      </c>
      <c r="K795" s="13">
        <f>(J795/86400)+25569</f>
        <v>41814.367800925924</v>
      </c>
      <c r="L795" t="b">
        <v>0</v>
      </c>
      <c r="M795">
        <v>94</v>
      </c>
      <c r="N795" t="b">
        <v>1</v>
      </c>
      <c r="O795" t="s">
        <v>8303</v>
      </c>
      <c r="P795">
        <f t="shared" si="24"/>
        <v>0</v>
      </c>
      <c r="Q795">
        <f>YEAR(K795)</f>
        <v>2014</v>
      </c>
      <c r="R795">
        <f t="shared" si="25"/>
        <v>107</v>
      </c>
      <c r="S795" s="17" t="s">
        <v>8343</v>
      </c>
      <c r="T795" t="s">
        <v>8355</v>
      </c>
    </row>
    <row r="796" spans="1:20" ht="32" hidden="1" x14ac:dyDescent="0.2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 s="12">
        <v>1428128525</v>
      </c>
      <c r="J796" s="12">
        <v>1425540125</v>
      </c>
      <c r="K796" s="13">
        <f>(J796/86400)+25569</f>
        <v>42068.307002314818</v>
      </c>
      <c r="L796" t="b">
        <v>0</v>
      </c>
      <c r="M796">
        <v>44</v>
      </c>
      <c r="N796" t="b">
        <v>1</v>
      </c>
      <c r="O796" t="s">
        <v>8263</v>
      </c>
      <c r="P796">
        <f t="shared" si="24"/>
        <v>0</v>
      </c>
      <c r="Q796">
        <f>YEAR(K796)</f>
        <v>2015</v>
      </c>
      <c r="R796">
        <f t="shared" si="25"/>
        <v>142</v>
      </c>
      <c r="S796" s="17" t="s">
        <v>8341</v>
      </c>
      <c r="T796" t="s">
        <v>8352</v>
      </c>
    </row>
    <row r="797" spans="1:20" ht="48" hidden="1" x14ac:dyDescent="0.2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 s="12">
        <v>1402710250</v>
      </c>
      <c r="J797" s="12">
        <v>1401846250</v>
      </c>
      <c r="K797" s="13">
        <f>(J797/86400)+25569</f>
        <v>41794.072337962964</v>
      </c>
      <c r="L797" t="b">
        <v>0</v>
      </c>
      <c r="M797">
        <v>58</v>
      </c>
      <c r="N797" t="b">
        <v>1</v>
      </c>
      <c r="O797" t="s">
        <v>8263</v>
      </c>
      <c r="P797">
        <f t="shared" si="24"/>
        <v>0</v>
      </c>
      <c r="Q797">
        <f>YEAR(K797)</f>
        <v>2014</v>
      </c>
      <c r="R797">
        <f t="shared" si="25"/>
        <v>106</v>
      </c>
      <c r="S797" s="17" t="s">
        <v>8341</v>
      </c>
      <c r="T797" t="s">
        <v>8352</v>
      </c>
    </row>
    <row r="798" spans="1:20" ht="32" x14ac:dyDescent="0.2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 s="12">
        <v>1448175540</v>
      </c>
      <c r="J798" s="12">
        <v>1445483246</v>
      </c>
      <c r="K798" s="13">
        <f>(J798/86400)+25569</f>
        <v>42299.130162037036</v>
      </c>
      <c r="L798" t="b">
        <v>0</v>
      </c>
      <c r="M798">
        <v>72</v>
      </c>
      <c r="N798" t="b">
        <v>0</v>
      </c>
      <c r="O798" t="s">
        <v>8301</v>
      </c>
      <c r="P798">
        <f t="shared" si="24"/>
        <v>0</v>
      </c>
      <c r="Q798">
        <f>YEAR(K798)</f>
        <v>2015</v>
      </c>
      <c r="R798">
        <f t="shared" si="25"/>
        <v>11</v>
      </c>
      <c r="S798" s="17" t="s">
        <v>8343</v>
      </c>
      <c r="T798" t="s">
        <v>8344</v>
      </c>
    </row>
    <row r="799" spans="1:20" ht="32" hidden="1" x14ac:dyDescent="0.2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 s="12">
        <v>1485907200</v>
      </c>
      <c r="J799" s="12">
        <v>1483292122</v>
      </c>
      <c r="K799" s="13">
        <f>(J799/86400)+25569</f>
        <v>42736.732893518521</v>
      </c>
      <c r="L799" t="b">
        <v>1</v>
      </c>
      <c r="M799">
        <v>160</v>
      </c>
      <c r="N799" t="b">
        <v>1</v>
      </c>
      <c r="O799" t="s">
        <v>8283</v>
      </c>
      <c r="P799">
        <f t="shared" si="24"/>
        <v>8447</v>
      </c>
      <c r="Q799">
        <f>YEAR(K799)</f>
        <v>2017</v>
      </c>
      <c r="R799">
        <f t="shared" si="25"/>
        <v>282</v>
      </c>
      <c r="S799" s="17" t="s">
        <v>8333</v>
      </c>
      <c r="T799" t="s">
        <v>8334</v>
      </c>
    </row>
    <row r="800" spans="1:20" ht="48" hidden="1" x14ac:dyDescent="0.2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 s="12">
        <v>1315242360</v>
      </c>
      <c r="J800" s="12">
        <v>1310438737</v>
      </c>
      <c r="K800" s="13">
        <f>(J800/86400)+25569</f>
        <v>40736.115011574075</v>
      </c>
      <c r="L800" t="b">
        <v>0</v>
      </c>
      <c r="M800">
        <v>53</v>
      </c>
      <c r="N800" t="b">
        <v>1</v>
      </c>
      <c r="O800" t="s">
        <v>8274</v>
      </c>
      <c r="P800">
        <f t="shared" si="24"/>
        <v>0</v>
      </c>
      <c r="Q800">
        <f>YEAR(K800)</f>
        <v>2011</v>
      </c>
      <c r="R800">
        <f t="shared" si="25"/>
        <v>105</v>
      </c>
      <c r="S800" s="17" t="s">
        <v>8347</v>
      </c>
      <c r="T800" t="s">
        <v>8351</v>
      </c>
    </row>
    <row r="801" spans="1:20" ht="32" hidden="1" x14ac:dyDescent="0.2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 s="12">
        <v>1471242025</v>
      </c>
      <c r="J801" s="12">
        <v>1468650025</v>
      </c>
      <c r="K801" s="13">
        <f>(J801/86400)+25569</f>
        <v>42567.264178240745</v>
      </c>
      <c r="L801" t="b">
        <v>0</v>
      </c>
      <c r="M801">
        <v>99</v>
      </c>
      <c r="N801" t="b">
        <v>1</v>
      </c>
      <c r="O801" t="s">
        <v>8301</v>
      </c>
      <c r="P801">
        <f t="shared" si="24"/>
        <v>0</v>
      </c>
      <c r="Q801">
        <f>YEAR(K801)</f>
        <v>2016</v>
      </c>
      <c r="R801">
        <f t="shared" si="25"/>
        <v>168</v>
      </c>
      <c r="S801" s="17" t="s">
        <v>8343</v>
      </c>
      <c r="T801" t="s">
        <v>8344</v>
      </c>
    </row>
    <row r="802" spans="1:20" ht="48" hidden="1" x14ac:dyDescent="0.2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 s="12">
        <v>1480174071</v>
      </c>
      <c r="J802" s="12">
        <v>1477578471</v>
      </c>
      <c r="K802" s="13">
        <f>(J802/86400)+25569</f>
        <v>42670.602673611109</v>
      </c>
      <c r="L802" t="b">
        <v>0</v>
      </c>
      <c r="M802">
        <v>111</v>
      </c>
      <c r="N802" t="b">
        <v>1</v>
      </c>
      <c r="O802" t="s">
        <v>8296</v>
      </c>
      <c r="P802">
        <f t="shared" si="24"/>
        <v>0</v>
      </c>
      <c r="Q802">
        <f>YEAR(K802)</f>
        <v>2016</v>
      </c>
      <c r="R802">
        <f t="shared" si="25"/>
        <v>168</v>
      </c>
      <c r="S802" s="17" t="s">
        <v>8339</v>
      </c>
      <c r="T802" t="s">
        <v>8340</v>
      </c>
    </row>
    <row r="803" spans="1:20" ht="19" hidden="1" x14ac:dyDescent="0.2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 s="12">
        <v>1315413339</v>
      </c>
      <c r="J803" s="12">
        <v>1312821339</v>
      </c>
      <c r="K803" s="13">
        <f>(J803/86400)+25569</f>
        <v>40763.691423611112</v>
      </c>
      <c r="L803" t="b">
        <v>0</v>
      </c>
      <c r="M803">
        <v>71</v>
      </c>
      <c r="N803" t="b">
        <v>1</v>
      </c>
      <c r="O803" t="s">
        <v>8274</v>
      </c>
      <c r="P803">
        <f t="shared" si="24"/>
        <v>0</v>
      </c>
      <c r="Q803">
        <f>YEAR(K803)</f>
        <v>2011</v>
      </c>
      <c r="R803">
        <f t="shared" si="25"/>
        <v>104</v>
      </c>
      <c r="S803" s="17" t="s">
        <v>8347</v>
      </c>
      <c r="T803" t="s">
        <v>8351</v>
      </c>
    </row>
    <row r="804" spans="1:20" ht="48" hidden="1" x14ac:dyDescent="0.2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 s="12">
        <v>1367867536</v>
      </c>
      <c r="J804" s="12">
        <v>1365275536</v>
      </c>
      <c r="K804" s="13">
        <f>(J804/86400)+25569</f>
        <v>41370.800185185188</v>
      </c>
      <c r="L804" t="b">
        <v>0</v>
      </c>
      <c r="M804">
        <v>148</v>
      </c>
      <c r="N804" t="b">
        <v>1</v>
      </c>
      <c r="O804" t="s">
        <v>8274</v>
      </c>
      <c r="P804">
        <f t="shared" si="24"/>
        <v>0</v>
      </c>
      <c r="Q804">
        <f>YEAR(K804)</f>
        <v>2013</v>
      </c>
      <c r="R804">
        <f t="shared" si="25"/>
        <v>104</v>
      </c>
      <c r="S804" s="17" t="s">
        <v>8347</v>
      </c>
      <c r="T804" t="s">
        <v>8351</v>
      </c>
    </row>
    <row r="805" spans="1:20" ht="32" hidden="1" x14ac:dyDescent="0.2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 s="12">
        <v>1469721518</v>
      </c>
      <c r="J805" s="12">
        <v>1467129518</v>
      </c>
      <c r="K805" s="13">
        <f>(J805/86400)+25569</f>
        <v>42549.665717592594</v>
      </c>
      <c r="L805" t="b">
        <v>0</v>
      </c>
      <c r="M805">
        <v>47</v>
      </c>
      <c r="N805" t="b">
        <v>1</v>
      </c>
      <c r="O805" t="s">
        <v>8269</v>
      </c>
      <c r="P805">
        <f t="shared" si="24"/>
        <v>0</v>
      </c>
      <c r="Q805">
        <f>YEAR(K805)</f>
        <v>2016</v>
      </c>
      <c r="R805">
        <f t="shared" si="25"/>
        <v>104</v>
      </c>
      <c r="S805" s="17" t="s">
        <v>8343</v>
      </c>
      <c r="T805" t="s">
        <v>8346</v>
      </c>
    </row>
    <row r="806" spans="1:20" ht="48" hidden="1" x14ac:dyDescent="0.2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 s="12">
        <v>1420060920</v>
      </c>
      <c r="J806" s="12">
        <v>1417556262</v>
      </c>
      <c r="K806" s="13">
        <f>(J806/86400)+25569</f>
        <v>41975.901180555556</v>
      </c>
      <c r="L806" t="b">
        <v>0</v>
      </c>
      <c r="M806">
        <v>47</v>
      </c>
      <c r="N806" t="b">
        <v>1</v>
      </c>
      <c r="O806" t="s">
        <v>8301</v>
      </c>
      <c r="P806">
        <f t="shared" si="24"/>
        <v>0</v>
      </c>
      <c r="Q806">
        <f>YEAR(K806)</f>
        <v>2014</v>
      </c>
      <c r="R806">
        <f t="shared" si="25"/>
        <v>166</v>
      </c>
      <c r="S806" s="17" t="s">
        <v>8343</v>
      </c>
      <c r="T806" t="s">
        <v>8344</v>
      </c>
    </row>
    <row r="807" spans="1:20" ht="32" x14ac:dyDescent="0.2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 s="12">
        <v>1368792499</v>
      </c>
      <c r="J807" s="12">
        <v>1366200499</v>
      </c>
      <c r="K807" s="13">
        <f>(J807/86400)+25569</f>
        <v>41381.505775462967</v>
      </c>
      <c r="L807" t="b">
        <v>0</v>
      </c>
      <c r="M807">
        <v>125</v>
      </c>
      <c r="N807" t="b">
        <v>0</v>
      </c>
      <c r="O807" t="s">
        <v>8268</v>
      </c>
      <c r="P807">
        <f t="shared" si="24"/>
        <v>0</v>
      </c>
      <c r="Q807">
        <f>YEAR(K807)</f>
        <v>2013</v>
      </c>
      <c r="R807">
        <f t="shared" si="25"/>
        <v>22</v>
      </c>
      <c r="S807" s="17" t="s">
        <v>8341</v>
      </c>
      <c r="T807" t="s">
        <v>8359</v>
      </c>
    </row>
    <row r="808" spans="1:20" ht="48" hidden="1" x14ac:dyDescent="0.2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 s="12">
        <v>1309809140</v>
      </c>
      <c r="J808" s="12">
        <v>1302033140</v>
      </c>
      <c r="K808" s="13">
        <f>(J808/86400)+25569</f>
        <v>40638.828009259261</v>
      </c>
      <c r="L808" t="b">
        <v>1</v>
      </c>
      <c r="M808">
        <v>95</v>
      </c>
      <c r="N808" t="b">
        <v>1</v>
      </c>
      <c r="O808" t="s">
        <v>8293</v>
      </c>
      <c r="P808">
        <f t="shared" si="24"/>
        <v>8306.42</v>
      </c>
      <c r="Q808">
        <f>YEAR(K808)</f>
        <v>2011</v>
      </c>
      <c r="R808">
        <f t="shared" si="25"/>
        <v>138</v>
      </c>
      <c r="S808" s="17" t="s">
        <v>8328</v>
      </c>
      <c r="T808" t="s">
        <v>8329</v>
      </c>
    </row>
    <row r="809" spans="1:20" ht="48" hidden="1" x14ac:dyDescent="0.2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 s="12">
        <v>1450051200</v>
      </c>
      <c r="J809" s="12">
        <v>1448269539</v>
      </c>
      <c r="K809" s="13">
        <f>(J809/86400)+25569</f>
        <v>42331.378923611112</v>
      </c>
      <c r="L809" t="b">
        <v>0</v>
      </c>
      <c r="M809">
        <v>391</v>
      </c>
      <c r="N809" t="b">
        <v>1</v>
      </c>
      <c r="O809" t="s">
        <v>8295</v>
      </c>
      <c r="P809">
        <f t="shared" si="24"/>
        <v>0</v>
      </c>
      <c r="Q809">
        <f>YEAR(K809)</f>
        <v>2015</v>
      </c>
      <c r="R809">
        <f t="shared" si="25"/>
        <v>332</v>
      </c>
      <c r="S809" s="17" t="s">
        <v>8336</v>
      </c>
      <c r="T809" t="s">
        <v>8337</v>
      </c>
    </row>
    <row r="810" spans="1:20" ht="48" hidden="1" x14ac:dyDescent="0.2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 s="12">
        <v>1362160868</v>
      </c>
      <c r="J810" s="12">
        <v>1359568911</v>
      </c>
      <c r="K810" s="13">
        <f>(J810/86400)+25569</f>
        <v>41304.751284722224</v>
      </c>
      <c r="L810" t="b">
        <v>0</v>
      </c>
      <c r="M810">
        <v>136</v>
      </c>
      <c r="N810" t="b">
        <v>1</v>
      </c>
      <c r="O810" t="s">
        <v>8298</v>
      </c>
      <c r="P810">
        <f t="shared" si="24"/>
        <v>0</v>
      </c>
      <c r="Q810">
        <f>YEAR(K810)</f>
        <v>2013</v>
      </c>
      <c r="R810">
        <f t="shared" si="25"/>
        <v>111</v>
      </c>
      <c r="S810" s="17" t="s">
        <v>8347</v>
      </c>
      <c r="T810" t="s">
        <v>8361</v>
      </c>
    </row>
    <row r="811" spans="1:20" ht="48" hidden="1" x14ac:dyDescent="0.2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 s="12">
        <v>1456416513</v>
      </c>
      <c r="J811" s="12">
        <v>1454688513</v>
      </c>
      <c r="K811" s="13">
        <f>(J811/86400)+25569</f>
        <v>42405.67260416667</v>
      </c>
      <c r="L811" t="b">
        <v>0</v>
      </c>
      <c r="M811">
        <v>102</v>
      </c>
      <c r="N811" t="b">
        <v>1</v>
      </c>
      <c r="O811" t="s">
        <v>8283</v>
      </c>
      <c r="P811">
        <f t="shared" si="24"/>
        <v>0</v>
      </c>
      <c r="Q811">
        <f>YEAR(K811)</f>
        <v>2016</v>
      </c>
      <c r="R811">
        <f t="shared" si="25"/>
        <v>165</v>
      </c>
      <c r="S811" s="17" t="s">
        <v>8333</v>
      </c>
      <c r="T811" t="s">
        <v>8334</v>
      </c>
    </row>
    <row r="812" spans="1:20" ht="48" x14ac:dyDescent="0.2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 s="12">
        <v>1407427009</v>
      </c>
      <c r="J812" s="12">
        <v>1404835009</v>
      </c>
      <c r="K812" s="13">
        <f>(J812/86400)+25569</f>
        <v>41828.664456018516</v>
      </c>
      <c r="L812" t="b">
        <v>0</v>
      </c>
      <c r="M812">
        <v>27</v>
      </c>
      <c r="N812" t="b">
        <v>0</v>
      </c>
      <c r="O812" t="s">
        <v>8282</v>
      </c>
      <c r="P812">
        <f t="shared" si="24"/>
        <v>0</v>
      </c>
      <c r="Q812">
        <f>YEAR(K812)</f>
        <v>2014</v>
      </c>
      <c r="R812">
        <f t="shared" si="25"/>
        <v>24</v>
      </c>
      <c r="S812" s="17" t="s">
        <v>8339</v>
      </c>
      <c r="T812" t="s">
        <v>8365</v>
      </c>
    </row>
    <row r="813" spans="1:20" ht="32" hidden="1" x14ac:dyDescent="0.2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 s="12">
        <v>1386910740</v>
      </c>
      <c r="J813" s="12">
        <v>1384364561</v>
      </c>
      <c r="K813" s="13">
        <f>(J813/86400)+25569</f>
        <v>41591.737974537034</v>
      </c>
      <c r="L813" t="b">
        <v>1</v>
      </c>
      <c r="M813">
        <v>82</v>
      </c>
      <c r="N813" t="b">
        <v>1</v>
      </c>
      <c r="O813" t="s">
        <v>8269</v>
      </c>
      <c r="P813">
        <f t="shared" si="24"/>
        <v>8241</v>
      </c>
      <c r="Q813">
        <f>YEAR(K813)</f>
        <v>2013</v>
      </c>
      <c r="R813">
        <f t="shared" si="25"/>
        <v>103</v>
      </c>
      <c r="S813" s="17" t="s">
        <v>8343</v>
      </c>
      <c r="T813" t="s">
        <v>8346</v>
      </c>
    </row>
    <row r="814" spans="1:20" ht="48" hidden="1" x14ac:dyDescent="0.2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 s="12">
        <v>1409187600</v>
      </c>
      <c r="J814" s="12">
        <v>1406316312</v>
      </c>
      <c r="K814" s="13">
        <f>(J814/86400)+25569</f>
        <v>41845.809166666666</v>
      </c>
      <c r="L814" t="b">
        <v>0</v>
      </c>
      <c r="M814">
        <v>25</v>
      </c>
      <c r="N814" t="b">
        <v>1</v>
      </c>
      <c r="O814" t="s">
        <v>8303</v>
      </c>
      <c r="P814">
        <f t="shared" si="24"/>
        <v>0</v>
      </c>
      <c r="Q814">
        <f>YEAR(K814)</f>
        <v>2014</v>
      </c>
      <c r="R814">
        <f t="shared" si="25"/>
        <v>103</v>
      </c>
      <c r="S814" s="17" t="s">
        <v>8343</v>
      </c>
      <c r="T814" t="s">
        <v>8355</v>
      </c>
    </row>
    <row r="815" spans="1:20" ht="48" hidden="1" x14ac:dyDescent="0.2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 s="12">
        <v>1444348800</v>
      </c>
      <c r="J815" s="12">
        <v>1442283562</v>
      </c>
      <c r="K815" s="13">
        <f>(J815/86400)+25569</f>
        <v>42262.096782407403</v>
      </c>
      <c r="L815" t="b">
        <v>1</v>
      </c>
      <c r="M815">
        <v>71</v>
      </c>
      <c r="N815" t="b">
        <v>1</v>
      </c>
      <c r="O815" t="s">
        <v>8269</v>
      </c>
      <c r="P815">
        <f t="shared" si="24"/>
        <v>8227</v>
      </c>
      <c r="Q815">
        <f>YEAR(K815)</f>
        <v>2015</v>
      </c>
      <c r="R815">
        <f t="shared" si="25"/>
        <v>103</v>
      </c>
      <c r="S815" s="17" t="s">
        <v>8343</v>
      </c>
      <c r="T815" t="s">
        <v>8346</v>
      </c>
    </row>
    <row r="816" spans="1:20" ht="48" hidden="1" x14ac:dyDescent="0.2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 s="12">
        <v>1404858840</v>
      </c>
      <c r="J816" s="12">
        <v>1402266840</v>
      </c>
      <c r="K816" s="13">
        <f>(J816/86400)+25569</f>
        <v>41798.94027777778</v>
      </c>
      <c r="L816" t="b">
        <v>0</v>
      </c>
      <c r="M816">
        <v>94</v>
      </c>
      <c r="N816" t="b">
        <v>1</v>
      </c>
      <c r="O816" t="s">
        <v>8269</v>
      </c>
      <c r="P816">
        <f t="shared" si="24"/>
        <v>0</v>
      </c>
      <c r="Q816">
        <f>YEAR(K816)</f>
        <v>2014</v>
      </c>
      <c r="R816">
        <f t="shared" si="25"/>
        <v>103</v>
      </c>
      <c r="S816" s="17" t="s">
        <v>8343</v>
      </c>
      <c r="T816" t="s">
        <v>8346</v>
      </c>
    </row>
    <row r="817" spans="1:20" ht="48" hidden="1" x14ac:dyDescent="0.2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 s="12">
        <v>1325310336</v>
      </c>
      <c r="J817" s="12">
        <v>1320122736</v>
      </c>
      <c r="K817" s="13">
        <f>(J817/86400)+25569</f>
        <v>40848.198333333334</v>
      </c>
      <c r="L817" t="b">
        <v>0</v>
      </c>
      <c r="M817">
        <v>62</v>
      </c>
      <c r="N817" t="b">
        <v>1</v>
      </c>
      <c r="O817" t="s">
        <v>8290</v>
      </c>
      <c r="P817">
        <f t="shared" si="24"/>
        <v>0</v>
      </c>
      <c r="Q817">
        <f>YEAR(K817)</f>
        <v>2011</v>
      </c>
      <c r="R817">
        <f t="shared" si="25"/>
        <v>103</v>
      </c>
      <c r="S817" s="17" t="s">
        <v>8347</v>
      </c>
      <c r="T817" t="s">
        <v>8358</v>
      </c>
    </row>
    <row r="818" spans="1:20" ht="48" hidden="1" x14ac:dyDescent="0.2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 s="12">
        <v>1322454939</v>
      </c>
      <c r="J818" s="12">
        <v>1319859339</v>
      </c>
      <c r="K818" s="13">
        <f>(J818/86400)+25569</f>
        <v>40845.149756944447</v>
      </c>
      <c r="L818" t="b">
        <v>0</v>
      </c>
      <c r="M818">
        <v>116</v>
      </c>
      <c r="N818" t="b">
        <v>1</v>
      </c>
      <c r="O818" t="s">
        <v>8290</v>
      </c>
      <c r="P818">
        <f t="shared" si="24"/>
        <v>0</v>
      </c>
      <c r="Q818">
        <f>YEAR(K818)</f>
        <v>2011</v>
      </c>
      <c r="R818">
        <f t="shared" si="25"/>
        <v>103</v>
      </c>
      <c r="S818" s="17" t="s">
        <v>8347</v>
      </c>
      <c r="T818" t="s">
        <v>8358</v>
      </c>
    </row>
    <row r="819" spans="1:20" ht="19" hidden="1" x14ac:dyDescent="0.2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 s="12">
        <v>1474649070</v>
      </c>
      <c r="J819" s="12">
        <v>1469465070</v>
      </c>
      <c r="K819" s="13">
        <f>(J819/86400)+25569</f>
        <v>42576.697569444441</v>
      </c>
      <c r="L819" t="b">
        <v>0</v>
      </c>
      <c r="M819">
        <v>54</v>
      </c>
      <c r="N819" t="b">
        <v>1</v>
      </c>
      <c r="O819" t="s">
        <v>8269</v>
      </c>
      <c r="P819">
        <f t="shared" si="24"/>
        <v>0</v>
      </c>
      <c r="Q819">
        <f>YEAR(K819)</f>
        <v>2016</v>
      </c>
      <c r="R819">
        <f t="shared" si="25"/>
        <v>109</v>
      </c>
      <c r="S819" s="17" t="s">
        <v>8343</v>
      </c>
      <c r="T819" t="s">
        <v>8346</v>
      </c>
    </row>
    <row r="820" spans="1:20" ht="48" x14ac:dyDescent="0.2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 s="12">
        <v>1443808800</v>
      </c>
      <c r="J820" s="12">
        <v>1441048658</v>
      </c>
      <c r="K820" s="13">
        <f>(J820/86400)+25569</f>
        <v>42247.803912037038</v>
      </c>
      <c r="L820" t="b">
        <v>1</v>
      </c>
      <c r="M820">
        <v>122</v>
      </c>
      <c r="N820" t="b">
        <v>0</v>
      </c>
      <c r="O820" t="s">
        <v>8283</v>
      </c>
      <c r="P820">
        <f t="shared" si="24"/>
        <v>8191</v>
      </c>
      <c r="Q820">
        <f>YEAR(K820)</f>
        <v>2015</v>
      </c>
      <c r="R820">
        <f t="shared" si="25"/>
        <v>36</v>
      </c>
      <c r="S820" s="17" t="s">
        <v>8333</v>
      </c>
      <c r="T820" t="s">
        <v>8334</v>
      </c>
    </row>
    <row r="821" spans="1:20" ht="48" x14ac:dyDescent="0.2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 s="12">
        <v>1433775600</v>
      </c>
      <c r="J821" s="12">
        <v>1431973478</v>
      </c>
      <c r="K821" s="13">
        <f>(J821/86400)+25569</f>
        <v>42142.767106481479</v>
      </c>
      <c r="L821" t="b">
        <v>0</v>
      </c>
      <c r="M821">
        <v>11</v>
      </c>
      <c r="N821" t="b">
        <v>0</v>
      </c>
      <c r="O821" t="s">
        <v>8285</v>
      </c>
      <c r="P821">
        <f t="shared" si="24"/>
        <v>0</v>
      </c>
      <c r="Q821">
        <f>YEAR(K821)</f>
        <v>2015</v>
      </c>
      <c r="R821">
        <f t="shared" si="25"/>
        <v>10</v>
      </c>
      <c r="S821" s="17" t="s">
        <v>8331</v>
      </c>
      <c r="T821" t="s">
        <v>8368</v>
      </c>
    </row>
    <row r="822" spans="1:20" ht="48" hidden="1" x14ac:dyDescent="0.2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 s="12">
        <v>1395876250</v>
      </c>
      <c r="J822" s="12">
        <v>1393287850</v>
      </c>
      <c r="K822" s="13">
        <f>(J822/86400)+25569</f>
        <v>41695.016782407409</v>
      </c>
      <c r="L822" t="b">
        <v>0</v>
      </c>
      <c r="M822">
        <v>84</v>
      </c>
      <c r="N822" t="b">
        <v>1</v>
      </c>
      <c r="O822" t="s">
        <v>8295</v>
      </c>
      <c r="P822">
        <f t="shared" si="24"/>
        <v>0</v>
      </c>
      <c r="Q822">
        <f>YEAR(K822)</f>
        <v>2014</v>
      </c>
      <c r="R822">
        <f t="shared" si="25"/>
        <v>327</v>
      </c>
      <c r="S822" s="17" t="s">
        <v>8336</v>
      </c>
      <c r="T822" t="s">
        <v>8337</v>
      </c>
    </row>
    <row r="823" spans="1:20" ht="48" hidden="1" x14ac:dyDescent="0.2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 s="12">
        <v>1401024758</v>
      </c>
      <c r="J823" s="12">
        <v>1398432758</v>
      </c>
      <c r="K823" s="13">
        <f>(J823/86400)+25569</f>
        <v>41754.564328703702</v>
      </c>
      <c r="L823" t="b">
        <v>0</v>
      </c>
      <c r="M823">
        <v>32</v>
      </c>
      <c r="N823" t="b">
        <v>1</v>
      </c>
      <c r="O823" t="s">
        <v>8303</v>
      </c>
      <c r="P823">
        <f t="shared" si="24"/>
        <v>0</v>
      </c>
      <c r="Q823">
        <f>YEAR(K823)</f>
        <v>2014</v>
      </c>
      <c r="R823">
        <f t="shared" si="25"/>
        <v>102</v>
      </c>
      <c r="S823" s="17" t="s">
        <v>8343</v>
      </c>
      <c r="T823" t="s">
        <v>8355</v>
      </c>
    </row>
    <row r="824" spans="1:20" ht="19" hidden="1" x14ac:dyDescent="0.2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 s="12">
        <v>1361029958</v>
      </c>
      <c r="J824" s="12">
        <v>1358437958</v>
      </c>
      <c r="K824" s="13">
        <f>(J824/86400)+25569</f>
        <v>41291.661550925928</v>
      </c>
      <c r="L824" t="b">
        <v>1</v>
      </c>
      <c r="M824">
        <v>234</v>
      </c>
      <c r="N824" t="b">
        <v>1</v>
      </c>
      <c r="O824" t="s">
        <v>8286</v>
      </c>
      <c r="P824">
        <f t="shared" si="24"/>
        <v>8160</v>
      </c>
      <c r="Q824">
        <f>YEAR(K824)</f>
        <v>2013</v>
      </c>
      <c r="R824">
        <f t="shared" si="25"/>
        <v>163</v>
      </c>
      <c r="S824" s="17" t="s">
        <v>8331</v>
      </c>
      <c r="T824" t="s">
        <v>8332</v>
      </c>
    </row>
    <row r="825" spans="1:20" ht="48" hidden="1" x14ac:dyDescent="0.2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 s="12">
        <v>1392574692</v>
      </c>
      <c r="J825" s="12">
        <v>1389982692</v>
      </c>
      <c r="K825" s="13">
        <f>(J825/86400)+25569</f>
        <v>41656.762638888889</v>
      </c>
      <c r="L825" t="b">
        <v>1</v>
      </c>
      <c r="M825">
        <v>105</v>
      </c>
      <c r="N825" t="b">
        <v>1</v>
      </c>
      <c r="O825" t="s">
        <v>8274</v>
      </c>
      <c r="P825">
        <f t="shared" si="24"/>
        <v>8152</v>
      </c>
      <c r="Q825">
        <f>YEAR(K825)</f>
        <v>2014</v>
      </c>
      <c r="R825">
        <f t="shared" si="25"/>
        <v>125</v>
      </c>
      <c r="S825" s="17" t="s">
        <v>8347</v>
      </c>
      <c r="T825" t="s">
        <v>8351</v>
      </c>
    </row>
    <row r="826" spans="1:20" ht="48" hidden="1" x14ac:dyDescent="0.2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 s="12">
        <v>1315602163</v>
      </c>
      <c r="J826" s="12">
        <v>1313010163</v>
      </c>
      <c r="K826" s="13">
        <f>(J826/86400)+25569</f>
        <v>40765.876886574071</v>
      </c>
      <c r="L826" t="b">
        <v>1</v>
      </c>
      <c r="M826">
        <v>162</v>
      </c>
      <c r="N826" t="b">
        <v>1</v>
      </c>
      <c r="O826" t="s">
        <v>8293</v>
      </c>
      <c r="P826">
        <f t="shared" si="24"/>
        <v>8136.01</v>
      </c>
      <c r="Q826">
        <f>YEAR(K826)</f>
        <v>2011</v>
      </c>
      <c r="R826">
        <f t="shared" si="25"/>
        <v>113</v>
      </c>
      <c r="S826" s="17" t="s">
        <v>8328</v>
      </c>
      <c r="T826" t="s">
        <v>8329</v>
      </c>
    </row>
    <row r="827" spans="1:20" ht="48" hidden="1" x14ac:dyDescent="0.2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 s="12">
        <v>1434452400</v>
      </c>
      <c r="J827" s="12">
        <v>1431509397</v>
      </c>
      <c r="K827" s="13">
        <f>(J827/86400)+25569</f>
        <v>42137.395798611113</v>
      </c>
      <c r="L827" t="b">
        <v>1</v>
      </c>
      <c r="M827">
        <v>70</v>
      </c>
      <c r="N827" t="b">
        <v>1</v>
      </c>
      <c r="O827" t="s">
        <v>8269</v>
      </c>
      <c r="P827">
        <f t="shared" si="24"/>
        <v>8120</v>
      </c>
      <c r="Q827">
        <f>YEAR(K827)</f>
        <v>2015</v>
      </c>
      <c r="R827">
        <f t="shared" si="25"/>
        <v>102</v>
      </c>
      <c r="S827" s="17" t="s">
        <v>8343</v>
      </c>
      <c r="T827" t="s">
        <v>8346</v>
      </c>
    </row>
    <row r="828" spans="1:20" ht="48" hidden="1" x14ac:dyDescent="0.2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 s="12">
        <v>1427775414</v>
      </c>
      <c r="J828" s="12">
        <v>1425187014</v>
      </c>
      <c r="K828" s="13">
        <f>(J828/86400)+25569</f>
        <v>42064.220069444447</v>
      </c>
      <c r="L828" t="b">
        <v>0</v>
      </c>
      <c r="M828">
        <v>40</v>
      </c>
      <c r="N828" t="b">
        <v>1</v>
      </c>
      <c r="O828" t="s">
        <v>8269</v>
      </c>
      <c r="P828">
        <f t="shared" si="24"/>
        <v>0</v>
      </c>
      <c r="Q828">
        <f>YEAR(K828)</f>
        <v>2015</v>
      </c>
      <c r="R828">
        <f t="shared" si="25"/>
        <v>101</v>
      </c>
      <c r="S828" s="17" t="s">
        <v>8343</v>
      </c>
      <c r="T828" t="s">
        <v>8346</v>
      </c>
    </row>
    <row r="829" spans="1:20" ht="48" hidden="1" x14ac:dyDescent="0.2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 s="12">
        <v>1425830905</v>
      </c>
      <c r="J829" s="12">
        <v>1423242505</v>
      </c>
      <c r="K829" s="13">
        <f>(J829/86400)+25569</f>
        <v>42041.714178240742</v>
      </c>
      <c r="L829" t="b">
        <v>0</v>
      </c>
      <c r="M829">
        <v>57</v>
      </c>
      <c r="N829" t="b">
        <v>1</v>
      </c>
      <c r="O829" t="s">
        <v>8269</v>
      </c>
      <c r="P829">
        <f t="shared" si="24"/>
        <v>0</v>
      </c>
      <c r="Q829">
        <f>YEAR(K829)</f>
        <v>2015</v>
      </c>
      <c r="R829">
        <f t="shared" si="25"/>
        <v>101</v>
      </c>
      <c r="S829" s="17" t="s">
        <v>8343</v>
      </c>
      <c r="T829" t="s">
        <v>8346</v>
      </c>
    </row>
    <row r="830" spans="1:20" ht="48" hidden="1" x14ac:dyDescent="0.2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 s="12">
        <v>1461369600</v>
      </c>
      <c r="J830" s="12">
        <v>1458748809</v>
      </c>
      <c r="K830" s="13">
        <f>(J830/86400)+25569</f>
        <v>42452.666770833333</v>
      </c>
      <c r="L830" t="b">
        <v>0</v>
      </c>
      <c r="M830">
        <v>218</v>
      </c>
      <c r="N830" t="b">
        <v>1</v>
      </c>
      <c r="O830" t="s">
        <v>8295</v>
      </c>
      <c r="P830">
        <f t="shared" si="24"/>
        <v>0</v>
      </c>
      <c r="Q830">
        <f>YEAR(K830)</f>
        <v>2016</v>
      </c>
      <c r="R830">
        <f t="shared" si="25"/>
        <v>108</v>
      </c>
      <c r="S830" s="17" t="s">
        <v>8336</v>
      </c>
      <c r="T830" t="s">
        <v>8337</v>
      </c>
    </row>
    <row r="831" spans="1:20" ht="48" hidden="1" x14ac:dyDescent="0.2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 s="12">
        <v>1356976800</v>
      </c>
      <c r="J831" s="12">
        <v>1352820837</v>
      </c>
      <c r="K831" s="13">
        <f>(J831/86400)+25569</f>
        <v>41226.648576388892</v>
      </c>
      <c r="L831" t="b">
        <v>0</v>
      </c>
      <c r="M831">
        <v>170</v>
      </c>
      <c r="N831" t="b">
        <v>1</v>
      </c>
      <c r="O831" t="s">
        <v>8277</v>
      </c>
      <c r="P831">
        <f t="shared" si="24"/>
        <v>0</v>
      </c>
      <c r="Q831">
        <f>YEAR(K831)</f>
        <v>2012</v>
      </c>
      <c r="R831">
        <f t="shared" si="25"/>
        <v>203</v>
      </c>
      <c r="S831" s="17" t="s">
        <v>8347</v>
      </c>
      <c r="T831" t="s">
        <v>8348</v>
      </c>
    </row>
    <row r="832" spans="1:20" ht="64" hidden="1" x14ac:dyDescent="0.2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 s="12">
        <v>1453064400</v>
      </c>
      <c r="J832" s="12">
        <v>1449359831</v>
      </c>
      <c r="K832" s="13">
        <f>(J832/86400)+25569</f>
        <v>42343.998043981483</v>
      </c>
      <c r="L832" t="b">
        <v>0</v>
      </c>
      <c r="M832">
        <v>101</v>
      </c>
      <c r="N832" t="b">
        <v>1</v>
      </c>
      <c r="O832" t="s">
        <v>8290</v>
      </c>
      <c r="P832">
        <f t="shared" si="24"/>
        <v>0</v>
      </c>
      <c r="Q832">
        <f>YEAR(K832)</f>
        <v>2015</v>
      </c>
      <c r="R832">
        <f t="shared" si="25"/>
        <v>103</v>
      </c>
      <c r="S832" s="17" t="s">
        <v>8347</v>
      </c>
      <c r="T832" t="s">
        <v>8358</v>
      </c>
    </row>
    <row r="833" spans="1:20" ht="48" hidden="1" x14ac:dyDescent="0.2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 s="12">
        <v>1385932867</v>
      </c>
      <c r="J833" s="12">
        <v>1383337267</v>
      </c>
      <c r="K833" s="13">
        <f>(J833/86400)+25569</f>
        <v>41579.847997685181</v>
      </c>
      <c r="L833" t="b">
        <v>0</v>
      </c>
      <c r="M833">
        <v>108</v>
      </c>
      <c r="N833" t="b">
        <v>1</v>
      </c>
      <c r="O833" t="s">
        <v>8274</v>
      </c>
      <c r="P833">
        <f t="shared" si="24"/>
        <v>0</v>
      </c>
      <c r="Q833">
        <f>YEAR(K833)</f>
        <v>2013</v>
      </c>
      <c r="R833">
        <f t="shared" si="25"/>
        <v>101</v>
      </c>
      <c r="S833" s="17" t="s">
        <v>8347</v>
      </c>
      <c r="T833" t="s">
        <v>8351</v>
      </c>
    </row>
    <row r="834" spans="1:20" ht="32" hidden="1" x14ac:dyDescent="0.2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 s="12">
        <v>1437627540</v>
      </c>
      <c r="J834" s="12">
        <v>1435806054</v>
      </c>
      <c r="K834" s="13">
        <f>(J834/86400)+25569</f>
        <v>42187.125625000001</v>
      </c>
      <c r="L834" t="b">
        <v>0</v>
      </c>
      <c r="M834">
        <v>109</v>
      </c>
      <c r="N834" t="b">
        <v>1</v>
      </c>
      <c r="O834" t="s">
        <v>8296</v>
      </c>
      <c r="P834">
        <f t="shared" si="24"/>
        <v>0</v>
      </c>
      <c r="Q834">
        <f>YEAR(K834)</f>
        <v>2015</v>
      </c>
      <c r="R834">
        <f t="shared" si="25"/>
        <v>108</v>
      </c>
      <c r="S834" s="17" t="s">
        <v>8339</v>
      </c>
      <c r="T834" t="s">
        <v>8340</v>
      </c>
    </row>
    <row r="835" spans="1:20" ht="48" hidden="1" x14ac:dyDescent="0.2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 s="12">
        <v>1426870560</v>
      </c>
      <c r="J835" s="12">
        <v>1424280899</v>
      </c>
      <c r="K835" s="13">
        <f>(J835/86400)+25569</f>
        <v>42053.732627314814</v>
      </c>
      <c r="L835" t="b">
        <v>0</v>
      </c>
      <c r="M835">
        <v>77</v>
      </c>
      <c r="N835" t="b">
        <v>1</v>
      </c>
      <c r="O835" t="s">
        <v>8269</v>
      </c>
      <c r="P835">
        <f t="shared" ref="P835:P898" si="26">IFERROR(ROUND(E835/L835,2),0)</f>
        <v>0</v>
      </c>
      <c r="Q835">
        <f>YEAR(K835)</f>
        <v>2015</v>
      </c>
      <c r="R835">
        <f t="shared" ref="R835:R898" si="27">ROUND(E835/D835*100,0)</f>
        <v>101</v>
      </c>
      <c r="S835" s="17" t="s">
        <v>8343</v>
      </c>
      <c r="T835" t="s">
        <v>8346</v>
      </c>
    </row>
    <row r="836" spans="1:20" ht="48" hidden="1" x14ac:dyDescent="0.2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 s="12">
        <v>1300930838</v>
      </c>
      <c r="J836" s="12">
        <v>1293158438</v>
      </c>
      <c r="K836" s="13">
        <f>(J836/86400)+25569</f>
        <v>40536.111550925925</v>
      </c>
      <c r="L836" t="b">
        <v>0</v>
      </c>
      <c r="M836">
        <v>92</v>
      </c>
      <c r="N836" t="b">
        <v>1</v>
      </c>
      <c r="O836" t="s">
        <v>8274</v>
      </c>
      <c r="P836">
        <f t="shared" si="26"/>
        <v>0</v>
      </c>
      <c r="Q836">
        <f>YEAR(K836)</f>
        <v>2010</v>
      </c>
      <c r="R836">
        <f t="shared" si="27"/>
        <v>101</v>
      </c>
      <c r="S836" s="17" t="s">
        <v>8347</v>
      </c>
      <c r="T836" t="s">
        <v>8351</v>
      </c>
    </row>
    <row r="837" spans="1:20" ht="48" x14ac:dyDescent="0.2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 s="12">
        <v>1373174903</v>
      </c>
      <c r="J837" s="12">
        <v>1369286903</v>
      </c>
      <c r="K837" s="13">
        <f>(J837/86400)+25569</f>
        <v>41417.228043981479</v>
      </c>
      <c r="L837" t="b">
        <v>0</v>
      </c>
      <c r="M837">
        <v>123</v>
      </c>
      <c r="N837" t="b">
        <v>0</v>
      </c>
      <c r="O837" t="s">
        <v>8280</v>
      </c>
      <c r="P837">
        <f t="shared" si="26"/>
        <v>0</v>
      </c>
      <c r="Q837">
        <f>YEAR(K837)</f>
        <v>2013</v>
      </c>
      <c r="R837">
        <f t="shared" si="27"/>
        <v>9</v>
      </c>
      <c r="S837" s="17" t="s">
        <v>8336</v>
      </c>
      <c r="T837" t="s">
        <v>8354</v>
      </c>
    </row>
    <row r="838" spans="1:20" ht="19" x14ac:dyDescent="0.2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 s="12">
        <v>1426158463</v>
      </c>
      <c r="J838" s="12">
        <v>1423570063</v>
      </c>
      <c r="K838" s="13">
        <f>(J838/86400)+25569</f>
        <v>42045.505358796298</v>
      </c>
      <c r="L838" t="b">
        <v>0</v>
      </c>
      <c r="M838">
        <v>236</v>
      </c>
      <c r="N838" t="b">
        <v>0</v>
      </c>
      <c r="O838" t="s">
        <v>8280</v>
      </c>
      <c r="P838">
        <f t="shared" si="26"/>
        <v>0</v>
      </c>
      <c r="Q838">
        <f>YEAR(K838)</f>
        <v>2015</v>
      </c>
      <c r="R838">
        <f t="shared" si="27"/>
        <v>29</v>
      </c>
      <c r="S838" s="17" t="s">
        <v>8336</v>
      </c>
      <c r="T838" t="s">
        <v>8354</v>
      </c>
    </row>
    <row r="839" spans="1:20" ht="48" hidden="1" x14ac:dyDescent="0.2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 s="12">
        <v>1388617736</v>
      </c>
      <c r="J839" s="12">
        <v>1384384136</v>
      </c>
      <c r="K839" s="13">
        <f>(J839/86400)+25569</f>
        <v>41591.964537037034</v>
      </c>
      <c r="L839" t="b">
        <v>0</v>
      </c>
      <c r="M839">
        <v>69</v>
      </c>
      <c r="N839" t="b">
        <v>1</v>
      </c>
      <c r="O839" t="s">
        <v>8277</v>
      </c>
      <c r="P839">
        <f t="shared" si="26"/>
        <v>0</v>
      </c>
      <c r="Q839">
        <f>YEAR(K839)</f>
        <v>2013</v>
      </c>
      <c r="R839">
        <f t="shared" si="27"/>
        <v>101</v>
      </c>
      <c r="S839" s="17" t="s">
        <v>8347</v>
      </c>
      <c r="T839" t="s">
        <v>8348</v>
      </c>
    </row>
    <row r="840" spans="1:20" ht="48" hidden="1" x14ac:dyDescent="0.2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 s="12">
        <v>1488484300</v>
      </c>
      <c r="J840" s="12">
        <v>1485892300</v>
      </c>
      <c r="K840" s="13">
        <f>(J840/86400)+25569</f>
        <v>42766.827546296292</v>
      </c>
      <c r="L840" t="b">
        <v>0</v>
      </c>
      <c r="M840">
        <v>163</v>
      </c>
      <c r="N840" t="b">
        <v>1</v>
      </c>
      <c r="O840" t="s">
        <v>8295</v>
      </c>
      <c r="P840">
        <f t="shared" si="26"/>
        <v>0</v>
      </c>
      <c r="Q840">
        <f>YEAR(K840)</f>
        <v>2017</v>
      </c>
      <c r="R840">
        <f t="shared" si="27"/>
        <v>806</v>
      </c>
      <c r="S840" s="17" t="s">
        <v>8336</v>
      </c>
      <c r="T840" t="s">
        <v>8337</v>
      </c>
    </row>
    <row r="841" spans="1:20" ht="32" hidden="1" x14ac:dyDescent="0.2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 s="12">
        <v>1365489000</v>
      </c>
      <c r="J841" s="12">
        <v>1362776043</v>
      </c>
      <c r="K841" s="13">
        <f>(J841/86400)+25569</f>
        <v>41341.870868055557</v>
      </c>
      <c r="L841" t="b">
        <v>0</v>
      </c>
      <c r="M841">
        <v>205</v>
      </c>
      <c r="N841" t="b">
        <v>1</v>
      </c>
      <c r="O841" t="s">
        <v>8274</v>
      </c>
      <c r="P841">
        <f t="shared" si="26"/>
        <v>0</v>
      </c>
      <c r="Q841">
        <f>YEAR(K841)</f>
        <v>2013</v>
      </c>
      <c r="R841">
        <f t="shared" si="27"/>
        <v>115</v>
      </c>
      <c r="S841" s="17" t="s">
        <v>8347</v>
      </c>
      <c r="T841" t="s">
        <v>8351</v>
      </c>
    </row>
    <row r="842" spans="1:20" ht="48" hidden="1" x14ac:dyDescent="0.2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 s="12">
        <v>1299138561</v>
      </c>
      <c r="J842" s="12">
        <v>1294818561</v>
      </c>
      <c r="K842" s="13">
        <f>(J842/86400)+25569</f>
        <v>40555.325937499998</v>
      </c>
      <c r="L842" t="b">
        <v>0</v>
      </c>
      <c r="M842">
        <v>96</v>
      </c>
      <c r="N842" t="b">
        <v>1</v>
      </c>
      <c r="O842" t="s">
        <v>8274</v>
      </c>
      <c r="P842">
        <f t="shared" si="26"/>
        <v>0</v>
      </c>
      <c r="Q842">
        <f>YEAR(K842)</f>
        <v>2011</v>
      </c>
      <c r="R842">
        <f t="shared" si="27"/>
        <v>101</v>
      </c>
      <c r="S842" s="17" t="s">
        <v>8347</v>
      </c>
      <c r="T842" t="s">
        <v>8351</v>
      </c>
    </row>
    <row r="843" spans="1:20" ht="48" hidden="1" x14ac:dyDescent="0.2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 s="12">
        <v>1372536787</v>
      </c>
      <c r="J843" s="12">
        <v>1367352787</v>
      </c>
      <c r="K843" s="13">
        <f>(J843/86400)+25569</f>
        <v>41394.842442129629</v>
      </c>
      <c r="L843" t="b">
        <v>0</v>
      </c>
      <c r="M843">
        <v>73</v>
      </c>
      <c r="N843" t="b">
        <v>1</v>
      </c>
      <c r="O843" t="s">
        <v>8267</v>
      </c>
      <c r="P843">
        <f t="shared" si="26"/>
        <v>0</v>
      </c>
      <c r="Q843">
        <f>YEAR(K843)</f>
        <v>2013</v>
      </c>
      <c r="R843">
        <f t="shared" si="27"/>
        <v>100</v>
      </c>
      <c r="S843" s="17" t="s">
        <v>8341</v>
      </c>
      <c r="T843" t="s">
        <v>8342</v>
      </c>
    </row>
    <row r="844" spans="1:20" ht="48" hidden="1" x14ac:dyDescent="0.2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 s="12">
        <v>1340914571</v>
      </c>
      <c r="J844" s="12">
        <v>1338322571</v>
      </c>
      <c r="K844" s="13">
        <f>(J844/86400)+25569</f>
        <v>41058.844571759255</v>
      </c>
      <c r="L844" t="b">
        <v>0</v>
      </c>
      <c r="M844">
        <v>80</v>
      </c>
      <c r="N844" t="b">
        <v>1</v>
      </c>
      <c r="O844" t="s">
        <v>8298</v>
      </c>
      <c r="P844">
        <f t="shared" si="26"/>
        <v>0</v>
      </c>
      <c r="Q844">
        <f>YEAR(K844)</f>
        <v>2012</v>
      </c>
      <c r="R844">
        <f t="shared" si="27"/>
        <v>100</v>
      </c>
      <c r="S844" s="17" t="s">
        <v>8347</v>
      </c>
      <c r="T844" t="s">
        <v>8361</v>
      </c>
    </row>
    <row r="845" spans="1:20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 s="12">
        <v>1481184000</v>
      </c>
      <c r="J845" s="12">
        <v>1479708680</v>
      </c>
      <c r="K845" s="13">
        <f>(J845/86400)+25569</f>
        <v>42695.257870370369</v>
      </c>
      <c r="L845" t="b">
        <v>0</v>
      </c>
      <c r="M845">
        <v>127</v>
      </c>
      <c r="N845" t="b">
        <v>1</v>
      </c>
      <c r="O845" t="s">
        <v>8275</v>
      </c>
      <c r="P845">
        <f t="shared" si="26"/>
        <v>0</v>
      </c>
      <c r="Q845">
        <f>YEAR(K845)</f>
        <v>2016</v>
      </c>
      <c r="R845">
        <f t="shared" si="27"/>
        <v>267</v>
      </c>
      <c r="S845" s="17" t="s">
        <v>8347</v>
      </c>
      <c r="T845" t="s">
        <v>8356</v>
      </c>
    </row>
    <row r="846" spans="1:20" ht="48" hidden="1" x14ac:dyDescent="0.2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 s="12">
        <v>1417057200</v>
      </c>
      <c r="J846" s="12">
        <v>1414599886</v>
      </c>
      <c r="K846" s="13">
        <f>(J846/86400)+25569</f>
        <v>41941.683865740742</v>
      </c>
      <c r="L846" t="b">
        <v>0</v>
      </c>
      <c r="M846">
        <v>113</v>
      </c>
      <c r="N846" t="b">
        <v>1</v>
      </c>
      <c r="O846" t="s">
        <v>8269</v>
      </c>
      <c r="P846">
        <f t="shared" si="26"/>
        <v>0</v>
      </c>
      <c r="Q846">
        <f>YEAR(K846)</f>
        <v>2014</v>
      </c>
      <c r="R846">
        <f t="shared" si="27"/>
        <v>100</v>
      </c>
      <c r="S846" s="17" t="s">
        <v>8343</v>
      </c>
      <c r="T846" t="s">
        <v>8346</v>
      </c>
    </row>
    <row r="847" spans="1:20" ht="48" hidden="1" x14ac:dyDescent="0.2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 s="12">
        <v>1433198520</v>
      </c>
      <c r="J847" s="12">
        <v>1430340195</v>
      </c>
      <c r="K847" s="13">
        <f>(J847/86400)+25569</f>
        <v>42123.86336805555</v>
      </c>
      <c r="L847" t="b">
        <v>0</v>
      </c>
      <c r="M847">
        <v>123</v>
      </c>
      <c r="N847" t="b">
        <v>1</v>
      </c>
      <c r="O847" t="s">
        <v>8283</v>
      </c>
      <c r="P847">
        <f t="shared" si="26"/>
        <v>0</v>
      </c>
      <c r="Q847">
        <f>YEAR(K847)</f>
        <v>2015</v>
      </c>
      <c r="R847">
        <f t="shared" si="27"/>
        <v>107</v>
      </c>
      <c r="S847" s="17" t="s">
        <v>8333</v>
      </c>
      <c r="T847" t="s">
        <v>8334</v>
      </c>
    </row>
    <row r="848" spans="1:20" ht="48" hidden="1" x14ac:dyDescent="0.2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 s="12">
        <v>1429976994</v>
      </c>
      <c r="J848" s="12">
        <v>1424796594</v>
      </c>
      <c r="K848" s="13">
        <f>(J848/86400)+25569</f>
        <v>42059.701319444444</v>
      </c>
      <c r="L848" t="b">
        <v>0</v>
      </c>
      <c r="M848">
        <v>19</v>
      </c>
      <c r="N848" t="b">
        <v>1</v>
      </c>
      <c r="O848" t="s">
        <v>8269</v>
      </c>
      <c r="P848">
        <f t="shared" si="26"/>
        <v>0</v>
      </c>
      <c r="Q848">
        <f>YEAR(K848)</f>
        <v>2015</v>
      </c>
      <c r="R848">
        <f t="shared" si="27"/>
        <v>100</v>
      </c>
      <c r="S848" s="17" t="s">
        <v>8343</v>
      </c>
      <c r="T848" t="s">
        <v>8346</v>
      </c>
    </row>
    <row r="849" spans="1:20" ht="48" hidden="1" x14ac:dyDescent="0.2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 s="12">
        <v>1342648398</v>
      </c>
      <c r="J849" s="12">
        <v>1340056398</v>
      </c>
      <c r="K849" s="13">
        <f>(J849/86400)+25569</f>
        <v>41078.91201388889</v>
      </c>
      <c r="L849" t="b">
        <v>0</v>
      </c>
      <c r="M849">
        <v>89</v>
      </c>
      <c r="N849" t="b">
        <v>1</v>
      </c>
      <c r="O849" t="s">
        <v>8267</v>
      </c>
      <c r="P849">
        <f t="shared" si="26"/>
        <v>0</v>
      </c>
      <c r="Q849">
        <f>YEAR(K849)</f>
        <v>2012</v>
      </c>
      <c r="R849">
        <f t="shared" si="27"/>
        <v>107</v>
      </c>
      <c r="S849" s="17" t="s">
        <v>8341</v>
      </c>
      <c r="T849" t="s">
        <v>8342</v>
      </c>
    </row>
    <row r="850" spans="1:20" ht="48" hidden="1" x14ac:dyDescent="0.2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 s="12">
        <v>1482372000</v>
      </c>
      <c r="J850" s="12">
        <v>1479276838</v>
      </c>
      <c r="K850" s="13">
        <f>(J850/86400)+25569</f>
        <v>42690.259699074071</v>
      </c>
      <c r="L850" t="b">
        <v>0</v>
      </c>
      <c r="M850">
        <v>89</v>
      </c>
      <c r="N850" t="b">
        <v>1</v>
      </c>
      <c r="O850" t="s">
        <v>8283</v>
      </c>
      <c r="P850">
        <f t="shared" si="26"/>
        <v>0</v>
      </c>
      <c r="Q850">
        <f>YEAR(K850)</f>
        <v>2016</v>
      </c>
      <c r="R850">
        <f t="shared" si="27"/>
        <v>114</v>
      </c>
      <c r="S850" s="17" t="s">
        <v>8333</v>
      </c>
      <c r="T850" t="s">
        <v>8334</v>
      </c>
    </row>
    <row r="851" spans="1:20" ht="48" hidden="1" x14ac:dyDescent="0.2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 s="12">
        <v>1406745482</v>
      </c>
      <c r="J851" s="12">
        <v>1404153482</v>
      </c>
      <c r="K851" s="13">
        <f>(J851/86400)+25569</f>
        <v>41820.776412037041</v>
      </c>
      <c r="L851" t="b">
        <v>0</v>
      </c>
      <c r="M851">
        <v>107</v>
      </c>
      <c r="N851" t="b">
        <v>1</v>
      </c>
      <c r="O851" t="s">
        <v>8303</v>
      </c>
      <c r="P851">
        <f t="shared" si="26"/>
        <v>0</v>
      </c>
      <c r="Q851">
        <f>YEAR(K851)</f>
        <v>2014</v>
      </c>
      <c r="R851">
        <f t="shared" si="27"/>
        <v>113</v>
      </c>
      <c r="S851" s="17" t="s">
        <v>8343</v>
      </c>
      <c r="T851" t="s">
        <v>8355</v>
      </c>
    </row>
    <row r="852" spans="1:20" ht="48" hidden="1" x14ac:dyDescent="0.2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 s="12">
        <v>1355840400</v>
      </c>
      <c r="J852" s="12">
        <v>1352524767</v>
      </c>
      <c r="K852" s="13">
        <f>(J852/86400)+25569</f>
        <v>41223.22184027778</v>
      </c>
      <c r="L852" t="b">
        <v>0</v>
      </c>
      <c r="M852">
        <v>107</v>
      </c>
      <c r="N852" t="b">
        <v>1</v>
      </c>
      <c r="O852" t="s">
        <v>8290</v>
      </c>
      <c r="P852">
        <f t="shared" si="26"/>
        <v>0</v>
      </c>
      <c r="Q852">
        <f>YEAR(K852)</f>
        <v>2012</v>
      </c>
      <c r="R852">
        <f t="shared" si="27"/>
        <v>132</v>
      </c>
      <c r="S852" s="17" t="s">
        <v>8347</v>
      </c>
      <c r="T852" t="s">
        <v>8358</v>
      </c>
    </row>
    <row r="853" spans="1:20" ht="48" hidden="1" x14ac:dyDescent="0.2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 s="12">
        <v>1313957157</v>
      </c>
      <c r="J853" s="12">
        <v>1310069157</v>
      </c>
      <c r="K853" s="13">
        <f>(J853/86400)+25569</f>
        <v>40731.837465277778</v>
      </c>
      <c r="L853" t="b">
        <v>0</v>
      </c>
      <c r="M853">
        <v>130</v>
      </c>
      <c r="N853" t="b">
        <v>1</v>
      </c>
      <c r="O853" t="s">
        <v>8272</v>
      </c>
      <c r="P853">
        <f t="shared" si="26"/>
        <v>0</v>
      </c>
      <c r="Q853">
        <f>YEAR(K853)</f>
        <v>2011</v>
      </c>
      <c r="R853">
        <f t="shared" si="27"/>
        <v>106</v>
      </c>
      <c r="S853" s="17" t="s">
        <v>8331</v>
      </c>
      <c r="T853" t="s">
        <v>8353</v>
      </c>
    </row>
    <row r="854" spans="1:20" ht="48" hidden="1" x14ac:dyDescent="0.2">
      <c r="A854">
        <v>3154</v>
      </c>
      <c r="B854" s="3" t="s">
        <v>3154</v>
      </c>
      <c r="C854" s="3" t="s">
        <v>7264</v>
      </c>
      <c r="D854" s="6">
        <v>7000</v>
      </c>
      <c r="E854" s="8">
        <v>7905</v>
      </c>
      <c r="F854" t="s">
        <v>8218</v>
      </c>
      <c r="G854" t="s">
        <v>8223</v>
      </c>
      <c r="H854" t="s">
        <v>8245</v>
      </c>
      <c r="I854" s="12">
        <v>1333310458</v>
      </c>
      <c r="J854" s="12">
        <v>1330722058</v>
      </c>
      <c r="K854" s="13">
        <f>(J854/86400)+25569</f>
        <v>40970.875671296293</v>
      </c>
      <c r="L854" t="b">
        <v>1</v>
      </c>
      <c r="M854">
        <v>123</v>
      </c>
      <c r="N854" t="b">
        <v>1</v>
      </c>
      <c r="O854" t="s">
        <v>8269</v>
      </c>
      <c r="P854">
        <f t="shared" si="26"/>
        <v>7905</v>
      </c>
      <c r="Q854">
        <f>YEAR(K854)</f>
        <v>2012</v>
      </c>
      <c r="R854">
        <f t="shared" si="27"/>
        <v>113</v>
      </c>
      <c r="S854" s="17" t="s">
        <v>8343</v>
      </c>
      <c r="T854" t="s">
        <v>8346</v>
      </c>
    </row>
    <row r="855" spans="1:20" ht="48" x14ac:dyDescent="0.2">
      <c r="A855">
        <v>3107</v>
      </c>
      <c r="B855" s="3" t="s">
        <v>3107</v>
      </c>
      <c r="C855" s="3" t="s">
        <v>7217</v>
      </c>
      <c r="D855" s="6">
        <v>40000</v>
      </c>
      <c r="E855" s="8">
        <v>7905</v>
      </c>
      <c r="F855" t="s">
        <v>8220</v>
      </c>
      <c r="G855" t="s">
        <v>8223</v>
      </c>
      <c r="H855" t="s">
        <v>8245</v>
      </c>
      <c r="I855" s="12">
        <v>1431372751</v>
      </c>
      <c r="J855" s="12">
        <v>1430767951</v>
      </c>
      <c r="K855" s="13">
        <f>(J855/86400)+25569</f>
        <v>42128.814247685186</v>
      </c>
      <c r="L855" t="b">
        <v>0</v>
      </c>
      <c r="M855">
        <v>29</v>
      </c>
      <c r="N855" t="b">
        <v>0</v>
      </c>
      <c r="O855" t="s">
        <v>8301</v>
      </c>
      <c r="P855">
        <f t="shared" si="26"/>
        <v>0</v>
      </c>
      <c r="Q855">
        <f>YEAR(K855)</f>
        <v>2015</v>
      </c>
      <c r="R855">
        <f t="shared" si="27"/>
        <v>20</v>
      </c>
      <c r="S855" s="17" t="s">
        <v>8343</v>
      </c>
      <c r="T855" t="s">
        <v>8344</v>
      </c>
    </row>
    <row r="856" spans="1:20" ht="48" hidden="1" x14ac:dyDescent="0.2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 s="12">
        <v>1434142800</v>
      </c>
      <c r="J856" s="12">
        <v>1431435122</v>
      </c>
      <c r="K856" s="13">
        <f>(J856/86400)+25569</f>
        <v>42136.536134259259</v>
      </c>
      <c r="L856" t="b">
        <v>1</v>
      </c>
      <c r="M856">
        <v>163</v>
      </c>
      <c r="N856" t="b">
        <v>1</v>
      </c>
      <c r="O856" t="s">
        <v>8269</v>
      </c>
      <c r="P856">
        <f t="shared" si="26"/>
        <v>7877</v>
      </c>
      <c r="Q856">
        <f>YEAR(K856)</f>
        <v>2015</v>
      </c>
      <c r="R856">
        <f t="shared" si="27"/>
        <v>131</v>
      </c>
      <c r="S856" s="17" t="s">
        <v>8343</v>
      </c>
      <c r="T856" t="s">
        <v>8346</v>
      </c>
    </row>
    <row r="857" spans="1:20" ht="32" hidden="1" x14ac:dyDescent="0.2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 s="12">
        <v>1346464800</v>
      </c>
      <c r="J857" s="12">
        <v>1343096197</v>
      </c>
      <c r="K857" s="13">
        <f>(J857/86400)+25569</f>
        <v>41114.094872685186</v>
      </c>
      <c r="L857" t="b">
        <v>1</v>
      </c>
      <c r="M857">
        <v>74</v>
      </c>
      <c r="N857" t="b">
        <v>1</v>
      </c>
      <c r="O857" t="s">
        <v>8267</v>
      </c>
      <c r="P857">
        <f t="shared" si="26"/>
        <v>7876</v>
      </c>
      <c r="Q857">
        <f>YEAR(K857)</f>
        <v>2012</v>
      </c>
      <c r="R857">
        <f t="shared" si="27"/>
        <v>232</v>
      </c>
      <c r="S857" s="17" t="s">
        <v>8341</v>
      </c>
      <c r="T857" t="s">
        <v>8342</v>
      </c>
    </row>
    <row r="858" spans="1:20" ht="48" hidden="1" x14ac:dyDescent="0.2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 s="12">
        <v>1467432000</v>
      </c>
      <c r="J858" s="12">
        <v>1464763109</v>
      </c>
      <c r="K858" s="13">
        <f>(J858/86400)+25569</f>
        <v>42522.276724537034</v>
      </c>
      <c r="L858" t="b">
        <v>0</v>
      </c>
      <c r="M858">
        <v>50</v>
      </c>
      <c r="N858" t="b">
        <v>0</v>
      </c>
      <c r="O858" t="s">
        <v>8271</v>
      </c>
      <c r="P858">
        <f t="shared" si="26"/>
        <v>0</v>
      </c>
      <c r="Q858">
        <f>YEAR(K858)</f>
        <v>2016</v>
      </c>
      <c r="R858">
        <f t="shared" si="27"/>
        <v>22</v>
      </c>
      <c r="S858" s="17" t="s">
        <v>8328</v>
      </c>
      <c r="T858" t="s">
        <v>8330</v>
      </c>
    </row>
    <row r="859" spans="1:20" ht="48" hidden="1" x14ac:dyDescent="0.2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 s="12">
        <v>1408464000</v>
      </c>
      <c r="J859" s="12">
        <v>1406831445</v>
      </c>
      <c r="K859" s="13">
        <f>(J859/86400)+25569</f>
        <v>41851.771354166667</v>
      </c>
      <c r="L859" t="b">
        <v>0</v>
      </c>
      <c r="M859">
        <v>26</v>
      </c>
      <c r="N859" t="b">
        <v>1</v>
      </c>
      <c r="O859" t="s">
        <v>8269</v>
      </c>
      <c r="P859">
        <f t="shared" si="26"/>
        <v>0</v>
      </c>
      <c r="Q859">
        <f>YEAR(K859)</f>
        <v>2014</v>
      </c>
      <c r="R859">
        <f t="shared" si="27"/>
        <v>101</v>
      </c>
      <c r="S859" s="17" t="s">
        <v>8343</v>
      </c>
      <c r="T859" t="s">
        <v>8346</v>
      </c>
    </row>
    <row r="860" spans="1:20" ht="48" hidden="1" x14ac:dyDescent="0.2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 s="12">
        <v>1316208031</v>
      </c>
      <c r="J860" s="12">
        <v>1312320031</v>
      </c>
      <c r="K860" s="13">
        <f>(J860/86400)+25569</f>
        <v>40757.889247685183</v>
      </c>
      <c r="L860" t="b">
        <v>0</v>
      </c>
      <c r="M860">
        <v>174</v>
      </c>
      <c r="N860" t="b">
        <v>1</v>
      </c>
      <c r="O860" t="s">
        <v>8267</v>
      </c>
      <c r="P860">
        <f t="shared" si="26"/>
        <v>0</v>
      </c>
      <c r="Q860">
        <f>YEAR(K860)</f>
        <v>2011</v>
      </c>
      <c r="R860">
        <f t="shared" si="27"/>
        <v>131</v>
      </c>
      <c r="S860" s="17" t="s">
        <v>8341</v>
      </c>
      <c r="T860" t="s">
        <v>8342</v>
      </c>
    </row>
    <row r="861" spans="1:20" ht="48" x14ac:dyDescent="0.2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 s="12">
        <v>1465169610</v>
      </c>
      <c r="J861" s="12">
        <v>1462577610</v>
      </c>
      <c r="K861" s="13">
        <f>(J861/86400)+25569</f>
        <v>42496.98159722222</v>
      </c>
      <c r="L861" t="b">
        <v>0</v>
      </c>
      <c r="M861">
        <v>53</v>
      </c>
      <c r="N861" t="b">
        <v>0</v>
      </c>
      <c r="O861" t="s">
        <v>8277</v>
      </c>
      <c r="P861">
        <f t="shared" si="26"/>
        <v>0</v>
      </c>
      <c r="Q861">
        <f>YEAR(K861)</f>
        <v>2016</v>
      </c>
      <c r="R861">
        <f t="shared" si="27"/>
        <v>39</v>
      </c>
      <c r="S861" s="17" t="s">
        <v>8347</v>
      </c>
      <c r="T861" t="s">
        <v>8348</v>
      </c>
    </row>
    <row r="862" spans="1:20" ht="32" hidden="1" x14ac:dyDescent="0.2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 s="12">
        <v>1430459197</v>
      </c>
      <c r="J862" s="12">
        <v>1427867197</v>
      </c>
      <c r="K862" s="13">
        <f>(J862/86400)+25569</f>
        <v>42095.240706018521</v>
      </c>
      <c r="L862" t="b">
        <v>0</v>
      </c>
      <c r="M862">
        <v>23</v>
      </c>
      <c r="N862" t="b">
        <v>1</v>
      </c>
      <c r="O862" t="s">
        <v>8293</v>
      </c>
      <c r="P862">
        <f t="shared" si="26"/>
        <v>0</v>
      </c>
      <c r="Q862">
        <f>YEAR(K862)</f>
        <v>2015</v>
      </c>
      <c r="R862">
        <f t="shared" si="27"/>
        <v>104</v>
      </c>
      <c r="S862" s="17" t="s">
        <v>8328</v>
      </c>
      <c r="T862" t="s">
        <v>8329</v>
      </c>
    </row>
    <row r="863" spans="1:20" ht="32" hidden="1" x14ac:dyDescent="0.2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 s="12">
        <v>1443711623</v>
      </c>
      <c r="J863" s="12">
        <v>1440687623</v>
      </c>
      <c r="K863" s="13">
        <f>(J863/86400)+25569</f>
        <v>42243.6252662037</v>
      </c>
      <c r="L863" t="b">
        <v>0</v>
      </c>
      <c r="M863">
        <v>204</v>
      </c>
      <c r="N863" t="b">
        <v>1</v>
      </c>
      <c r="O863" t="s">
        <v>8269</v>
      </c>
      <c r="P863">
        <f t="shared" si="26"/>
        <v>0</v>
      </c>
      <c r="Q863">
        <f>YEAR(K863)</f>
        <v>2015</v>
      </c>
      <c r="R863">
        <f t="shared" si="27"/>
        <v>156</v>
      </c>
      <c r="S863" s="17" t="s">
        <v>8343</v>
      </c>
      <c r="T863" t="s">
        <v>8346</v>
      </c>
    </row>
    <row r="864" spans="1:20" ht="48" hidden="1" x14ac:dyDescent="0.2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 s="12">
        <v>1487093020</v>
      </c>
      <c r="J864" s="12">
        <v>1485278620</v>
      </c>
      <c r="K864" s="13">
        <f>(J864/86400)+25569</f>
        <v>42759.724768518514</v>
      </c>
      <c r="L864" t="b">
        <v>0</v>
      </c>
      <c r="M864">
        <v>210</v>
      </c>
      <c r="N864" t="b">
        <v>1</v>
      </c>
      <c r="O864" t="s">
        <v>8295</v>
      </c>
      <c r="P864">
        <f t="shared" si="26"/>
        <v>0</v>
      </c>
      <c r="Q864">
        <f>YEAR(K864)</f>
        <v>2017</v>
      </c>
      <c r="R864">
        <f t="shared" si="27"/>
        <v>780</v>
      </c>
      <c r="S864" s="17" t="s">
        <v>8336</v>
      </c>
      <c r="T864" t="s">
        <v>8337</v>
      </c>
    </row>
    <row r="865" spans="1:20" ht="48" hidden="1" x14ac:dyDescent="0.2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 s="12">
        <v>1469122200</v>
      </c>
      <c r="J865" s="12">
        <v>1466611108</v>
      </c>
      <c r="K865" s="13">
        <f>(J865/86400)+25569</f>
        <v>42543.665601851855</v>
      </c>
      <c r="L865" t="b">
        <v>0</v>
      </c>
      <c r="M865">
        <v>86</v>
      </c>
      <c r="N865" t="b">
        <v>0</v>
      </c>
      <c r="O865" t="s">
        <v>8271</v>
      </c>
      <c r="P865">
        <f t="shared" si="26"/>
        <v>0</v>
      </c>
      <c r="Q865">
        <f>YEAR(K865)</f>
        <v>2016</v>
      </c>
      <c r="R865">
        <f t="shared" si="27"/>
        <v>26</v>
      </c>
      <c r="S865" s="17" t="s">
        <v>8328</v>
      </c>
      <c r="T865" t="s">
        <v>8330</v>
      </c>
    </row>
    <row r="866" spans="1:20" ht="48" hidden="1" x14ac:dyDescent="0.2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 s="12">
        <v>1384322340</v>
      </c>
      <c r="J866" s="12">
        <v>1381430646</v>
      </c>
      <c r="K866" s="13">
        <f>(J866/86400)+25569</f>
        <v>41557.780624999999</v>
      </c>
      <c r="L866" t="b">
        <v>0</v>
      </c>
      <c r="M866">
        <v>128</v>
      </c>
      <c r="N866" t="b">
        <v>1</v>
      </c>
      <c r="O866" t="s">
        <v>8274</v>
      </c>
      <c r="P866">
        <f t="shared" si="26"/>
        <v>0</v>
      </c>
      <c r="Q866">
        <f>YEAR(K866)</f>
        <v>2013</v>
      </c>
      <c r="R866">
        <f t="shared" si="27"/>
        <v>104</v>
      </c>
      <c r="S866" s="17" t="s">
        <v>8347</v>
      </c>
      <c r="T866" t="s">
        <v>8351</v>
      </c>
    </row>
    <row r="867" spans="1:20" ht="48" hidden="1" x14ac:dyDescent="0.2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 s="12">
        <v>1317438000</v>
      </c>
      <c r="J867" s="12">
        <v>1314577097</v>
      </c>
      <c r="K867" s="13">
        <f>(J867/86400)+25569</f>
        <v>40784.012696759259</v>
      </c>
      <c r="L867" t="b">
        <v>0</v>
      </c>
      <c r="M867">
        <v>86</v>
      </c>
      <c r="N867" t="b">
        <v>1</v>
      </c>
      <c r="O867" t="s">
        <v>8277</v>
      </c>
      <c r="P867">
        <f t="shared" si="26"/>
        <v>0</v>
      </c>
      <c r="Q867">
        <f>YEAR(K867)</f>
        <v>2011</v>
      </c>
      <c r="R867">
        <f t="shared" si="27"/>
        <v>104</v>
      </c>
      <c r="S867" s="17" t="s">
        <v>8347</v>
      </c>
      <c r="T867" t="s">
        <v>8348</v>
      </c>
    </row>
    <row r="868" spans="1:20" ht="48" x14ac:dyDescent="0.2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 s="12">
        <v>1376049615</v>
      </c>
      <c r="J868" s="12">
        <v>1373457615</v>
      </c>
      <c r="K868" s="13">
        <f>(J868/86400)+25569</f>
        <v>41465.500173611115</v>
      </c>
      <c r="L868" t="b">
        <v>0</v>
      </c>
      <c r="M868">
        <v>140</v>
      </c>
      <c r="N868" t="b">
        <v>0</v>
      </c>
      <c r="O868" t="s">
        <v>8268</v>
      </c>
      <c r="P868">
        <f t="shared" si="26"/>
        <v>0</v>
      </c>
      <c r="Q868">
        <f>YEAR(K868)</f>
        <v>2013</v>
      </c>
      <c r="R868">
        <f t="shared" si="27"/>
        <v>19</v>
      </c>
      <c r="S868" s="17" t="s">
        <v>8341</v>
      </c>
      <c r="T868" t="s">
        <v>8359</v>
      </c>
    </row>
    <row r="869" spans="1:20" ht="48" hidden="1" x14ac:dyDescent="0.2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 s="12">
        <v>1375033836</v>
      </c>
      <c r="J869" s="12">
        <v>1373305836</v>
      </c>
      <c r="K869" s="13">
        <f>(J869/86400)+25569</f>
        <v>41463.743472222224</v>
      </c>
      <c r="L869" t="b">
        <v>1</v>
      </c>
      <c r="M869">
        <v>74</v>
      </c>
      <c r="N869" t="b">
        <v>1</v>
      </c>
      <c r="O869" t="s">
        <v>8274</v>
      </c>
      <c r="P869">
        <f t="shared" si="26"/>
        <v>7750</v>
      </c>
      <c r="Q869">
        <f>YEAR(K869)</f>
        <v>2013</v>
      </c>
      <c r="R869">
        <f t="shared" si="27"/>
        <v>111</v>
      </c>
      <c r="S869" s="17" t="s">
        <v>8347</v>
      </c>
      <c r="T869" t="s">
        <v>8351</v>
      </c>
    </row>
    <row r="870" spans="1:20" ht="48" hidden="1" x14ac:dyDescent="0.2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 s="12">
        <v>1414025347</v>
      </c>
      <c r="J870" s="12">
        <v>1411433347</v>
      </c>
      <c r="K870" s="13">
        <f>(J870/86400)+25569</f>
        <v>41905.034108796295</v>
      </c>
      <c r="L870" t="b">
        <v>1</v>
      </c>
      <c r="M870">
        <v>111</v>
      </c>
      <c r="N870" t="b">
        <v>1</v>
      </c>
      <c r="O870" t="s">
        <v>8278</v>
      </c>
      <c r="P870">
        <f t="shared" si="26"/>
        <v>7733</v>
      </c>
      <c r="Q870">
        <f>YEAR(K870)</f>
        <v>2014</v>
      </c>
      <c r="R870">
        <f t="shared" si="27"/>
        <v>103</v>
      </c>
      <c r="S870" s="17" t="s">
        <v>8347</v>
      </c>
      <c r="T870" t="s">
        <v>8349</v>
      </c>
    </row>
    <row r="871" spans="1:20" ht="48" hidden="1" x14ac:dyDescent="0.2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 s="12">
        <v>1403323140</v>
      </c>
      <c r="J871" s="12">
        <v>1400704672</v>
      </c>
      <c r="K871" s="13">
        <f>(J871/86400)+25569</f>
        <v>41780.859629629631</v>
      </c>
      <c r="L871" t="b">
        <v>0</v>
      </c>
      <c r="M871">
        <v>113</v>
      </c>
      <c r="N871" t="b">
        <v>1</v>
      </c>
      <c r="O871" t="s">
        <v>8267</v>
      </c>
      <c r="P871">
        <f t="shared" si="26"/>
        <v>0</v>
      </c>
      <c r="Q871">
        <f>YEAR(K871)</f>
        <v>2014</v>
      </c>
      <c r="R871">
        <f t="shared" si="27"/>
        <v>110</v>
      </c>
      <c r="S871" s="17" t="s">
        <v>8341</v>
      </c>
      <c r="T871" t="s">
        <v>8342</v>
      </c>
    </row>
    <row r="872" spans="1:20" ht="32" hidden="1" x14ac:dyDescent="0.2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 s="12">
        <v>1458152193</v>
      </c>
      <c r="J872" s="12">
        <v>1455563793</v>
      </c>
      <c r="K872" s="13">
        <f>(J872/86400)+25569</f>
        <v>42415.803159722222</v>
      </c>
      <c r="L872" t="b">
        <v>1</v>
      </c>
      <c r="M872">
        <v>97</v>
      </c>
      <c r="N872" t="b">
        <v>1</v>
      </c>
      <c r="O872" t="s">
        <v>8267</v>
      </c>
      <c r="P872">
        <f t="shared" si="26"/>
        <v>7701.93</v>
      </c>
      <c r="Q872">
        <f>YEAR(K872)</f>
        <v>2016</v>
      </c>
      <c r="R872">
        <f t="shared" si="27"/>
        <v>103</v>
      </c>
      <c r="S872" s="17" t="s">
        <v>8341</v>
      </c>
      <c r="T872" t="s">
        <v>8342</v>
      </c>
    </row>
    <row r="873" spans="1:20" ht="48" hidden="1" x14ac:dyDescent="0.2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 s="12">
        <v>1303688087</v>
      </c>
      <c r="J873" s="12">
        <v>1301787287</v>
      </c>
      <c r="K873" s="13">
        <f>(J873/86400)+25569</f>
        <v>40635.982488425929</v>
      </c>
      <c r="L873" t="b">
        <v>0</v>
      </c>
      <c r="M873">
        <v>69</v>
      </c>
      <c r="N873" t="b">
        <v>1</v>
      </c>
      <c r="O873" t="s">
        <v>8264</v>
      </c>
      <c r="P873">
        <f t="shared" si="26"/>
        <v>0</v>
      </c>
      <c r="Q873">
        <f>YEAR(K873)</f>
        <v>2011</v>
      </c>
      <c r="R873">
        <f t="shared" si="27"/>
        <v>102</v>
      </c>
      <c r="S873" s="17" t="s">
        <v>8341</v>
      </c>
      <c r="T873" t="s">
        <v>8363</v>
      </c>
    </row>
    <row r="874" spans="1:20" ht="48" hidden="1" x14ac:dyDescent="0.2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 s="12">
        <v>1488622352</v>
      </c>
      <c r="J874" s="12">
        <v>1486030352</v>
      </c>
      <c r="K874" s="13">
        <f>(J874/86400)+25569</f>
        <v>42768.425370370373</v>
      </c>
      <c r="L874" t="b">
        <v>0</v>
      </c>
      <c r="M874">
        <v>91</v>
      </c>
      <c r="N874" t="b">
        <v>1</v>
      </c>
      <c r="O874" t="s">
        <v>8269</v>
      </c>
      <c r="P874">
        <f t="shared" si="26"/>
        <v>0</v>
      </c>
      <c r="Q874">
        <f>YEAR(K874)</f>
        <v>2017</v>
      </c>
      <c r="R874">
        <f t="shared" si="27"/>
        <v>170</v>
      </c>
      <c r="S874" s="17" t="s">
        <v>8343</v>
      </c>
      <c r="T874" t="s">
        <v>8346</v>
      </c>
    </row>
    <row r="875" spans="1:20" ht="48" hidden="1" x14ac:dyDescent="0.2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 s="12">
        <v>1293073733</v>
      </c>
      <c r="J875" s="12">
        <v>1290481733</v>
      </c>
      <c r="K875" s="13">
        <f>(J875/86400)+25569</f>
        <v>40505.131168981483</v>
      </c>
      <c r="L875" t="b">
        <v>0</v>
      </c>
      <c r="M875">
        <v>65</v>
      </c>
      <c r="N875" t="b">
        <v>1</v>
      </c>
      <c r="O875" t="s">
        <v>8264</v>
      </c>
      <c r="P875">
        <f t="shared" si="26"/>
        <v>0</v>
      </c>
      <c r="Q875">
        <f>YEAR(K875)</f>
        <v>2010</v>
      </c>
      <c r="R875">
        <f t="shared" si="27"/>
        <v>128</v>
      </c>
      <c r="S875" s="17" t="s">
        <v>8341</v>
      </c>
      <c r="T875" t="s">
        <v>8363</v>
      </c>
    </row>
    <row r="876" spans="1:20" ht="48" hidden="1" x14ac:dyDescent="0.2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 s="12">
        <v>1415392207</v>
      </c>
      <c r="J876" s="12">
        <v>1411500607</v>
      </c>
      <c r="K876" s="13">
        <f>(J876/86400)+25569</f>
        <v>41905.812581018516</v>
      </c>
      <c r="L876" t="b">
        <v>0</v>
      </c>
      <c r="M876">
        <v>81</v>
      </c>
      <c r="N876" t="b">
        <v>0</v>
      </c>
      <c r="O876" t="s">
        <v>8265</v>
      </c>
      <c r="P876">
        <f t="shared" si="26"/>
        <v>0</v>
      </c>
      <c r="Q876">
        <f>YEAR(K876)</f>
        <v>2014</v>
      </c>
      <c r="R876">
        <f t="shared" si="27"/>
        <v>10</v>
      </c>
      <c r="S876" s="17" t="s">
        <v>8341</v>
      </c>
      <c r="T876" t="s">
        <v>8357</v>
      </c>
    </row>
    <row r="877" spans="1:20" ht="48" hidden="1" x14ac:dyDescent="0.2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 s="12">
        <v>1384363459</v>
      </c>
      <c r="J877" s="12">
        <v>1381767859</v>
      </c>
      <c r="K877" s="13">
        <f>(J877/86400)+25569</f>
        <v>41561.683553240742</v>
      </c>
      <c r="L877" t="b">
        <v>1</v>
      </c>
      <c r="M877">
        <v>31</v>
      </c>
      <c r="N877" t="b">
        <v>1</v>
      </c>
      <c r="O877" t="s">
        <v>8274</v>
      </c>
      <c r="P877">
        <f t="shared" si="26"/>
        <v>7635</v>
      </c>
      <c r="Q877">
        <f>YEAR(K877)</f>
        <v>2013</v>
      </c>
      <c r="R877">
        <f t="shared" si="27"/>
        <v>102</v>
      </c>
      <c r="S877" s="17" t="s">
        <v>8347</v>
      </c>
      <c r="T877" t="s">
        <v>8351</v>
      </c>
    </row>
    <row r="878" spans="1:20" ht="32" hidden="1" x14ac:dyDescent="0.2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 s="12">
        <v>1419136200</v>
      </c>
      <c r="J878" s="12">
        <v>1416338557</v>
      </c>
      <c r="K878" s="13">
        <f>(J878/86400)+25569</f>
        <v>41961.807372685187</v>
      </c>
      <c r="L878" t="b">
        <v>0</v>
      </c>
      <c r="M878">
        <v>43</v>
      </c>
      <c r="N878" t="b">
        <v>1</v>
      </c>
      <c r="O878" t="s">
        <v>8298</v>
      </c>
      <c r="P878">
        <f t="shared" si="26"/>
        <v>0</v>
      </c>
      <c r="Q878">
        <f>YEAR(K878)</f>
        <v>2014</v>
      </c>
      <c r="R878">
        <f t="shared" si="27"/>
        <v>102</v>
      </c>
      <c r="S878" s="17" t="s">
        <v>8347</v>
      </c>
      <c r="T878" t="s">
        <v>8361</v>
      </c>
    </row>
    <row r="879" spans="1:20" ht="48" hidden="1" x14ac:dyDescent="0.2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 s="12">
        <v>1462545358</v>
      </c>
      <c r="J879" s="12">
        <v>1459953358</v>
      </c>
      <c r="K879" s="13">
        <f>(J879/86400)+25569</f>
        <v>42466.608310185184</v>
      </c>
      <c r="L879" t="b">
        <v>1</v>
      </c>
      <c r="M879">
        <v>117</v>
      </c>
      <c r="N879" t="b">
        <v>1</v>
      </c>
      <c r="O879" t="s">
        <v>8269</v>
      </c>
      <c r="P879">
        <f t="shared" si="26"/>
        <v>7617</v>
      </c>
      <c r="Q879">
        <f>YEAR(K879)</f>
        <v>2016</v>
      </c>
      <c r="R879">
        <f t="shared" si="27"/>
        <v>109</v>
      </c>
      <c r="S879" s="17" t="s">
        <v>8343</v>
      </c>
      <c r="T879" t="s">
        <v>8346</v>
      </c>
    </row>
    <row r="880" spans="1:20" ht="32" hidden="1" x14ac:dyDescent="0.2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 s="12">
        <v>1356552252</v>
      </c>
      <c r="J880" s="12">
        <v>1353960252</v>
      </c>
      <c r="K880" s="13">
        <f>(J880/86400)+25569</f>
        <v>41239.83625</v>
      </c>
      <c r="L880" t="b">
        <v>0</v>
      </c>
      <c r="M880">
        <v>104</v>
      </c>
      <c r="N880" t="b">
        <v>1</v>
      </c>
      <c r="O880" t="s">
        <v>8301</v>
      </c>
      <c r="P880">
        <f t="shared" si="26"/>
        <v>0</v>
      </c>
      <c r="Q880">
        <f>YEAR(K880)</f>
        <v>2012</v>
      </c>
      <c r="R880">
        <f t="shared" si="27"/>
        <v>109</v>
      </c>
      <c r="S880" s="17" t="s">
        <v>8343</v>
      </c>
      <c r="T880" t="s">
        <v>8344</v>
      </c>
    </row>
    <row r="881" spans="1:20" ht="48" hidden="1" x14ac:dyDescent="0.2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 s="12">
        <v>1348256294</v>
      </c>
      <c r="J881" s="12">
        <v>1345664294</v>
      </c>
      <c r="K881" s="13">
        <f>(J881/86400)+25569</f>
        <v>41143.81821759259</v>
      </c>
      <c r="L881" t="b">
        <v>1</v>
      </c>
      <c r="M881">
        <v>28</v>
      </c>
      <c r="N881" t="b">
        <v>1</v>
      </c>
      <c r="O881" t="s">
        <v>8299</v>
      </c>
      <c r="P881">
        <f t="shared" si="26"/>
        <v>7576</v>
      </c>
      <c r="Q881">
        <f>YEAR(K881)</f>
        <v>2012</v>
      </c>
      <c r="R881">
        <f t="shared" si="27"/>
        <v>101</v>
      </c>
      <c r="S881" s="17" t="s">
        <v>8328</v>
      </c>
      <c r="T881" t="s">
        <v>8335</v>
      </c>
    </row>
    <row r="882" spans="1:20" ht="48" hidden="1" x14ac:dyDescent="0.2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 s="12">
        <v>1403370772</v>
      </c>
      <c r="J882" s="12">
        <v>1400778772</v>
      </c>
      <c r="K882" s="13">
        <f>(J882/86400)+25569</f>
        <v>41781.717268518521</v>
      </c>
      <c r="L882" t="b">
        <v>0</v>
      </c>
      <c r="M882">
        <v>264</v>
      </c>
      <c r="N882" t="b">
        <v>1</v>
      </c>
      <c r="O882" t="s">
        <v>8272</v>
      </c>
      <c r="P882">
        <f t="shared" si="26"/>
        <v>0</v>
      </c>
      <c r="Q882">
        <f>YEAR(K882)</f>
        <v>2014</v>
      </c>
      <c r="R882">
        <f t="shared" si="27"/>
        <v>126</v>
      </c>
      <c r="S882" s="17" t="s">
        <v>8331</v>
      </c>
      <c r="T882" t="s">
        <v>8353</v>
      </c>
    </row>
    <row r="883" spans="1:20" ht="48" hidden="1" x14ac:dyDescent="0.2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 s="12">
        <v>1401465600</v>
      </c>
      <c r="J883" s="12">
        <v>1399032813</v>
      </c>
      <c r="K883" s="13">
        <f>(J883/86400)+25569</f>
        <v>41761.509409722225</v>
      </c>
      <c r="L883" t="b">
        <v>0</v>
      </c>
      <c r="M883">
        <v>145</v>
      </c>
      <c r="N883" t="b">
        <v>1</v>
      </c>
      <c r="O883" t="s">
        <v>8301</v>
      </c>
      <c r="P883">
        <f t="shared" si="26"/>
        <v>0</v>
      </c>
      <c r="Q883">
        <f>YEAR(K883)</f>
        <v>2014</v>
      </c>
      <c r="R883">
        <f t="shared" si="27"/>
        <v>302</v>
      </c>
      <c r="S883" s="17" t="s">
        <v>8343</v>
      </c>
      <c r="T883" t="s">
        <v>8344</v>
      </c>
    </row>
    <row r="884" spans="1:20" ht="64" hidden="1" x14ac:dyDescent="0.2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 s="12">
        <v>1489903200</v>
      </c>
      <c r="J884" s="12">
        <v>1488459307</v>
      </c>
      <c r="K884" s="13">
        <f>(J884/86400)+25569</f>
        <v>42796.538275462968</v>
      </c>
      <c r="L884" t="b">
        <v>0</v>
      </c>
      <c r="M884">
        <v>30</v>
      </c>
      <c r="N884" t="b">
        <v>0</v>
      </c>
      <c r="O884" t="s">
        <v>8269</v>
      </c>
      <c r="P884">
        <f t="shared" si="26"/>
        <v>0</v>
      </c>
      <c r="Q884">
        <f>YEAR(K884)</f>
        <v>2017</v>
      </c>
      <c r="R884">
        <f t="shared" si="27"/>
        <v>75</v>
      </c>
      <c r="S884" s="17" t="s">
        <v>8343</v>
      </c>
      <c r="T884" t="s">
        <v>8346</v>
      </c>
    </row>
    <row r="885" spans="1:20" ht="48" x14ac:dyDescent="0.2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 s="12">
        <v>1359434672</v>
      </c>
      <c r="J885" s="12">
        <v>1354250672</v>
      </c>
      <c r="K885" s="13">
        <f>(J885/86400)+25569</f>
        <v>41243.197592592594</v>
      </c>
      <c r="L885" t="b">
        <v>0</v>
      </c>
      <c r="M885">
        <v>147</v>
      </c>
      <c r="N885" t="b">
        <v>0</v>
      </c>
      <c r="O885" t="s">
        <v>8268</v>
      </c>
      <c r="P885">
        <f t="shared" si="26"/>
        <v>0</v>
      </c>
      <c r="Q885">
        <f>YEAR(K885)</f>
        <v>2012</v>
      </c>
      <c r="R885">
        <f t="shared" si="27"/>
        <v>50</v>
      </c>
      <c r="S885" s="17" t="s">
        <v>8341</v>
      </c>
      <c r="T885" t="s">
        <v>8359</v>
      </c>
    </row>
    <row r="886" spans="1:20" ht="32" hidden="1" x14ac:dyDescent="0.2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 s="12">
        <v>1407736740</v>
      </c>
      <c r="J886" s="12">
        <v>1405453354</v>
      </c>
      <c r="K886" s="13">
        <f>(J886/86400)+25569</f>
        <v>41835.821226851855</v>
      </c>
      <c r="L886" t="b">
        <v>0</v>
      </c>
      <c r="M886">
        <v>57</v>
      </c>
      <c r="N886" t="b">
        <v>1</v>
      </c>
      <c r="O886" t="s">
        <v>8264</v>
      </c>
      <c r="P886">
        <f t="shared" si="26"/>
        <v>0</v>
      </c>
      <c r="Q886">
        <f>YEAR(K886)</f>
        <v>2014</v>
      </c>
      <c r="R886">
        <f t="shared" si="27"/>
        <v>108</v>
      </c>
      <c r="S886" s="17" t="s">
        <v>8341</v>
      </c>
      <c r="T886" t="s">
        <v>8363</v>
      </c>
    </row>
    <row r="887" spans="1:20" ht="64" hidden="1" x14ac:dyDescent="0.2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 s="12">
        <v>1355437052</v>
      </c>
      <c r="J887" s="12">
        <v>1352845052</v>
      </c>
      <c r="K887" s="13">
        <f>(J887/86400)+25569</f>
        <v>41226.928842592592</v>
      </c>
      <c r="L887" t="b">
        <v>0</v>
      </c>
      <c r="M887">
        <v>48</v>
      </c>
      <c r="N887" t="b">
        <v>1</v>
      </c>
      <c r="O887" t="s">
        <v>8290</v>
      </c>
      <c r="P887">
        <f t="shared" si="26"/>
        <v>0</v>
      </c>
      <c r="Q887">
        <f>YEAR(K887)</f>
        <v>2012</v>
      </c>
      <c r="R887">
        <f t="shared" si="27"/>
        <v>100</v>
      </c>
      <c r="S887" s="17" t="s">
        <v>8347</v>
      </c>
      <c r="T887" t="s">
        <v>8358</v>
      </c>
    </row>
    <row r="888" spans="1:20" ht="48" hidden="1" x14ac:dyDescent="0.2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 s="12">
        <v>1426523752</v>
      </c>
      <c r="J888" s="12">
        <v>1423935352</v>
      </c>
      <c r="K888" s="13">
        <f>(J888/86400)+25569</f>
        <v>42049.733240740738</v>
      </c>
      <c r="L888" t="b">
        <v>0</v>
      </c>
      <c r="M888">
        <v>92</v>
      </c>
      <c r="N888" t="b">
        <v>1</v>
      </c>
      <c r="O888" t="s">
        <v>8274</v>
      </c>
      <c r="P888">
        <f t="shared" si="26"/>
        <v>0</v>
      </c>
      <c r="Q888">
        <f>YEAR(K888)</f>
        <v>2015</v>
      </c>
      <c r="R888">
        <f t="shared" si="27"/>
        <v>100</v>
      </c>
      <c r="S888" s="17" t="s">
        <v>8347</v>
      </c>
      <c r="T888" t="s">
        <v>8351</v>
      </c>
    </row>
    <row r="889" spans="1:20" ht="48" hidden="1" x14ac:dyDescent="0.2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 s="12">
        <v>1481749278</v>
      </c>
      <c r="J889" s="12">
        <v>1479157278</v>
      </c>
      <c r="K889" s="13">
        <f>(J889/86400)+25569</f>
        <v>42688.875902777778</v>
      </c>
      <c r="L889" t="b">
        <v>0</v>
      </c>
      <c r="M889">
        <v>128</v>
      </c>
      <c r="N889" t="b">
        <v>1</v>
      </c>
      <c r="O889" t="s">
        <v>8295</v>
      </c>
      <c r="P889">
        <f t="shared" si="26"/>
        <v>0</v>
      </c>
      <c r="Q889">
        <f>YEAR(K889)</f>
        <v>2016</v>
      </c>
      <c r="R889">
        <f t="shared" si="27"/>
        <v>107</v>
      </c>
      <c r="S889" s="17" t="s">
        <v>8336</v>
      </c>
      <c r="T889" t="s">
        <v>8337</v>
      </c>
    </row>
    <row r="890" spans="1:20" ht="64" x14ac:dyDescent="0.2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 s="12">
        <v>1487613600</v>
      </c>
      <c r="J890" s="12">
        <v>1482444295</v>
      </c>
      <c r="K890" s="13">
        <f>(J890/86400)+25569</f>
        <v>42726.920081018514</v>
      </c>
      <c r="L890" t="b">
        <v>0</v>
      </c>
      <c r="M890">
        <v>15</v>
      </c>
      <c r="N890" t="b">
        <v>0</v>
      </c>
      <c r="O890" t="s">
        <v>8269</v>
      </c>
      <c r="P890">
        <f t="shared" si="26"/>
        <v>0</v>
      </c>
      <c r="Q890">
        <f>YEAR(K890)</f>
        <v>2016</v>
      </c>
      <c r="R890">
        <f t="shared" si="27"/>
        <v>20</v>
      </c>
      <c r="S890" s="17" t="s">
        <v>8343</v>
      </c>
      <c r="T890" t="s">
        <v>8346</v>
      </c>
    </row>
    <row r="891" spans="1:20" ht="48" hidden="1" x14ac:dyDescent="0.2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 s="12">
        <v>1431022342</v>
      </c>
      <c r="J891" s="12">
        <v>1428430342</v>
      </c>
      <c r="K891" s="13">
        <f>(J891/86400)+25569</f>
        <v>42101.758587962962</v>
      </c>
      <c r="L891" t="b">
        <v>0</v>
      </c>
      <c r="M891">
        <v>70</v>
      </c>
      <c r="N891" t="b">
        <v>1</v>
      </c>
      <c r="O891" t="s">
        <v>8274</v>
      </c>
      <c r="P891">
        <f t="shared" si="26"/>
        <v>0</v>
      </c>
      <c r="Q891">
        <f>YEAR(K891)</f>
        <v>2015</v>
      </c>
      <c r="R891">
        <f t="shared" si="27"/>
        <v>107</v>
      </c>
      <c r="S891" s="17" t="s">
        <v>8347</v>
      </c>
      <c r="T891" t="s">
        <v>8351</v>
      </c>
    </row>
    <row r="892" spans="1:20" ht="32" hidden="1" x14ac:dyDescent="0.2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 s="12">
        <v>1384557303</v>
      </c>
      <c r="J892" s="12">
        <v>1383257703</v>
      </c>
      <c r="K892" s="13">
        <f>(J892/86400)+25569</f>
        <v>41578.927118055552</v>
      </c>
      <c r="L892" t="b">
        <v>1</v>
      </c>
      <c r="M892">
        <v>271</v>
      </c>
      <c r="N892" t="b">
        <v>1</v>
      </c>
      <c r="O892" t="s">
        <v>8293</v>
      </c>
      <c r="P892">
        <f t="shared" si="26"/>
        <v>7445.14</v>
      </c>
      <c r="Q892">
        <f>YEAR(K892)</f>
        <v>2013</v>
      </c>
      <c r="R892">
        <f t="shared" si="27"/>
        <v>248</v>
      </c>
      <c r="S892" s="17" t="s">
        <v>8328</v>
      </c>
      <c r="T892" t="s">
        <v>8329</v>
      </c>
    </row>
    <row r="893" spans="1:20" ht="48" x14ac:dyDescent="0.2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 s="12">
        <v>1407972712</v>
      </c>
      <c r="J893" s="12">
        <v>1405380712</v>
      </c>
      <c r="K893" s="13">
        <f>(J893/86400)+25569</f>
        <v>41834.980462962965</v>
      </c>
      <c r="L893" t="b">
        <v>1</v>
      </c>
      <c r="M893">
        <v>103</v>
      </c>
      <c r="N893" t="b">
        <v>0</v>
      </c>
      <c r="O893" t="s">
        <v>8283</v>
      </c>
      <c r="P893">
        <f t="shared" si="26"/>
        <v>7433.48</v>
      </c>
      <c r="Q893">
        <f>YEAR(K893)</f>
        <v>2014</v>
      </c>
      <c r="R893">
        <f t="shared" si="27"/>
        <v>59</v>
      </c>
      <c r="S893" s="17" t="s">
        <v>8333</v>
      </c>
      <c r="T893" t="s">
        <v>8334</v>
      </c>
    </row>
    <row r="894" spans="1:20" ht="48" hidden="1" x14ac:dyDescent="0.2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 s="12">
        <v>1370547157</v>
      </c>
      <c r="J894" s="12">
        <v>1368646357</v>
      </c>
      <c r="K894" s="13">
        <f>(J894/86400)+25569</f>
        <v>41409.814317129625</v>
      </c>
      <c r="L894" t="b">
        <v>0</v>
      </c>
      <c r="M894">
        <v>23</v>
      </c>
      <c r="N894" t="b">
        <v>1</v>
      </c>
      <c r="O894" t="s">
        <v>8264</v>
      </c>
      <c r="P894">
        <f t="shared" si="26"/>
        <v>0</v>
      </c>
      <c r="Q894">
        <f>YEAR(K894)</f>
        <v>2013</v>
      </c>
      <c r="R894">
        <f t="shared" si="27"/>
        <v>148</v>
      </c>
      <c r="S894" s="17" t="s">
        <v>8341</v>
      </c>
      <c r="T894" t="s">
        <v>8363</v>
      </c>
    </row>
    <row r="895" spans="1:20" ht="48" hidden="1" x14ac:dyDescent="0.2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 s="12">
        <v>1342382587</v>
      </c>
      <c r="J895" s="12">
        <v>1339790587</v>
      </c>
      <c r="K895" s="13">
        <f>(J895/86400)+25569</f>
        <v>41075.835497685184</v>
      </c>
      <c r="L895" t="b">
        <v>0</v>
      </c>
      <c r="M895">
        <v>83</v>
      </c>
      <c r="N895" t="b">
        <v>1</v>
      </c>
      <c r="O895" t="s">
        <v>8277</v>
      </c>
      <c r="P895">
        <f t="shared" si="26"/>
        <v>0</v>
      </c>
      <c r="Q895">
        <f>YEAR(K895)</f>
        <v>2012</v>
      </c>
      <c r="R895">
        <f t="shared" si="27"/>
        <v>124</v>
      </c>
      <c r="S895" s="17" t="s">
        <v>8347</v>
      </c>
      <c r="T895" t="s">
        <v>8348</v>
      </c>
    </row>
    <row r="896" spans="1:20" ht="48" hidden="1" x14ac:dyDescent="0.2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 s="12">
        <v>1478402804</v>
      </c>
      <c r="J896" s="12">
        <v>1473218804</v>
      </c>
      <c r="K896" s="13">
        <f>(J896/86400)+25569</f>
        <v>42620.143564814818</v>
      </c>
      <c r="L896" t="b">
        <v>0</v>
      </c>
      <c r="M896">
        <v>15</v>
      </c>
      <c r="N896" t="b">
        <v>1</v>
      </c>
      <c r="O896" t="s">
        <v>8293</v>
      </c>
      <c r="P896">
        <f t="shared" si="26"/>
        <v>0</v>
      </c>
      <c r="Q896">
        <f>YEAR(K896)</f>
        <v>2016</v>
      </c>
      <c r="R896">
        <f t="shared" si="27"/>
        <v>148</v>
      </c>
      <c r="S896" s="17" t="s">
        <v>8328</v>
      </c>
      <c r="T896" t="s">
        <v>8329</v>
      </c>
    </row>
    <row r="897" spans="1:20" ht="48" hidden="1" x14ac:dyDescent="0.2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 s="12">
        <v>1309447163</v>
      </c>
      <c r="J897" s="12">
        <v>1306855163</v>
      </c>
      <c r="K897" s="13">
        <f>(J897/86400)+25569</f>
        <v>40694.638460648144</v>
      </c>
      <c r="L897" t="b">
        <v>0</v>
      </c>
      <c r="M897">
        <v>143</v>
      </c>
      <c r="N897" t="b">
        <v>1</v>
      </c>
      <c r="O897" t="s">
        <v>8272</v>
      </c>
      <c r="P897">
        <f t="shared" si="26"/>
        <v>0</v>
      </c>
      <c r="Q897">
        <f>YEAR(K897)</f>
        <v>2011</v>
      </c>
      <c r="R897">
        <f t="shared" si="27"/>
        <v>105</v>
      </c>
      <c r="S897" s="17" t="s">
        <v>8331</v>
      </c>
      <c r="T897" t="s">
        <v>8353</v>
      </c>
    </row>
    <row r="898" spans="1:20" ht="32" hidden="1" x14ac:dyDescent="0.2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 s="12">
        <v>1420751861</v>
      </c>
      <c r="J898" s="12">
        <v>1418159861</v>
      </c>
      <c r="K898" s="13">
        <f>(J898/86400)+25569</f>
        <v>41982.887280092589</v>
      </c>
      <c r="L898" t="b">
        <v>1</v>
      </c>
      <c r="M898">
        <v>75</v>
      </c>
      <c r="N898" t="b">
        <v>1</v>
      </c>
      <c r="O898" t="s">
        <v>8269</v>
      </c>
      <c r="P898">
        <f t="shared" si="26"/>
        <v>7365</v>
      </c>
      <c r="Q898">
        <f>YEAR(K898)</f>
        <v>2014</v>
      </c>
      <c r="R898">
        <f t="shared" si="27"/>
        <v>105</v>
      </c>
      <c r="S898" s="17" t="s">
        <v>8343</v>
      </c>
      <c r="T898" t="s">
        <v>8346</v>
      </c>
    </row>
    <row r="899" spans="1:20" ht="48" x14ac:dyDescent="0.2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 s="12">
        <v>1452744011</v>
      </c>
      <c r="J899" s="12">
        <v>1450152011</v>
      </c>
      <c r="K899" s="13">
        <f>(J899/86400)+25569</f>
        <v>42353.16679398148</v>
      </c>
      <c r="L899" t="b">
        <v>0</v>
      </c>
      <c r="M899">
        <v>167</v>
      </c>
      <c r="N899" t="b">
        <v>0</v>
      </c>
      <c r="O899" t="s">
        <v>8280</v>
      </c>
      <c r="P899">
        <f t="shared" ref="P899:P962" si="28">IFERROR(ROUND(E899/L899,2),0)</f>
        <v>0</v>
      </c>
      <c r="Q899">
        <f>YEAR(K899)</f>
        <v>2015</v>
      </c>
      <c r="R899">
        <f t="shared" ref="R899:R962" si="29">ROUND(E899/D899*100,0)</f>
        <v>29</v>
      </c>
      <c r="S899" s="17" t="s">
        <v>8336</v>
      </c>
      <c r="T899" t="s">
        <v>8354</v>
      </c>
    </row>
    <row r="900" spans="1:20" ht="32" hidden="1" x14ac:dyDescent="0.2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 s="12">
        <v>1411505176</v>
      </c>
      <c r="J900" s="12">
        <v>1408481176</v>
      </c>
      <c r="K900" s="13">
        <f>(J900/86400)+25569</f>
        <v>41870.86546296296</v>
      </c>
      <c r="L900" t="b">
        <v>0</v>
      </c>
      <c r="M900">
        <v>107</v>
      </c>
      <c r="N900" t="b">
        <v>1</v>
      </c>
      <c r="O900" t="s">
        <v>8277</v>
      </c>
      <c r="P900">
        <f t="shared" si="28"/>
        <v>0</v>
      </c>
      <c r="Q900">
        <f>YEAR(K900)</f>
        <v>2014</v>
      </c>
      <c r="R900">
        <f t="shared" si="29"/>
        <v>105</v>
      </c>
      <c r="S900" s="17" t="s">
        <v>8347</v>
      </c>
      <c r="T900" t="s">
        <v>8348</v>
      </c>
    </row>
    <row r="901" spans="1:20" ht="48" hidden="1" x14ac:dyDescent="0.2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 s="12">
        <v>1363204800</v>
      </c>
      <c r="J901" s="12">
        <v>1360551250</v>
      </c>
      <c r="K901" s="13">
        <f>(J901/86400)+25569</f>
        <v>41316.120949074073</v>
      </c>
      <c r="L901" t="b">
        <v>0</v>
      </c>
      <c r="M901">
        <v>339</v>
      </c>
      <c r="N901" t="b">
        <v>1</v>
      </c>
      <c r="O901" t="s">
        <v>8293</v>
      </c>
      <c r="P901">
        <f t="shared" si="28"/>
        <v>0</v>
      </c>
      <c r="Q901">
        <f>YEAR(K901)</f>
        <v>2013</v>
      </c>
      <c r="R901">
        <f t="shared" si="29"/>
        <v>978</v>
      </c>
      <c r="S901" s="17" t="s">
        <v>8328</v>
      </c>
      <c r="T901" t="s">
        <v>8329</v>
      </c>
    </row>
    <row r="902" spans="1:20" ht="48" hidden="1" x14ac:dyDescent="0.2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 s="12">
        <v>1439625059</v>
      </c>
      <c r="J902" s="12">
        <v>1436860259</v>
      </c>
      <c r="K902" s="13">
        <f>(J902/86400)+25569</f>
        <v>42199.32707175926</v>
      </c>
      <c r="L902" t="b">
        <v>0</v>
      </c>
      <c r="M902">
        <v>1019</v>
      </c>
      <c r="N902" t="b">
        <v>1</v>
      </c>
      <c r="O902" t="s">
        <v>8293</v>
      </c>
      <c r="P902">
        <f t="shared" si="28"/>
        <v>0</v>
      </c>
      <c r="Q902">
        <f>YEAR(K902)</f>
        <v>2015</v>
      </c>
      <c r="R902">
        <f t="shared" si="29"/>
        <v>297</v>
      </c>
      <c r="S902" s="17" t="s">
        <v>8328</v>
      </c>
      <c r="T902" t="s">
        <v>8329</v>
      </c>
    </row>
    <row r="903" spans="1:20" ht="48" hidden="1" x14ac:dyDescent="0.2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 s="12">
        <v>1358702480</v>
      </c>
      <c r="J903" s="12">
        <v>1356110480</v>
      </c>
      <c r="K903" s="13">
        <f>(J903/86400)+25569</f>
        <v>41264.72314814815</v>
      </c>
      <c r="L903" t="b">
        <v>0</v>
      </c>
      <c r="M903">
        <v>112</v>
      </c>
      <c r="N903" t="b">
        <v>1</v>
      </c>
      <c r="O903" t="s">
        <v>8274</v>
      </c>
      <c r="P903">
        <f t="shared" si="28"/>
        <v>0</v>
      </c>
      <c r="Q903">
        <f>YEAR(K903)</f>
        <v>2012</v>
      </c>
      <c r="R903">
        <f t="shared" si="29"/>
        <v>146</v>
      </c>
      <c r="S903" s="17" t="s">
        <v>8347</v>
      </c>
      <c r="T903" t="s">
        <v>8351</v>
      </c>
    </row>
    <row r="904" spans="1:20" ht="48" hidden="1" x14ac:dyDescent="0.2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 s="12">
        <v>1373738400</v>
      </c>
      <c r="J904" s="12">
        <v>1370568560</v>
      </c>
      <c r="K904" s="13">
        <f>(J904/86400)+25569</f>
        <v>41432.062037037038</v>
      </c>
      <c r="L904" t="b">
        <v>1</v>
      </c>
      <c r="M904">
        <v>143</v>
      </c>
      <c r="N904" t="b">
        <v>1</v>
      </c>
      <c r="O904" t="s">
        <v>8301</v>
      </c>
      <c r="P904">
        <f t="shared" si="28"/>
        <v>7226</v>
      </c>
      <c r="Q904">
        <f>YEAR(K904)</f>
        <v>2013</v>
      </c>
      <c r="R904">
        <f t="shared" si="29"/>
        <v>131</v>
      </c>
      <c r="S904" s="17" t="s">
        <v>8343</v>
      </c>
      <c r="T904" t="s">
        <v>8344</v>
      </c>
    </row>
    <row r="905" spans="1:20" ht="48" hidden="1" x14ac:dyDescent="0.2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 s="12">
        <v>1402334811</v>
      </c>
      <c r="J905" s="12">
        <v>1401470811</v>
      </c>
      <c r="K905" s="13">
        <f>(J905/86400)+25569</f>
        <v>41789.726979166662</v>
      </c>
      <c r="L905" t="b">
        <v>0</v>
      </c>
      <c r="M905">
        <v>57</v>
      </c>
      <c r="N905" t="b">
        <v>1</v>
      </c>
      <c r="O905" t="s">
        <v>8269</v>
      </c>
      <c r="P905">
        <f t="shared" si="28"/>
        <v>0</v>
      </c>
      <c r="Q905">
        <f>YEAR(K905)</f>
        <v>2014</v>
      </c>
      <c r="R905">
        <f t="shared" si="29"/>
        <v>144</v>
      </c>
      <c r="S905" s="17" t="s">
        <v>8343</v>
      </c>
      <c r="T905" t="s">
        <v>8346</v>
      </c>
    </row>
    <row r="906" spans="1:20" ht="48" hidden="1" x14ac:dyDescent="0.2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 s="12">
        <v>1372297751</v>
      </c>
      <c r="J906" s="12">
        <v>1369705751</v>
      </c>
      <c r="K906" s="13">
        <f>(J906/86400)+25569</f>
        <v>41422.075821759259</v>
      </c>
      <c r="L906" t="b">
        <v>0</v>
      </c>
      <c r="M906">
        <v>149</v>
      </c>
      <c r="N906" t="b">
        <v>1</v>
      </c>
      <c r="O906" t="s">
        <v>8272</v>
      </c>
      <c r="P906">
        <f t="shared" si="28"/>
        <v>0</v>
      </c>
      <c r="Q906">
        <f>YEAR(K906)</f>
        <v>2013</v>
      </c>
      <c r="R906">
        <f t="shared" si="29"/>
        <v>147</v>
      </c>
      <c r="S906" s="17" t="s">
        <v>8331</v>
      </c>
      <c r="T906" t="s">
        <v>8353</v>
      </c>
    </row>
    <row r="907" spans="1:20" ht="48" hidden="1" x14ac:dyDescent="0.2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 s="12">
        <v>1372651140</v>
      </c>
      <c r="J907" s="12">
        <v>1369770292</v>
      </c>
      <c r="K907" s="13">
        <f>(J907/86400)+25569</f>
        <v>41422.822824074072</v>
      </c>
      <c r="L907" t="b">
        <v>0</v>
      </c>
      <c r="M907">
        <v>75</v>
      </c>
      <c r="N907" t="b">
        <v>1</v>
      </c>
      <c r="O907" t="s">
        <v>8274</v>
      </c>
      <c r="P907">
        <f t="shared" si="28"/>
        <v>0</v>
      </c>
      <c r="Q907">
        <f>YEAR(K907)</f>
        <v>2013</v>
      </c>
      <c r="R907">
        <f t="shared" si="29"/>
        <v>131</v>
      </c>
      <c r="S907" s="17" t="s">
        <v>8347</v>
      </c>
      <c r="T907" t="s">
        <v>8351</v>
      </c>
    </row>
    <row r="908" spans="1:20" ht="48" hidden="1" x14ac:dyDescent="0.2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 s="12">
        <v>1421952370</v>
      </c>
      <c r="J908" s="12">
        <v>1418064370</v>
      </c>
      <c r="K908" s="13">
        <f>(J908/86400)+25569</f>
        <v>41981.782060185185</v>
      </c>
      <c r="L908" t="b">
        <v>1</v>
      </c>
      <c r="M908">
        <v>46</v>
      </c>
      <c r="N908" t="b">
        <v>1</v>
      </c>
      <c r="O908" t="s">
        <v>8283</v>
      </c>
      <c r="P908">
        <f t="shared" si="28"/>
        <v>7184</v>
      </c>
      <c r="Q908">
        <f>YEAR(K908)</f>
        <v>2014</v>
      </c>
      <c r="R908">
        <f t="shared" si="29"/>
        <v>103</v>
      </c>
      <c r="S908" s="17" t="s">
        <v>8333</v>
      </c>
      <c r="T908" t="s">
        <v>8334</v>
      </c>
    </row>
    <row r="909" spans="1:20" ht="48" x14ac:dyDescent="0.2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 s="12">
        <v>1429595940</v>
      </c>
      <c r="J909" s="12">
        <v>1428082481</v>
      </c>
      <c r="K909" s="13">
        <f>(J909/86400)+25569</f>
        <v>42097.732418981483</v>
      </c>
      <c r="L909" t="b">
        <v>0</v>
      </c>
      <c r="M909">
        <v>117</v>
      </c>
      <c r="N909" t="b">
        <v>0</v>
      </c>
      <c r="O909" t="s">
        <v>8301</v>
      </c>
      <c r="P909">
        <f t="shared" si="28"/>
        <v>0</v>
      </c>
      <c r="Q909">
        <f>YEAR(K909)</f>
        <v>2015</v>
      </c>
      <c r="R909">
        <f t="shared" si="29"/>
        <v>60</v>
      </c>
      <c r="S909" s="17" t="s">
        <v>8343</v>
      </c>
      <c r="T909" t="s">
        <v>8344</v>
      </c>
    </row>
    <row r="910" spans="1:20" ht="19" hidden="1" x14ac:dyDescent="0.2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 s="12">
        <v>1450328340</v>
      </c>
      <c r="J910" s="12">
        <v>1447606884</v>
      </c>
      <c r="K910" s="13">
        <f>(J910/86400)+25569</f>
        <v>42323.70930555556</v>
      </c>
      <c r="L910" t="b">
        <v>1</v>
      </c>
      <c r="M910">
        <v>37</v>
      </c>
      <c r="N910" t="b">
        <v>1</v>
      </c>
      <c r="O910" t="s">
        <v>8269</v>
      </c>
      <c r="P910">
        <f t="shared" si="28"/>
        <v>7164</v>
      </c>
      <c r="Q910">
        <f>YEAR(K910)</f>
        <v>2015</v>
      </c>
      <c r="R910">
        <f t="shared" si="29"/>
        <v>102</v>
      </c>
      <c r="S910" s="17" t="s">
        <v>8343</v>
      </c>
      <c r="T910" t="s">
        <v>8346</v>
      </c>
    </row>
    <row r="911" spans="1:20" ht="48" hidden="1" x14ac:dyDescent="0.2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 s="12">
        <v>1326633269</v>
      </c>
      <c r="J911" s="12">
        <v>1324041269</v>
      </c>
      <c r="K911" s="13">
        <f>(J911/86400)+25569</f>
        <v>40893.551724537036</v>
      </c>
      <c r="L911" t="b">
        <v>0</v>
      </c>
      <c r="M911">
        <v>167</v>
      </c>
      <c r="N911" t="b">
        <v>1</v>
      </c>
      <c r="O911" t="s">
        <v>8267</v>
      </c>
      <c r="P911">
        <f t="shared" si="28"/>
        <v>0</v>
      </c>
      <c r="Q911">
        <f>YEAR(K911)</f>
        <v>2011</v>
      </c>
      <c r="R911">
        <f t="shared" si="29"/>
        <v>110</v>
      </c>
      <c r="S911" s="17" t="s">
        <v>8341</v>
      </c>
      <c r="T911" t="s">
        <v>8342</v>
      </c>
    </row>
    <row r="912" spans="1:20" ht="48" hidden="1" x14ac:dyDescent="0.2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 s="12">
        <v>1336751220</v>
      </c>
      <c r="J912" s="12">
        <v>1331774434</v>
      </c>
      <c r="K912" s="13">
        <f>(J912/86400)+25569</f>
        <v>40983.055949074071</v>
      </c>
      <c r="L912" t="b">
        <v>0</v>
      </c>
      <c r="M912">
        <v>44</v>
      </c>
      <c r="N912" t="b">
        <v>1</v>
      </c>
      <c r="O912" t="s">
        <v>8274</v>
      </c>
      <c r="P912">
        <f t="shared" si="28"/>
        <v>0</v>
      </c>
      <c r="Q912">
        <f>YEAR(K912)</f>
        <v>2012</v>
      </c>
      <c r="R912">
        <f t="shared" si="29"/>
        <v>143</v>
      </c>
      <c r="S912" s="17" t="s">
        <v>8347</v>
      </c>
      <c r="T912" t="s">
        <v>8351</v>
      </c>
    </row>
    <row r="913" spans="1:20" ht="48" hidden="1" x14ac:dyDescent="0.2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 s="12">
        <v>1414608843</v>
      </c>
      <c r="J913" s="12">
        <v>1412794443</v>
      </c>
      <c r="K913" s="13">
        <f>(J913/86400)+25569</f>
        <v>41920.787534722222</v>
      </c>
      <c r="L913" t="b">
        <v>0</v>
      </c>
      <c r="M913">
        <v>108</v>
      </c>
      <c r="N913" t="b">
        <v>1</v>
      </c>
      <c r="O913" t="s">
        <v>8269</v>
      </c>
      <c r="P913">
        <f t="shared" si="28"/>
        <v>0</v>
      </c>
      <c r="Q913">
        <f>YEAR(K913)</f>
        <v>2014</v>
      </c>
      <c r="R913">
        <f t="shared" si="29"/>
        <v>119</v>
      </c>
      <c r="S913" s="17" t="s">
        <v>8343</v>
      </c>
      <c r="T913" t="s">
        <v>8346</v>
      </c>
    </row>
    <row r="914" spans="1:20" ht="64" hidden="1" x14ac:dyDescent="0.2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 s="12">
        <v>1328029200</v>
      </c>
      <c r="J914" s="12">
        <v>1323211621</v>
      </c>
      <c r="K914" s="13">
        <f>(J914/86400)+25569</f>
        <v>40883.949317129627</v>
      </c>
      <c r="L914" t="b">
        <v>1</v>
      </c>
      <c r="M914">
        <v>151</v>
      </c>
      <c r="N914" t="b">
        <v>1</v>
      </c>
      <c r="O914" t="s">
        <v>8269</v>
      </c>
      <c r="P914">
        <f t="shared" si="28"/>
        <v>7062</v>
      </c>
      <c r="Q914">
        <f>YEAR(K914)</f>
        <v>2011</v>
      </c>
      <c r="R914">
        <f t="shared" si="29"/>
        <v>101</v>
      </c>
      <c r="S914" s="17" t="s">
        <v>8343</v>
      </c>
      <c r="T914" t="s">
        <v>8346</v>
      </c>
    </row>
    <row r="915" spans="1:20" ht="48" hidden="1" x14ac:dyDescent="0.2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 s="12">
        <v>1323747596</v>
      </c>
      <c r="J915" s="12">
        <v>1320287996</v>
      </c>
      <c r="K915" s="13">
        <f>(J915/86400)+25569</f>
        <v>40850.111064814817</v>
      </c>
      <c r="L915" t="b">
        <v>1</v>
      </c>
      <c r="M915">
        <v>103</v>
      </c>
      <c r="N915" t="b">
        <v>1</v>
      </c>
      <c r="O915" t="s">
        <v>8277</v>
      </c>
      <c r="P915">
        <f t="shared" si="28"/>
        <v>7053.61</v>
      </c>
      <c r="Q915">
        <f>YEAR(K915)</f>
        <v>2011</v>
      </c>
      <c r="R915">
        <f t="shared" si="29"/>
        <v>109</v>
      </c>
      <c r="S915" s="17" t="s">
        <v>8347</v>
      </c>
      <c r="T915" t="s">
        <v>8348</v>
      </c>
    </row>
    <row r="916" spans="1:20" ht="32" hidden="1" x14ac:dyDescent="0.2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 s="12">
        <v>1312642800</v>
      </c>
      <c r="J916" s="12">
        <v>1311963128</v>
      </c>
      <c r="K916" s="13">
        <f>(J916/86400)+25569</f>
        <v>40753.758425925924</v>
      </c>
      <c r="L916" t="b">
        <v>0</v>
      </c>
      <c r="M916">
        <v>78</v>
      </c>
      <c r="N916" t="b">
        <v>1</v>
      </c>
      <c r="O916" t="s">
        <v>8264</v>
      </c>
      <c r="P916">
        <f t="shared" si="28"/>
        <v>0</v>
      </c>
      <c r="Q916">
        <f>YEAR(K916)</f>
        <v>2011</v>
      </c>
      <c r="R916">
        <f t="shared" si="29"/>
        <v>141</v>
      </c>
      <c r="S916" s="17" t="s">
        <v>8341</v>
      </c>
      <c r="T916" t="s">
        <v>8363</v>
      </c>
    </row>
    <row r="917" spans="1:20" ht="48" hidden="1" x14ac:dyDescent="0.2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 s="12">
        <v>1439583533</v>
      </c>
      <c r="J917" s="12">
        <v>1434399533</v>
      </c>
      <c r="K917" s="13">
        <f>(J917/86400)+25569</f>
        <v>42170.846446759257</v>
      </c>
      <c r="L917" t="b">
        <v>0</v>
      </c>
      <c r="M917">
        <v>30</v>
      </c>
      <c r="N917" t="b">
        <v>1</v>
      </c>
      <c r="O917" t="s">
        <v>8301</v>
      </c>
      <c r="P917">
        <f t="shared" si="28"/>
        <v>0</v>
      </c>
      <c r="Q917">
        <f>YEAR(K917)</f>
        <v>2015</v>
      </c>
      <c r="R917">
        <f t="shared" si="29"/>
        <v>101</v>
      </c>
      <c r="S917" s="17" t="s">
        <v>8343</v>
      </c>
      <c r="T917" t="s">
        <v>8344</v>
      </c>
    </row>
    <row r="918" spans="1:20" ht="48" hidden="1" x14ac:dyDescent="0.2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 s="12">
        <v>1418803140</v>
      </c>
      <c r="J918" s="12">
        <v>1415343874</v>
      </c>
      <c r="K918" s="13">
        <f>(J918/86400)+25569</f>
        <v>41950.294837962967</v>
      </c>
      <c r="L918" t="b">
        <v>0</v>
      </c>
      <c r="M918">
        <v>65</v>
      </c>
      <c r="N918" t="b">
        <v>1</v>
      </c>
      <c r="O918" t="s">
        <v>8274</v>
      </c>
      <c r="P918">
        <f t="shared" si="28"/>
        <v>0</v>
      </c>
      <c r="Q918">
        <f>YEAR(K918)</f>
        <v>2014</v>
      </c>
      <c r="R918">
        <f t="shared" si="29"/>
        <v>102</v>
      </c>
      <c r="S918" s="17" t="s">
        <v>8347</v>
      </c>
      <c r="T918" t="s">
        <v>8351</v>
      </c>
    </row>
    <row r="919" spans="1:20" ht="48" hidden="1" x14ac:dyDescent="0.2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 s="12">
        <v>1436587140</v>
      </c>
      <c r="J919" s="12">
        <v>1434069205</v>
      </c>
      <c r="K919" s="13">
        <f>(J919/86400)+25569</f>
        <v>42167.023206018523</v>
      </c>
      <c r="L919" t="b">
        <v>0</v>
      </c>
      <c r="M919">
        <v>86</v>
      </c>
      <c r="N919" t="b">
        <v>1</v>
      </c>
      <c r="O919" t="s">
        <v>8269</v>
      </c>
      <c r="P919">
        <f t="shared" si="28"/>
        <v>0</v>
      </c>
      <c r="Q919">
        <f>YEAR(K919)</f>
        <v>2015</v>
      </c>
      <c r="R919">
        <f t="shared" si="29"/>
        <v>117</v>
      </c>
      <c r="S919" s="17" t="s">
        <v>8343</v>
      </c>
      <c r="T919" t="s">
        <v>8346</v>
      </c>
    </row>
    <row r="920" spans="1:20" ht="48" hidden="1" x14ac:dyDescent="0.2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 s="12">
        <v>1481432340</v>
      </c>
      <c r="J920" s="12">
        <v>1476764077</v>
      </c>
      <c r="K920" s="13">
        <f>(J920/86400)+25569</f>
        <v>42661.176817129628</v>
      </c>
      <c r="L920" t="b">
        <v>0</v>
      </c>
      <c r="M920">
        <v>193</v>
      </c>
      <c r="N920" t="b">
        <v>1</v>
      </c>
      <c r="O920" t="s">
        <v>8293</v>
      </c>
      <c r="P920">
        <f t="shared" si="28"/>
        <v>0</v>
      </c>
      <c r="Q920">
        <f>YEAR(K920)</f>
        <v>2016</v>
      </c>
      <c r="R920">
        <f t="shared" si="29"/>
        <v>506</v>
      </c>
      <c r="S920" s="17" t="s">
        <v>8328</v>
      </c>
      <c r="T920" t="s">
        <v>8329</v>
      </c>
    </row>
    <row r="921" spans="1:20" ht="48" hidden="1" x14ac:dyDescent="0.2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 s="12">
        <v>1421319240</v>
      </c>
      <c r="J921" s="12">
        <v>1418649019</v>
      </c>
      <c r="K921" s="13">
        <f>(J921/86400)+25569</f>
        <v>41988.548831018517</v>
      </c>
      <c r="L921" t="b">
        <v>0</v>
      </c>
      <c r="M921">
        <v>55</v>
      </c>
      <c r="N921" t="b">
        <v>1</v>
      </c>
      <c r="O921" t="s">
        <v>8272</v>
      </c>
      <c r="P921">
        <f t="shared" si="28"/>
        <v>0</v>
      </c>
      <c r="Q921">
        <f>YEAR(K921)</f>
        <v>2014</v>
      </c>
      <c r="R921">
        <f t="shared" si="29"/>
        <v>100</v>
      </c>
      <c r="S921" s="17" t="s">
        <v>8331</v>
      </c>
      <c r="T921" t="s">
        <v>8353</v>
      </c>
    </row>
    <row r="922" spans="1:20" ht="48" hidden="1" x14ac:dyDescent="0.2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 s="12">
        <v>1459414016</v>
      </c>
      <c r="J922" s="12">
        <v>1456480016</v>
      </c>
      <c r="K922" s="13">
        <f>(J922/86400)+25569</f>
        <v>42426.407592592594</v>
      </c>
      <c r="L922" t="b">
        <v>1</v>
      </c>
      <c r="M922">
        <v>122</v>
      </c>
      <c r="N922" t="b">
        <v>1</v>
      </c>
      <c r="O922" t="s">
        <v>8278</v>
      </c>
      <c r="P922">
        <f t="shared" si="28"/>
        <v>7000.58</v>
      </c>
      <c r="Q922">
        <f>YEAR(K922)</f>
        <v>2016</v>
      </c>
      <c r="R922">
        <f t="shared" si="29"/>
        <v>100</v>
      </c>
      <c r="S922" s="17" t="s">
        <v>8347</v>
      </c>
      <c r="T922" t="s">
        <v>8349</v>
      </c>
    </row>
    <row r="923" spans="1:20" ht="32" x14ac:dyDescent="0.2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 s="12">
        <v>1471244400</v>
      </c>
      <c r="J923" s="12">
        <v>1467387705</v>
      </c>
      <c r="K923" s="13">
        <f>(J923/86400)+25569</f>
        <v>42552.653993055559</v>
      </c>
      <c r="L923" t="b">
        <v>0</v>
      </c>
      <c r="M923">
        <v>68</v>
      </c>
      <c r="N923" t="b">
        <v>0</v>
      </c>
      <c r="O923" t="s">
        <v>8268</v>
      </c>
      <c r="P923">
        <f t="shared" si="28"/>
        <v>0</v>
      </c>
      <c r="Q923">
        <f>YEAR(K923)</f>
        <v>2016</v>
      </c>
      <c r="R923">
        <f t="shared" si="29"/>
        <v>14</v>
      </c>
      <c r="S923" s="17" t="s">
        <v>8341</v>
      </c>
      <c r="T923" t="s">
        <v>8359</v>
      </c>
    </row>
    <row r="924" spans="1:20" ht="48" x14ac:dyDescent="0.2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 s="12">
        <v>1409813940</v>
      </c>
      <c r="J924" s="12">
        <v>1407271598</v>
      </c>
      <c r="K924" s="13">
        <f>(J924/86400)+25569</f>
        <v>41856.865717592591</v>
      </c>
      <c r="L924" t="b">
        <v>0</v>
      </c>
      <c r="M924">
        <v>45</v>
      </c>
      <c r="N924" t="b">
        <v>0</v>
      </c>
      <c r="O924" t="s">
        <v>8271</v>
      </c>
      <c r="P924">
        <f t="shared" si="28"/>
        <v>0</v>
      </c>
      <c r="Q924">
        <f>YEAR(K924)</f>
        <v>2014</v>
      </c>
      <c r="R924">
        <f t="shared" si="29"/>
        <v>35</v>
      </c>
      <c r="S924" s="17" t="s">
        <v>8328</v>
      </c>
      <c r="T924" t="s">
        <v>8330</v>
      </c>
    </row>
    <row r="925" spans="1:20" ht="48" hidden="1" x14ac:dyDescent="0.2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 s="12">
        <v>1370196192</v>
      </c>
      <c r="J925" s="12">
        <v>1368036192</v>
      </c>
      <c r="K925" s="13">
        <f>(J925/86400)+25569</f>
        <v>41402.752222222218</v>
      </c>
      <c r="L925" t="b">
        <v>0</v>
      </c>
      <c r="M925">
        <v>56</v>
      </c>
      <c r="N925" t="b">
        <v>1</v>
      </c>
      <c r="O925" t="s">
        <v>8264</v>
      </c>
      <c r="P925">
        <f t="shared" si="28"/>
        <v>0</v>
      </c>
      <c r="Q925">
        <f>YEAR(K925)</f>
        <v>2013</v>
      </c>
      <c r="R925">
        <f t="shared" si="29"/>
        <v>115</v>
      </c>
      <c r="S925" s="17" t="s">
        <v>8341</v>
      </c>
      <c r="T925" t="s">
        <v>8363</v>
      </c>
    </row>
    <row r="926" spans="1:20" ht="48" hidden="1" x14ac:dyDescent="0.2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 s="12">
        <v>1383526800</v>
      </c>
      <c r="J926" s="12">
        <v>1380650177</v>
      </c>
      <c r="K926" s="13">
        <f>(J926/86400)+25569</f>
        <v>41548.747418981482</v>
      </c>
      <c r="L926" t="b">
        <v>0</v>
      </c>
      <c r="M926">
        <v>123</v>
      </c>
      <c r="N926" t="b">
        <v>1</v>
      </c>
      <c r="O926" t="s">
        <v>8278</v>
      </c>
      <c r="P926">
        <f t="shared" si="28"/>
        <v>0</v>
      </c>
      <c r="Q926">
        <f>YEAR(K926)</f>
        <v>2013</v>
      </c>
      <c r="R926">
        <f t="shared" si="29"/>
        <v>114</v>
      </c>
      <c r="S926" s="17" t="s">
        <v>8347</v>
      </c>
      <c r="T926" t="s">
        <v>8349</v>
      </c>
    </row>
    <row r="927" spans="1:20" ht="48" hidden="1" x14ac:dyDescent="0.2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 s="12">
        <v>1484444119</v>
      </c>
      <c r="J927" s="12">
        <v>1481852119</v>
      </c>
      <c r="K927" s="13">
        <f>(J927/86400)+25569</f>
        <v>42720.066192129627</v>
      </c>
      <c r="L927" t="b">
        <v>0</v>
      </c>
      <c r="M927">
        <v>109</v>
      </c>
      <c r="N927" t="b">
        <v>1</v>
      </c>
      <c r="O927" t="s">
        <v>8274</v>
      </c>
      <c r="P927">
        <f t="shared" si="28"/>
        <v>0</v>
      </c>
      <c r="Q927">
        <f>YEAR(K927)</f>
        <v>2016</v>
      </c>
      <c r="R927">
        <f t="shared" si="29"/>
        <v>171</v>
      </c>
      <c r="S927" s="17" t="s">
        <v>8347</v>
      </c>
      <c r="T927" t="s">
        <v>8351</v>
      </c>
    </row>
    <row r="928" spans="1:20" ht="32" hidden="1" x14ac:dyDescent="0.2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 s="12">
        <v>1473680149</v>
      </c>
      <c r="J928" s="12">
        <v>1472470549</v>
      </c>
      <c r="K928" s="13">
        <f>(J928/86400)+25569</f>
        <v>42611.483206018514</v>
      </c>
      <c r="L928" t="b">
        <v>0</v>
      </c>
      <c r="M928">
        <v>159</v>
      </c>
      <c r="N928" t="b">
        <v>1</v>
      </c>
      <c r="O928" t="s">
        <v>8278</v>
      </c>
      <c r="P928">
        <f t="shared" si="28"/>
        <v>0</v>
      </c>
      <c r="Q928">
        <f>YEAR(K928)</f>
        <v>2016</v>
      </c>
      <c r="R928">
        <f t="shared" si="29"/>
        <v>342</v>
      </c>
      <c r="S928" s="17" t="s">
        <v>8347</v>
      </c>
      <c r="T928" t="s">
        <v>8349</v>
      </c>
    </row>
    <row r="929" spans="1:20" ht="48" x14ac:dyDescent="0.2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 s="12">
        <v>1432455532</v>
      </c>
      <c r="J929" s="12">
        <v>1429863532</v>
      </c>
      <c r="K929" s="13">
        <f>(J929/86400)+25569</f>
        <v>42118.346435185187</v>
      </c>
      <c r="L929" t="b">
        <v>0</v>
      </c>
      <c r="M929">
        <v>19</v>
      </c>
      <c r="N929" t="b">
        <v>0</v>
      </c>
      <c r="O929" t="s">
        <v>8303</v>
      </c>
      <c r="P929">
        <f t="shared" si="28"/>
        <v>0</v>
      </c>
      <c r="Q929">
        <f>YEAR(K929)</f>
        <v>2015</v>
      </c>
      <c r="R929">
        <f t="shared" si="29"/>
        <v>12</v>
      </c>
      <c r="S929" s="17" t="s">
        <v>8343</v>
      </c>
      <c r="T929" t="s">
        <v>8355</v>
      </c>
    </row>
    <row r="930" spans="1:20" ht="48" x14ac:dyDescent="0.2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 s="12">
        <v>1481809189</v>
      </c>
      <c r="J930" s="12">
        <v>1479217189</v>
      </c>
      <c r="K930" s="13">
        <f>(J930/86400)+25569</f>
        <v>42689.56931712963</v>
      </c>
      <c r="L930" t="b">
        <v>1</v>
      </c>
      <c r="M930">
        <v>140</v>
      </c>
      <c r="N930" t="b">
        <v>0</v>
      </c>
      <c r="O930" t="s">
        <v>8283</v>
      </c>
      <c r="P930">
        <f t="shared" si="28"/>
        <v>6755</v>
      </c>
      <c r="Q930">
        <f>YEAR(K930)</f>
        <v>2016</v>
      </c>
      <c r="R930">
        <f t="shared" si="29"/>
        <v>68</v>
      </c>
      <c r="S930" s="17" t="s">
        <v>8333</v>
      </c>
      <c r="T930" t="s">
        <v>8334</v>
      </c>
    </row>
    <row r="931" spans="1:20" ht="48" hidden="1" x14ac:dyDescent="0.2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 s="12">
        <v>1476720840</v>
      </c>
      <c r="J931" s="12">
        <v>1474469117</v>
      </c>
      <c r="K931" s="13">
        <f>(J931/86400)+25569</f>
        <v>42634.614780092597</v>
      </c>
      <c r="L931" t="b">
        <v>0</v>
      </c>
      <c r="M931">
        <v>112</v>
      </c>
      <c r="N931" t="b">
        <v>1</v>
      </c>
      <c r="O931" t="s">
        <v>8274</v>
      </c>
      <c r="P931">
        <f t="shared" si="28"/>
        <v>0</v>
      </c>
      <c r="Q931">
        <f>YEAR(K931)</f>
        <v>2016</v>
      </c>
      <c r="R931">
        <f t="shared" si="29"/>
        <v>135</v>
      </c>
      <c r="S931" s="17" t="s">
        <v>8347</v>
      </c>
      <c r="T931" t="s">
        <v>8351</v>
      </c>
    </row>
    <row r="932" spans="1:20" ht="64" hidden="1" x14ac:dyDescent="0.2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 s="12">
        <v>1287200340</v>
      </c>
      <c r="J932" s="12">
        <v>1284042614</v>
      </c>
      <c r="K932" s="13">
        <f>(J932/86400)+25569</f>
        <v>40430.604328703703</v>
      </c>
      <c r="L932" t="b">
        <v>1</v>
      </c>
      <c r="M932">
        <v>62</v>
      </c>
      <c r="N932" t="b">
        <v>1</v>
      </c>
      <c r="O932" t="s">
        <v>8267</v>
      </c>
      <c r="P932">
        <f t="shared" si="28"/>
        <v>6705</v>
      </c>
      <c r="Q932">
        <f>YEAR(K932)</f>
        <v>2010</v>
      </c>
      <c r="R932">
        <f t="shared" si="29"/>
        <v>134</v>
      </c>
      <c r="S932" s="17" t="s">
        <v>8341</v>
      </c>
      <c r="T932" t="s">
        <v>8342</v>
      </c>
    </row>
    <row r="933" spans="1:20" ht="48" hidden="1" x14ac:dyDescent="0.2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 s="12">
        <v>1460786340</v>
      </c>
      <c r="J933" s="12">
        <v>1455615976</v>
      </c>
      <c r="K933" s="13">
        <f>(J933/86400)+25569</f>
        <v>42416.407129629632</v>
      </c>
      <c r="L933" t="b">
        <v>0</v>
      </c>
      <c r="M933">
        <v>42</v>
      </c>
      <c r="N933" t="b">
        <v>1</v>
      </c>
      <c r="O933" t="s">
        <v>8290</v>
      </c>
      <c r="P933">
        <f t="shared" si="28"/>
        <v>0</v>
      </c>
      <c r="Q933">
        <f>YEAR(K933)</f>
        <v>2016</v>
      </c>
      <c r="R933">
        <f t="shared" si="29"/>
        <v>112</v>
      </c>
      <c r="S933" s="17" t="s">
        <v>8347</v>
      </c>
      <c r="T933" t="s">
        <v>8358</v>
      </c>
    </row>
    <row r="934" spans="1:20" ht="19" x14ac:dyDescent="0.2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 s="12">
        <v>1424380783</v>
      </c>
      <c r="J934" s="12">
        <v>1421788783</v>
      </c>
      <c r="K934" s="13">
        <f>(J934/86400)+25569</f>
        <v>42024.888692129629</v>
      </c>
      <c r="L934" t="b">
        <v>0</v>
      </c>
      <c r="M934">
        <v>17</v>
      </c>
      <c r="N934" t="b">
        <v>0</v>
      </c>
      <c r="O934" t="s">
        <v>8268</v>
      </c>
      <c r="P934">
        <f t="shared" si="28"/>
        <v>0</v>
      </c>
      <c r="Q934">
        <f>YEAR(K934)</f>
        <v>2015</v>
      </c>
      <c r="R934">
        <f t="shared" si="29"/>
        <v>39</v>
      </c>
      <c r="S934" s="17" t="s">
        <v>8341</v>
      </c>
      <c r="T934" t="s">
        <v>8359</v>
      </c>
    </row>
    <row r="935" spans="1:20" ht="48" x14ac:dyDescent="0.2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 s="12">
        <v>1443636000</v>
      </c>
      <c r="J935" s="12">
        <v>1441111892</v>
      </c>
      <c r="K935" s="13">
        <f>(J935/86400)+25569</f>
        <v>42248.535787037035</v>
      </c>
      <c r="L935" t="b">
        <v>0</v>
      </c>
      <c r="M935">
        <v>67</v>
      </c>
      <c r="N935" t="b">
        <v>0</v>
      </c>
      <c r="O935" t="s">
        <v>8301</v>
      </c>
      <c r="P935">
        <f t="shared" si="28"/>
        <v>0</v>
      </c>
      <c r="Q935">
        <f>YEAR(K935)</f>
        <v>2015</v>
      </c>
      <c r="R935">
        <f t="shared" si="29"/>
        <v>67</v>
      </c>
      <c r="S935" s="17" t="s">
        <v>8343</v>
      </c>
      <c r="T935" t="s">
        <v>8344</v>
      </c>
    </row>
    <row r="936" spans="1:20" ht="32" hidden="1" x14ac:dyDescent="0.2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 s="12">
        <v>1371785496</v>
      </c>
      <c r="J936" s="12">
        <v>1369193496</v>
      </c>
      <c r="K936" s="13">
        <f>(J936/86400)+25569</f>
        <v>41416.146944444445</v>
      </c>
      <c r="L936" t="b">
        <v>1</v>
      </c>
      <c r="M936">
        <v>211</v>
      </c>
      <c r="N936" t="b">
        <v>1</v>
      </c>
      <c r="O936" t="s">
        <v>8277</v>
      </c>
      <c r="P936">
        <f t="shared" si="28"/>
        <v>6680.22</v>
      </c>
      <c r="Q936">
        <f>YEAR(K936)</f>
        <v>2013</v>
      </c>
      <c r="R936">
        <f t="shared" si="29"/>
        <v>134</v>
      </c>
      <c r="S936" s="17" t="s">
        <v>8347</v>
      </c>
      <c r="T936" t="s">
        <v>8348</v>
      </c>
    </row>
    <row r="937" spans="1:20" ht="48" x14ac:dyDescent="0.2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 s="12">
        <v>1460988000</v>
      </c>
      <c r="J937" s="12">
        <v>1458050450</v>
      </c>
      <c r="K937" s="13">
        <f>(J937/86400)+25569</f>
        <v>42444.583912037036</v>
      </c>
      <c r="L937" t="b">
        <v>0</v>
      </c>
      <c r="M937">
        <v>96</v>
      </c>
      <c r="N937" t="b">
        <v>0</v>
      </c>
      <c r="O937" t="s">
        <v>8271</v>
      </c>
      <c r="P937">
        <f t="shared" si="28"/>
        <v>0</v>
      </c>
      <c r="Q937">
        <f>YEAR(K937)</f>
        <v>2016</v>
      </c>
      <c r="R937">
        <f t="shared" si="29"/>
        <v>13</v>
      </c>
      <c r="S937" s="17" t="s">
        <v>8328</v>
      </c>
      <c r="T937" t="s">
        <v>8330</v>
      </c>
    </row>
    <row r="938" spans="1:20" ht="48" hidden="1" x14ac:dyDescent="0.2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 s="12">
        <v>1464310475</v>
      </c>
      <c r="J938" s="12">
        <v>1461718475</v>
      </c>
      <c r="K938" s="13">
        <f>(J938/86400)+25569</f>
        <v>42487.037905092591</v>
      </c>
      <c r="L938" t="b">
        <v>0</v>
      </c>
      <c r="M938">
        <v>71</v>
      </c>
      <c r="N938" t="b">
        <v>1</v>
      </c>
      <c r="O938" t="s">
        <v>8303</v>
      </c>
      <c r="P938">
        <f t="shared" si="28"/>
        <v>0</v>
      </c>
      <c r="Q938">
        <f>YEAR(K938)</f>
        <v>2016</v>
      </c>
      <c r="R938">
        <f t="shared" si="29"/>
        <v>111</v>
      </c>
      <c r="S938" s="17" t="s">
        <v>8343</v>
      </c>
      <c r="T938" t="s">
        <v>8355</v>
      </c>
    </row>
    <row r="939" spans="1:20" ht="48" hidden="1" x14ac:dyDescent="0.2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 s="12">
        <v>1482307140</v>
      </c>
      <c r="J939" s="12">
        <v>1479886966</v>
      </c>
      <c r="K939" s="13">
        <f>(J939/86400)+25569</f>
        <v>42697.32136574074</v>
      </c>
      <c r="L939" t="b">
        <v>1</v>
      </c>
      <c r="M939">
        <v>58</v>
      </c>
      <c r="N939" t="b">
        <v>1</v>
      </c>
      <c r="O939" t="s">
        <v>8267</v>
      </c>
      <c r="P939">
        <f t="shared" si="28"/>
        <v>6646</v>
      </c>
      <c r="Q939">
        <f>YEAR(K939)</f>
        <v>2016</v>
      </c>
      <c r="R939">
        <f t="shared" si="29"/>
        <v>123</v>
      </c>
      <c r="S939" s="17" t="s">
        <v>8341</v>
      </c>
      <c r="T939" t="s">
        <v>8342</v>
      </c>
    </row>
    <row r="940" spans="1:20" ht="48" hidden="1" x14ac:dyDescent="0.2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 s="12">
        <v>1485886100</v>
      </c>
      <c r="J940" s="12">
        <v>1482862100</v>
      </c>
      <c r="K940" s="13">
        <f>(J940/86400)+25569</f>
        <v>42731.755787037036</v>
      </c>
      <c r="L940" t="b">
        <v>0</v>
      </c>
      <c r="M940">
        <v>108</v>
      </c>
      <c r="N940" t="b">
        <v>1</v>
      </c>
      <c r="O940" t="s">
        <v>8283</v>
      </c>
      <c r="P940">
        <f t="shared" si="28"/>
        <v>0</v>
      </c>
      <c r="Q940">
        <f>YEAR(K940)</f>
        <v>2016</v>
      </c>
      <c r="R940">
        <f t="shared" si="29"/>
        <v>102</v>
      </c>
      <c r="S940" s="17" t="s">
        <v>8333</v>
      </c>
      <c r="T940" t="s">
        <v>8334</v>
      </c>
    </row>
    <row r="941" spans="1:20" ht="48" x14ac:dyDescent="0.2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 s="12">
        <v>1409194810</v>
      </c>
      <c r="J941" s="12">
        <v>1406170810</v>
      </c>
      <c r="K941" s="13">
        <f>(J941/86400)+25569</f>
        <v>41844.125115740739</v>
      </c>
      <c r="L941" t="b">
        <v>0</v>
      </c>
      <c r="M941">
        <v>114</v>
      </c>
      <c r="N941" t="b">
        <v>0</v>
      </c>
      <c r="O941" t="s">
        <v>8301</v>
      </c>
      <c r="P941">
        <f t="shared" si="28"/>
        <v>0</v>
      </c>
      <c r="Q941">
        <f>YEAR(K941)</f>
        <v>2014</v>
      </c>
      <c r="R941">
        <f t="shared" si="29"/>
        <v>25</v>
      </c>
      <c r="S941" s="17" t="s">
        <v>8343</v>
      </c>
      <c r="T941" t="s">
        <v>8344</v>
      </c>
    </row>
    <row r="942" spans="1:20" ht="48" hidden="1" x14ac:dyDescent="0.2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 s="12">
        <v>1249932360</v>
      </c>
      <c r="J942" s="12">
        <v>1242532513</v>
      </c>
      <c r="K942" s="13">
        <f>(J942/86400)+25569</f>
        <v>39950.163344907407</v>
      </c>
      <c r="L942" t="b">
        <v>1</v>
      </c>
      <c r="M942">
        <v>79</v>
      </c>
      <c r="N942" t="b">
        <v>1</v>
      </c>
      <c r="O942" t="s">
        <v>8267</v>
      </c>
      <c r="P942">
        <f t="shared" si="28"/>
        <v>6632.32</v>
      </c>
      <c r="Q942">
        <f>YEAR(K942)</f>
        <v>2009</v>
      </c>
      <c r="R942">
        <f t="shared" si="29"/>
        <v>121</v>
      </c>
      <c r="S942" s="17" t="s">
        <v>8341</v>
      </c>
      <c r="T942" t="s">
        <v>8342</v>
      </c>
    </row>
    <row r="943" spans="1:20" ht="48" hidden="1" x14ac:dyDescent="0.2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 s="12">
        <v>1459474059</v>
      </c>
      <c r="J943" s="12">
        <v>1456885659</v>
      </c>
      <c r="K943" s="13">
        <f>(J943/86400)+25569</f>
        <v>42431.102534722224</v>
      </c>
      <c r="L943" t="b">
        <v>0</v>
      </c>
      <c r="M943">
        <v>63</v>
      </c>
      <c r="N943" t="b">
        <v>1</v>
      </c>
      <c r="O943" t="s">
        <v>8269</v>
      </c>
      <c r="P943">
        <f t="shared" si="28"/>
        <v>0</v>
      </c>
      <c r="Q943">
        <f>YEAR(K943)</f>
        <v>2016</v>
      </c>
      <c r="R943">
        <f t="shared" si="29"/>
        <v>114</v>
      </c>
      <c r="S943" s="17" t="s">
        <v>8343</v>
      </c>
      <c r="T943" t="s">
        <v>8346</v>
      </c>
    </row>
    <row r="944" spans="1:20" ht="48" x14ac:dyDescent="0.2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 s="12">
        <v>1403507050</v>
      </c>
      <c r="J944" s="12">
        <v>1400051050</v>
      </c>
      <c r="K944" s="13">
        <f>(J944/86400)+25569</f>
        <v>41773.294560185182</v>
      </c>
      <c r="L944" t="b">
        <v>0</v>
      </c>
      <c r="M944">
        <v>41</v>
      </c>
      <c r="N944" t="b">
        <v>0</v>
      </c>
      <c r="O944" t="s">
        <v>8271</v>
      </c>
      <c r="P944">
        <f t="shared" si="28"/>
        <v>0</v>
      </c>
      <c r="Q944">
        <f>YEAR(K944)</f>
        <v>2014</v>
      </c>
      <c r="R944">
        <f t="shared" si="29"/>
        <v>13</v>
      </c>
      <c r="S944" s="17" t="s">
        <v>8328</v>
      </c>
      <c r="T944" t="s">
        <v>8330</v>
      </c>
    </row>
    <row r="945" spans="1:20" ht="48" hidden="1" x14ac:dyDescent="0.2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 s="12">
        <v>1333560803</v>
      </c>
      <c r="J945" s="12">
        <v>1330972403</v>
      </c>
      <c r="K945" s="13">
        <f>(J945/86400)+25569</f>
        <v>40973.773182870369</v>
      </c>
      <c r="L945" t="b">
        <v>0</v>
      </c>
      <c r="M945">
        <v>134</v>
      </c>
      <c r="N945" t="b">
        <v>1</v>
      </c>
      <c r="O945" t="s">
        <v>8298</v>
      </c>
      <c r="P945">
        <f t="shared" si="28"/>
        <v>0</v>
      </c>
      <c r="Q945">
        <f>YEAR(K945)</f>
        <v>2012</v>
      </c>
      <c r="R945">
        <f t="shared" si="29"/>
        <v>120</v>
      </c>
      <c r="S945" s="17" t="s">
        <v>8347</v>
      </c>
      <c r="T945" t="s">
        <v>8361</v>
      </c>
    </row>
    <row r="946" spans="1:20" ht="48" hidden="1" x14ac:dyDescent="0.2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 s="12">
        <v>1466346646</v>
      </c>
      <c r="J946" s="12">
        <v>1463754646</v>
      </c>
      <c r="K946" s="13">
        <f>(J946/86400)+25569</f>
        <v>42510.604699074072</v>
      </c>
      <c r="L946" t="b">
        <v>0</v>
      </c>
      <c r="M946">
        <v>101</v>
      </c>
      <c r="N946" t="b">
        <v>0</v>
      </c>
      <c r="O946" t="s">
        <v>8271</v>
      </c>
      <c r="P946">
        <f t="shared" si="28"/>
        <v>0</v>
      </c>
      <c r="Q946">
        <f>YEAR(K946)</f>
        <v>2016</v>
      </c>
      <c r="R946">
        <f t="shared" si="29"/>
        <v>13</v>
      </c>
      <c r="S946" s="17" t="s">
        <v>8328</v>
      </c>
      <c r="T946" t="s">
        <v>8330</v>
      </c>
    </row>
    <row r="947" spans="1:20" ht="48" hidden="1" x14ac:dyDescent="0.2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 s="12">
        <v>1444276740</v>
      </c>
      <c r="J947" s="12">
        <v>1439392406</v>
      </c>
      <c r="K947" s="13">
        <f>(J947/86400)+25569</f>
        <v>42228.634328703702</v>
      </c>
      <c r="L947" t="b">
        <v>0</v>
      </c>
      <c r="M947">
        <v>150</v>
      </c>
      <c r="N947" t="b">
        <v>1</v>
      </c>
      <c r="O947" t="s">
        <v>8298</v>
      </c>
      <c r="P947">
        <f t="shared" si="28"/>
        <v>0</v>
      </c>
      <c r="Q947">
        <f>YEAR(K947)</f>
        <v>2015</v>
      </c>
      <c r="R947">
        <f t="shared" si="29"/>
        <v>101</v>
      </c>
      <c r="S947" s="17" t="s">
        <v>8347</v>
      </c>
      <c r="T947" t="s">
        <v>8361</v>
      </c>
    </row>
    <row r="948" spans="1:20" ht="64" x14ac:dyDescent="0.2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 s="12">
        <v>1397924379</v>
      </c>
      <c r="J948" s="12">
        <v>1394039979</v>
      </c>
      <c r="K948" s="13">
        <f>(J948/86400)+25569</f>
        <v>41703.721979166665</v>
      </c>
      <c r="L948" t="b">
        <v>0</v>
      </c>
      <c r="M948">
        <v>170</v>
      </c>
      <c r="N948" t="b">
        <v>0</v>
      </c>
      <c r="O948" t="s">
        <v>8268</v>
      </c>
      <c r="P948">
        <f t="shared" si="28"/>
        <v>0</v>
      </c>
      <c r="Q948">
        <f>YEAR(K948)</f>
        <v>2014</v>
      </c>
      <c r="R948">
        <f t="shared" si="29"/>
        <v>12</v>
      </c>
      <c r="S948" s="17" t="s">
        <v>8341</v>
      </c>
      <c r="T948" t="s">
        <v>8359</v>
      </c>
    </row>
    <row r="949" spans="1:20" ht="48" hidden="1" x14ac:dyDescent="0.2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 s="12">
        <v>1460936694</v>
      </c>
      <c r="J949" s="12">
        <v>1455756294</v>
      </c>
      <c r="K949" s="13">
        <f>(J949/86400)+25569</f>
        <v>42418.031180555554</v>
      </c>
      <c r="L949" t="b">
        <v>0</v>
      </c>
      <c r="M949">
        <v>69</v>
      </c>
      <c r="N949" t="b">
        <v>1</v>
      </c>
      <c r="O949" t="s">
        <v>8301</v>
      </c>
      <c r="P949">
        <f t="shared" si="28"/>
        <v>0</v>
      </c>
      <c r="Q949">
        <f>YEAR(K949)</f>
        <v>2016</v>
      </c>
      <c r="R949">
        <f t="shared" si="29"/>
        <v>109</v>
      </c>
      <c r="S949" s="17" t="s">
        <v>8343</v>
      </c>
      <c r="T949" t="s">
        <v>8344</v>
      </c>
    </row>
    <row r="950" spans="1:20" ht="48" hidden="1" x14ac:dyDescent="0.2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 s="12">
        <v>1425821477</v>
      </c>
      <c r="J950" s="12">
        <v>1421937077</v>
      </c>
      <c r="K950" s="13">
        <f>(J950/86400)+25569</f>
        <v>42026.605057870373</v>
      </c>
      <c r="L950" t="b">
        <v>0</v>
      </c>
      <c r="M950">
        <v>70</v>
      </c>
      <c r="N950" t="b">
        <v>1</v>
      </c>
      <c r="O950" t="s">
        <v>8283</v>
      </c>
      <c r="P950">
        <f t="shared" si="28"/>
        <v>0</v>
      </c>
      <c r="Q950">
        <f>YEAR(K950)</f>
        <v>2015</v>
      </c>
      <c r="R950">
        <f t="shared" si="29"/>
        <v>118</v>
      </c>
      <c r="S950" s="17" t="s">
        <v>8333</v>
      </c>
      <c r="T950" t="s">
        <v>8334</v>
      </c>
    </row>
    <row r="951" spans="1:20" ht="48" x14ac:dyDescent="0.2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 s="12">
        <v>1440100839</v>
      </c>
      <c r="J951" s="12">
        <v>1436472039</v>
      </c>
      <c r="K951" s="13">
        <f>(J951/86400)+25569</f>
        <v>42194.833784722221</v>
      </c>
      <c r="L951" t="b">
        <v>0</v>
      </c>
      <c r="M951">
        <v>73</v>
      </c>
      <c r="N951" t="b">
        <v>0</v>
      </c>
      <c r="O951" t="s">
        <v>8271</v>
      </c>
      <c r="P951">
        <f t="shared" si="28"/>
        <v>0</v>
      </c>
      <c r="Q951">
        <f>YEAR(K951)</f>
        <v>2015</v>
      </c>
      <c r="R951">
        <f t="shared" si="29"/>
        <v>43</v>
      </c>
      <c r="S951" s="17" t="s">
        <v>8328</v>
      </c>
      <c r="T951" t="s">
        <v>8330</v>
      </c>
    </row>
    <row r="952" spans="1:20" ht="48" hidden="1" x14ac:dyDescent="0.2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 s="12">
        <v>1393966800</v>
      </c>
      <c r="J952" s="12">
        <v>1392040806</v>
      </c>
      <c r="K952" s="13">
        <f>(J952/86400)+25569</f>
        <v>41680.583402777775</v>
      </c>
      <c r="L952" t="b">
        <v>0</v>
      </c>
      <c r="M952">
        <v>183</v>
      </c>
      <c r="N952" t="b">
        <v>1</v>
      </c>
      <c r="O952" t="s">
        <v>8277</v>
      </c>
      <c r="P952">
        <f t="shared" si="28"/>
        <v>0</v>
      </c>
      <c r="Q952">
        <f>YEAR(K952)</f>
        <v>2014</v>
      </c>
      <c r="R952">
        <f t="shared" si="29"/>
        <v>102</v>
      </c>
      <c r="S952" s="17" t="s">
        <v>8347</v>
      </c>
      <c r="T952" t="s">
        <v>8348</v>
      </c>
    </row>
    <row r="953" spans="1:20" ht="32" hidden="1" x14ac:dyDescent="0.2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 s="12">
        <v>1444169825</v>
      </c>
      <c r="J953" s="12">
        <v>1441577825</v>
      </c>
      <c r="K953" s="13">
        <f>(J953/86400)+25569</f>
        <v>42253.928530092591</v>
      </c>
      <c r="L953" t="b">
        <v>0</v>
      </c>
      <c r="M953">
        <v>31</v>
      </c>
      <c r="N953" t="b">
        <v>1</v>
      </c>
      <c r="O953" t="s">
        <v>8269</v>
      </c>
      <c r="P953">
        <f t="shared" si="28"/>
        <v>0</v>
      </c>
      <c r="Q953">
        <f>YEAR(K953)</f>
        <v>2015</v>
      </c>
      <c r="R953">
        <f t="shared" si="29"/>
        <v>100</v>
      </c>
      <c r="S953" s="17" t="s">
        <v>8343</v>
      </c>
      <c r="T953" t="s">
        <v>8346</v>
      </c>
    </row>
    <row r="954" spans="1:20" ht="48" hidden="1" x14ac:dyDescent="0.2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 s="12">
        <v>1470369540</v>
      </c>
      <c r="J954" s="12">
        <v>1467604804</v>
      </c>
      <c r="K954" s="13">
        <f>(J954/86400)+25569</f>
        <v>42555.166712962964</v>
      </c>
      <c r="L954" t="b">
        <v>0</v>
      </c>
      <c r="M954">
        <v>166</v>
      </c>
      <c r="N954" t="b">
        <v>1</v>
      </c>
      <c r="O954" t="s">
        <v>8278</v>
      </c>
      <c r="P954">
        <f t="shared" si="28"/>
        <v>0</v>
      </c>
      <c r="Q954">
        <f>YEAR(K954)</f>
        <v>2016</v>
      </c>
      <c r="R954">
        <f t="shared" si="29"/>
        <v>130</v>
      </c>
      <c r="S954" s="17" t="s">
        <v>8347</v>
      </c>
      <c r="T954" t="s">
        <v>8349</v>
      </c>
    </row>
    <row r="955" spans="1:20" ht="48" hidden="1" x14ac:dyDescent="0.2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 s="12">
        <v>1429505400</v>
      </c>
      <c r="J955" s="12">
        <v>1426711505</v>
      </c>
      <c r="K955" s="13">
        <f>(J955/86400)+25569</f>
        <v>42081.864641203705</v>
      </c>
      <c r="L955" t="b">
        <v>0</v>
      </c>
      <c r="M955">
        <v>48</v>
      </c>
      <c r="N955" t="b">
        <v>1</v>
      </c>
      <c r="O955" t="s">
        <v>8298</v>
      </c>
      <c r="P955">
        <f t="shared" si="28"/>
        <v>0</v>
      </c>
      <c r="Q955">
        <f>YEAR(K955)</f>
        <v>2015</v>
      </c>
      <c r="R955">
        <f t="shared" si="29"/>
        <v>100</v>
      </c>
      <c r="S955" s="17" t="s">
        <v>8347</v>
      </c>
      <c r="T955" t="s">
        <v>8361</v>
      </c>
    </row>
    <row r="956" spans="1:20" ht="48" hidden="1" x14ac:dyDescent="0.2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 s="12">
        <v>1430331268</v>
      </c>
      <c r="J956" s="12">
        <v>1427739268</v>
      </c>
      <c r="K956" s="13">
        <f>(J956/86400)+25569</f>
        <v>42093.760046296295</v>
      </c>
      <c r="L956" t="b">
        <v>1</v>
      </c>
      <c r="M956">
        <v>89</v>
      </c>
      <c r="N956" t="b">
        <v>1</v>
      </c>
      <c r="O956" t="s">
        <v>8267</v>
      </c>
      <c r="P956">
        <f t="shared" si="28"/>
        <v>6485</v>
      </c>
      <c r="Q956">
        <f>YEAR(K956)</f>
        <v>2015</v>
      </c>
      <c r="R956">
        <f t="shared" si="29"/>
        <v>108</v>
      </c>
      <c r="S956" s="17" t="s">
        <v>8341</v>
      </c>
      <c r="T956" t="s">
        <v>8342</v>
      </c>
    </row>
    <row r="957" spans="1:20" ht="48" hidden="1" x14ac:dyDescent="0.2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 s="12">
        <v>1423871882</v>
      </c>
      <c r="J957" s="12">
        <v>1421279882</v>
      </c>
      <c r="K957" s="13">
        <f>(J957/86400)+25569</f>
        <v>42018.99863425926</v>
      </c>
      <c r="L957" t="b">
        <v>0</v>
      </c>
      <c r="M957">
        <v>73</v>
      </c>
      <c r="N957" t="b">
        <v>1</v>
      </c>
      <c r="O957" t="s">
        <v>8274</v>
      </c>
      <c r="P957">
        <f t="shared" si="28"/>
        <v>0</v>
      </c>
      <c r="Q957">
        <f>YEAR(K957)</f>
        <v>2015</v>
      </c>
      <c r="R957">
        <f t="shared" si="29"/>
        <v>107</v>
      </c>
      <c r="S957" s="17" t="s">
        <v>8347</v>
      </c>
      <c r="T957" t="s">
        <v>8351</v>
      </c>
    </row>
    <row r="958" spans="1:20" ht="48" hidden="1" x14ac:dyDescent="0.2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 s="12">
        <v>1362872537</v>
      </c>
      <c r="J958" s="12">
        <v>1359848537</v>
      </c>
      <c r="K958" s="13">
        <f>(J958/86400)+25569</f>
        <v>41307.987696759257</v>
      </c>
      <c r="L958" t="b">
        <v>1</v>
      </c>
      <c r="M958">
        <v>107</v>
      </c>
      <c r="N958" t="b">
        <v>1</v>
      </c>
      <c r="O958" t="s">
        <v>8277</v>
      </c>
      <c r="P958">
        <f t="shared" si="28"/>
        <v>6400.47</v>
      </c>
      <c r="Q958">
        <f>YEAR(K958)</f>
        <v>2013</v>
      </c>
      <c r="R958">
        <f t="shared" si="29"/>
        <v>107</v>
      </c>
      <c r="S958" s="17" t="s">
        <v>8347</v>
      </c>
      <c r="T958" t="s">
        <v>8348</v>
      </c>
    </row>
    <row r="959" spans="1:20" ht="48" hidden="1" x14ac:dyDescent="0.2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 s="12">
        <v>1451226045</v>
      </c>
      <c r="J959" s="12">
        <v>1444828845</v>
      </c>
      <c r="K959" s="13">
        <f>(J959/86400)+25569</f>
        <v>42291.556076388893</v>
      </c>
      <c r="L959" t="b">
        <v>0</v>
      </c>
      <c r="M959">
        <v>17</v>
      </c>
      <c r="N959" t="b">
        <v>1</v>
      </c>
      <c r="O959" t="s">
        <v>8264</v>
      </c>
      <c r="P959">
        <f t="shared" si="28"/>
        <v>0</v>
      </c>
      <c r="Q959">
        <f>YEAR(K959)</f>
        <v>2015</v>
      </c>
      <c r="R959">
        <f t="shared" si="29"/>
        <v>106</v>
      </c>
      <c r="S959" s="17" t="s">
        <v>8341</v>
      </c>
      <c r="T959" t="s">
        <v>8363</v>
      </c>
    </row>
    <row r="960" spans="1:20" ht="32" hidden="1" x14ac:dyDescent="0.2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 s="12">
        <v>1431608122</v>
      </c>
      <c r="J960" s="12">
        <v>1429016122</v>
      </c>
      <c r="K960" s="13">
        <f>(J960/86400)+25569</f>
        <v>42108.538449074069</v>
      </c>
      <c r="L960" t="b">
        <v>0</v>
      </c>
      <c r="M960">
        <v>100</v>
      </c>
      <c r="N960" t="b">
        <v>1</v>
      </c>
      <c r="O960" t="s">
        <v>8299</v>
      </c>
      <c r="P960">
        <f t="shared" si="28"/>
        <v>0</v>
      </c>
      <c r="Q960">
        <f>YEAR(K960)</f>
        <v>2015</v>
      </c>
      <c r="R960">
        <f t="shared" si="29"/>
        <v>128</v>
      </c>
      <c r="S960" s="17" t="s">
        <v>8328</v>
      </c>
      <c r="T960" t="s">
        <v>8335</v>
      </c>
    </row>
    <row r="961" spans="1:20" ht="32" x14ac:dyDescent="0.2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 s="12">
        <v>1398366667</v>
      </c>
      <c r="J961" s="12">
        <v>1395774667</v>
      </c>
      <c r="K961" s="13">
        <f>(J961/86400)+25569</f>
        <v>41723.799386574072</v>
      </c>
      <c r="L961" t="b">
        <v>0</v>
      </c>
      <c r="M961">
        <v>147</v>
      </c>
      <c r="N961" t="b">
        <v>0</v>
      </c>
      <c r="O961" t="s">
        <v>8280</v>
      </c>
      <c r="P961">
        <f t="shared" si="28"/>
        <v>0</v>
      </c>
      <c r="Q961">
        <f>YEAR(K961)</f>
        <v>2014</v>
      </c>
      <c r="R961">
        <f t="shared" si="29"/>
        <v>14</v>
      </c>
      <c r="S961" s="17" t="s">
        <v>8336</v>
      </c>
      <c r="T961" t="s">
        <v>8354</v>
      </c>
    </row>
    <row r="962" spans="1:20" ht="48" hidden="1" x14ac:dyDescent="0.2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 s="12">
        <v>1469656800</v>
      </c>
      <c r="J962" s="12">
        <v>1467151204</v>
      </c>
      <c r="K962" s="13">
        <f>(J962/86400)+25569</f>
        <v>42549.916712962964</v>
      </c>
      <c r="L962" t="b">
        <v>0</v>
      </c>
      <c r="M962">
        <v>59</v>
      </c>
      <c r="N962" t="b">
        <v>0</v>
      </c>
      <c r="O962" t="s">
        <v>8288</v>
      </c>
      <c r="P962">
        <f t="shared" si="28"/>
        <v>0</v>
      </c>
      <c r="Q962">
        <f>YEAR(K962)</f>
        <v>2016</v>
      </c>
      <c r="R962">
        <f t="shared" si="29"/>
        <v>21</v>
      </c>
      <c r="S962" s="17" t="s">
        <v>8331</v>
      </c>
      <c r="T962" t="s">
        <v>8369</v>
      </c>
    </row>
    <row r="963" spans="1:20" ht="32" hidden="1" x14ac:dyDescent="0.2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 s="12">
        <v>1299902400</v>
      </c>
      <c r="J963" s="12">
        <v>1297451245</v>
      </c>
      <c r="K963" s="13">
        <f>(J963/86400)+25569</f>
        <v>40585.796817129631</v>
      </c>
      <c r="L963" t="b">
        <v>0</v>
      </c>
      <c r="M963">
        <v>59</v>
      </c>
      <c r="N963" t="b">
        <v>1</v>
      </c>
      <c r="O963" t="s">
        <v>8274</v>
      </c>
      <c r="P963">
        <f t="shared" ref="P963:P1026" si="30">IFERROR(ROUND(E963/L963,2),0)</f>
        <v>0</v>
      </c>
      <c r="Q963">
        <f>YEAR(K963)</f>
        <v>2011</v>
      </c>
      <c r="R963">
        <f t="shared" ref="R963:R1026" si="31">ROUND(E963/D963*100,0)</f>
        <v>106</v>
      </c>
      <c r="S963" s="17" t="s">
        <v>8347</v>
      </c>
      <c r="T963" t="s">
        <v>8351</v>
      </c>
    </row>
    <row r="964" spans="1:20" ht="48" hidden="1" x14ac:dyDescent="0.2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 s="12">
        <v>1488053905</v>
      </c>
      <c r="J964" s="12">
        <v>1485461905</v>
      </c>
      <c r="K964" s="13">
        <f>(J964/86400)+25569</f>
        <v>42761.846122685187</v>
      </c>
      <c r="L964" t="b">
        <v>0</v>
      </c>
      <c r="M964">
        <v>46</v>
      </c>
      <c r="N964" t="b">
        <v>1</v>
      </c>
      <c r="O964" t="s">
        <v>8283</v>
      </c>
      <c r="P964">
        <f t="shared" si="30"/>
        <v>0</v>
      </c>
      <c r="Q964">
        <f>YEAR(K964)</f>
        <v>2017</v>
      </c>
      <c r="R964">
        <f t="shared" si="31"/>
        <v>106</v>
      </c>
      <c r="S964" s="17" t="s">
        <v>8333</v>
      </c>
      <c r="T964" t="s">
        <v>8334</v>
      </c>
    </row>
    <row r="965" spans="1:20" ht="48" hidden="1" x14ac:dyDescent="0.2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 s="12">
        <v>1405699451</v>
      </c>
      <c r="J965" s="12">
        <v>1403107451</v>
      </c>
      <c r="K965" s="13">
        <f>(J965/86400)+25569</f>
        <v>41808.669571759259</v>
      </c>
      <c r="L965" t="b">
        <v>0</v>
      </c>
      <c r="M965">
        <v>91</v>
      </c>
      <c r="N965" t="b">
        <v>1</v>
      </c>
      <c r="O965" t="s">
        <v>8269</v>
      </c>
      <c r="P965">
        <f t="shared" si="30"/>
        <v>0</v>
      </c>
      <c r="Q965">
        <f>YEAR(K965)</f>
        <v>2014</v>
      </c>
      <c r="R965">
        <f t="shared" si="31"/>
        <v>106</v>
      </c>
      <c r="S965" s="17" t="s">
        <v>8343</v>
      </c>
      <c r="T965" t="s">
        <v>8346</v>
      </c>
    </row>
    <row r="966" spans="1:20" ht="48" hidden="1" x14ac:dyDescent="0.2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 s="12">
        <v>1469670580</v>
      </c>
      <c r="J966" s="12">
        <v>1467078580</v>
      </c>
      <c r="K966" s="13">
        <f>(J966/86400)+25569</f>
        <v>42549.076157407406</v>
      </c>
      <c r="L966" t="b">
        <v>0</v>
      </c>
      <c r="M966">
        <v>71</v>
      </c>
      <c r="N966" t="b">
        <v>1</v>
      </c>
      <c r="O966" t="s">
        <v>8267</v>
      </c>
      <c r="P966">
        <f t="shared" si="30"/>
        <v>0</v>
      </c>
      <c r="Q966">
        <f>YEAR(K966)</f>
        <v>2016</v>
      </c>
      <c r="R966">
        <f t="shared" si="31"/>
        <v>126</v>
      </c>
      <c r="S966" s="17" t="s">
        <v>8341</v>
      </c>
      <c r="T966" t="s">
        <v>8342</v>
      </c>
    </row>
    <row r="967" spans="1:20" ht="48" x14ac:dyDescent="0.2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 s="12">
        <v>1475697054</v>
      </c>
      <c r="J967" s="12">
        <v>1473105054</v>
      </c>
      <c r="K967" s="13">
        <f>(J967/86400)+25569</f>
        <v>42618.827013888891</v>
      </c>
      <c r="L967" t="b">
        <v>0</v>
      </c>
      <c r="M967">
        <v>60</v>
      </c>
      <c r="N967" t="b">
        <v>0</v>
      </c>
      <c r="O967" t="s">
        <v>8269</v>
      </c>
      <c r="P967">
        <f t="shared" si="30"/>
        <v>0</v>
      </c>
      <c r="Q967">
        <f>YEAR(K967)</f>
        <v>2016</v>
      </c>
      <c r="R967">
        <f t="shared" si="31"/>
        <v>42</v>
      </c>
      <c r="S967" s="17" t="s">
        <v>8343</v>
      </c>
      <c r="T967" t="s">
        <v>8346</v>
      </c>
    </row>
    <row r="968" spans="1:20" ht="48" hidden="1" x14ac:dyDescent="0.2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 s="12">
        <v>1430579509</v>
      </c>
      <c r="J968" s="12">
        <v>1427987509</v>
      </c>
      <c r="K968" s="13">
        <f>(J968/86400)+25569</f>
        <v>42096.633206018523</v>
      </c>
      <c r="L968" t="b">
        <v>0</v>
      </c>
      <c r="M968">
        <v>71</v>
      </c>
      <c r="N968" t="b">
        <v>1</v>
      </c>
      <c r="O968" t="s">
        <v>8274</v>
      </c>
      <c r="P968">
        <f t="shared" si="30"/>
        <v>0</v>
      </c>
      <c r="Q968">
        <f>YEAR(K968)</f>
        <v>2015</v>
      </c>
      <c r="R968">
        <f t="shared" si="31"/>
        <v>126</v>
      </c>
      <c r="S968" s="17" t="s">
        <v>8347</v>
      </c>
      <c r="T968" t="s">
        <v>8351</v>
      </c>
    </row>
    <row r="969" spans="1:20" ht="48" hidden="1" x14ac:dyDescent="0.2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 s="12">
        <v>1327212000</v>
      </c>
      <c r="J969" s="12">
        <v>1322852747</v>
      </c>
      <c r="K969" s="13">
        <f>(J969/86400)+25569</f>
        <v>40879.795682870368</v>
      </c>
      <c r="L969" t="b">
        <v>0</v>
      </c>
      <c r="M969">
        <v>71</v>
      </c>
      <c r="N969" t="b">
        <v>1</v>
      </c>
      <c r="O969" t="s">
        <v>8272</v>
      </c>
      <c r="P969">
        <f t="shared" si="30"/>
        <v>0</v>
      </c>
      <c r="Q969">
        <f>YEAR(K969)</f>
        <v>2011</v>
      </c>
      <c r="R969">
        <f t="shared" si="31"/>
        <v>126</v>
      </c>
      <c r="S969" s="17" t="s">
        <v>8331</v>
      </c>
      <c r="T969" t="s">
        <v>8353</v>
      </c>
    </row>
    <row r="970" spans="1:20" ht="19" hidden="1" x14ac:dyDescent="0.2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 s="12">
        <v>1435611438</v>
      </c>
      <c r="J970" s="12">
        <v>1433019438</v>
      </c>
      <c r="K970" s="13">
        <f>(J970/86400)+25569</f>
        <v>42154.873124999998</v>
      </c>
      <c r="L970" t="b">
        <v>0</v>
      </c>
      <c r="M970">
        <v>93</v>
      </c>
      <c r="N970" t="b">
        <v>1</v>
      </c>
      <c r="O970" t="s">
        <v>8269</v>
      </c>
      <c r="P970">
        <f t="shared" si="30"/>
        <v>0</v>
      </c>
      <c r="Q970">
        <f>YEAR(K970)</f>
        <v>2015</v>
      </c>
      <c r="R970">
        <f t="shared" si="31"/>
        <v>126</v>
      </c>
      <c r="S970" s="17" t="s">
        <v>8343</v>
      </c>
      <c r="T970" t="s">
        <v>8346</v>
      </c>
    </row>
    <row r="971" spans="1:20" ht="48" x14ac:dyDescent="0.2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 s="12">
        <v>1471939818</v>
      </c>
      <c r="J971" s="12">
        <v>1467619818</v>
      </c>
      <c r="K971" s="13">
        <f>(J971/86400)+25569</f>
        <v>42555.340486111112</v>
      </c>
      <c r="L971" t="b">
        <v>0</v>
      </c>
      <c r="M971">
        <v>90</v>
      </c>
      <c r="N971" t="b">
        <v>0</v>
      </c>
      <c r="O971" t="s">
        <v>8301</v>
      </c>
      <c r="P971">
        <f t="shared" si="30"/>
        <v>0</v>
      </c>
      <c r="Q971">
        <f>YEAR(K971)</f>
        <v>2016</v>
      </c>
      <c r="R971">
        <f t="shared" si="31"/>
        <v>39</v>
      </c>
      <c r="S971" s="17" t="s">
        <v>8343</v>
      </c>
      <c r="T971" t="s">
        <v>8344</v>
      </c>
    </row>
    <row r="972" spans="1:20" ht="32" hidden="1" x14ac:dyDescent="0.2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 s="12">
        <v>1332636975</v>
      </c>
      <c r="J972" s="12">
        <v>1328752575</v>
      </c>
      <c r="K972" s="13">
        <f>(J972/86400)+25569</f>
        <v>40948.080729166664</v>
      </c>
      <c r="L972" t="b">
        <v>0</v>
      </c>
      <c r="M972">
        <v>76</v>
      </c>
      <c r="N972" t="b">
        <v>1</v>
      </c>
      <c r="O972" t="s">
        <v>8298</v>
      </c>
      <c r="P972">
        <f t="shared" si="30"/>
        <v>0</v>
      </c>
      <c r="Q972">
        <f>YEAR(K972)</f>
        <v>2012</v>
      </c>
      <c r="R972">
        <f t="shared" si="31"/>
        <v>104</v>
      </c>
      <c r="S972" s="17" t="s">
        <v>8347</v>
      </c>
      <c r="T972" t="s">
        <v>8361</v>
      </c>
    </row>
    <row r="973" spans="1:20" ht="48" hidden="1" x14ac:dyDescent="0.2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 s="12">
        <v>1333609140</v>
      </c>
      <c r="J973" s="12">
        <v>1330638829</v>
      </c>
      <c r="K973" s="13">
        <f>(J973/86400)+25569</f>
        <v>40969.912372685183</v>
      </c>
      <c r="L973" t="b">
        <v>1</v>
      </c>
      <c r="M973">
        <v>113</v>
      </c>
      <c r="N973" t="b">
        <v>1</v>
      </c>
      <c r="O973" t="s">
        <v>8267</v>
      </c>
      <c r="P973">
        <f t="shared" si="30"/>
        <v>6240</v>
      </c>
      <c r="Q973">
        <f>YEAR(K973)</f>
        <v>2012</v>
      </c>
      <c r="R973">
        <f t="shared" si="31"/>
        <v>156</v>
      </c>
      <c r="S973" s="17" t="s">
        <v>8341</v>
      </c>
      <c r="T973" t="s">
        <v>8342</v>
      </c>
    </row>
    <row r="974" spans="1:20" ht="32" hidden="1" x14ac:dyDescent="0.2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 s="12">
        <v>1348516012</v>
      </c>
      <c r="J974" s="12">
        <v>1345924012</v>
      </c>
      <c r="K974" s="13">
        <f>(J974/86400)+25569</f>
        <v>41146.824212962965</v>
      </c>
      <c r="L974" t="b">
        <v>0</v>
      </c>
      <c r="M974">
        <v>37</v>
      </c>
      <c r="N974" t="b">
        <v>1</v>
      </c>
      <c r="O974" t="s">
        <v>8290</v>
      </c>
      <c r="P974">
        <f t="shared" si="30"/>
        <v>0</v>
      </c>
      <c r="Q974">
        <f>YEAR(K974)</f>
        <v>2012</v>
      </c>
      <c r="R974">
        <f t="shared" si="31"/>
        <v>125</v>
      </c>
      <c r="S974" s="17" t="s">
        <v>8347</v>
      </c>
      <c r="T974" t="s">
        <v>8358</v>
      </c>
    </row>
    <row r="975" spans="1:20" ht="32" hidden="1" x14ac:dyDescent="0.2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 s="12">
        <v>1392929333</v>
      </c>
      <c r="J975" s="12">
        <v>1389041333</v>
      </c>
      <c r="K975" s="13">
        <f>(J975/86400)+25569</f>
        <v>41645.867280092592</v>
      </c>
      <c r="L975" t="b">
        <v>0</v>
      </c>
      <c r="M975">
        <v>82</v>
      </c>
      <c r="N975" t="b">
        <v>1</v>
      </c>
      <c r="O975" t="s">
        <v>8274</v>
      </c>
      <c r="P975">
        <f t="shared" si="30"/>
        <v>0</v>
      </c>
      <c r="Q975">
        <f>YEAR(K975)</f>
        <v>2014</v>
      </c>
      <c r="R975">
        <f t="shared" si="31"/>
        <v>104</v>
      </c>
      <c r="S975" s="17" t="s">
        <v>8347</v>
      </c>
      <c r="T975" t="s">
        <v>8351</v>
      </c>
    </row>
    <row r="976" spans="1:20" ht="48" hidden="1" x14ac:dyDescent="0.2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 s="12">
        <v>1372985760</v>
      </c>
      <c r="J976" s="12">
        <v>1370393760</v>
      </c>
      <c r="K976" s="13">
        <f>(J976/86400)+25569</f>
        <v>41430.038888888885</v>
      </c>
      <c r="L976" t="b">
        <v>0</v>
      </c>
      <c r="M976">
        <v>87</v>
      </c>
      <c r="N976" t="b">
        <v>1</v>
      </c>
      <c r="O976" t="s">
        <v>8272</v>
      </c>
      <c r="P976">
        <f t="shared" si="30"/>
        <v>0</v>
      </c>
      <c r="Q976">
        <f>YEAR(K976)</f>
        <v>2013</v>
      </c>
      <c r="R976">
        <f t="shared" si="31"/>
        <v>183</v>
      </c>
      <c r="S976" s="17" t="s">
        <v>8331</v>
      </c>
      <c r="T976" t="s">
        <v>8353</v>
      </c>
    </row>
    <row r="977" spans="1:20" ht="48" hidden="1" x14ac:dyDescent="0.2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 s="12">
        <v>1423119540</v>
      </c>
      <c r="J977" s="12">
        <v>1421252084</v>
      </c>
      <c r="K977" s="13">
        <f>(J977/86400)+25569</f>
        <v>42018.676898148144</v>
      </c>
      <c r="L977" t="b">
        <v>0</v>
      </c>
      <c r="M977">
        <v>76</v>
      </c>
      <c r="N977" t="b">
        <v>1</v>
      </c>
      <c r="O977" t="s">
        <v>8269</v>
      </c>
      <c r="P977">
        <f t="shared" si="30"/>
        <v>0</v>
      </c>
      <c r="Q977">
        <f>YEAR(K977)</f>
        <v>2015</v>
      </c>
      <c r="R977">
        <f t="shared" si="31"/>
        <v>104</v>
      </c>
      <c r="S977" s="17" t="s">
        <v>8343</v>
      </c>
      <c r="T977" t="s">
        <v>8346</v>
      </c>
    </row>
    <row r="978" spans="1:20" ht="48" hidden="1" x14ac:dyDescent="0.2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 s="12">
        <v>1487592090</v>
      </c>
      <c r="J978" s="12">
        <v>1485000090</v>
      </c>
      <c r="K978" s="13">
        <f>(J978/86400)+25569</f>
        <v>42756.501041666663</v>
      </c>
      <c r="L978" t="b">
        <v>1</v>
      </c>
      <c r="M978">
        <v>28</v>
      </c>
      <c r="N978" t="b">
        <v>1</v>
      </c>
      <c r="O978" t="s">
        <v>8283</v>
      </c>
      <c r="P978">
        <f t="shared" si="30"/>
        <v>6210</v>
      </c>
      <c r="Q978">
        <f>YEAR(K978)</f>
        <v>2017</v>
      </c>
      <c r="R978">
        <f t="shared" si="31"/>
        <v>207</v>
      </c>
      <c r="S978" s="17" t="s">
        <v>8333</v>
      </c>
      <c r="T978" t="s">
        <v>8334</v>
      </c>
    </row>
    <row r="979" spans="1:20" ht="48" hidden="1" x14ac:dyDescent="0.2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 s="12">
        <v>1445817540</v>
      </c>
      <c r="J979" s="12">
        <v>1443665293</v>
      </c>
      <c r="K979" s="13">
        <f>(J979/86400)+25569</f>
        <v>42278.089039351849</v>
      </c>
      <c r="L979" t="b">
        <v>1</v>
      </c>
      <c r="M979">
        <v>104</v>
      </c>
      <c r="N979" t="b">
        <v>1</v>
      </c>
      <c r="O979" t="s">
        <v>8269</v>
      </c>
      <c r="P979">
        <f t="shared" si="30"/>
        <v>6208.98</v>
      </c>
      <c r="Q979">
        <f>YEAR(K979)</f>
        <v>2015</v>
      </c>
      <c r="R979">
        <f t="shared" si="31"/>
        <v>106</v>
      </c>
      <c r="S979" s="17" t="s">
        <v>8343</v>
      </c>
      <c r="T979" t="s">
        <v>8346</v>
      </c>
    </row>
    <row r="980" spans="1:20" ht="48" hidden="1" x14ac:dyDescent="0.2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 s="12">
        <v>1461560340</v>
      </c>
      <c r="J980" s="12">
        <v>1458762717</v>
      </c>
      <c r="K980" s="13">
        <f>(J980/86400)+25569</f>
        <v>42452.827743055561</v>
      </c>
      <c r="L980" t="b">
        <v>0</v>
      </c>
      <c r="M980">
        <v>133</v>
      </c>
      <c r="N980" t="b">
        <v>1</v>
      </c>
      <c r="O980" t="s">
        <v>8275</v>
      </c>
      <c r="P980">
        <f t="shared" si="30"/>
        <v>0</v>
      </c>
      <c r="Q980">
        <f>YEAR(K980)</f>
        <v>2016</v>
      </c>
      <c r="R980">
        <f t="shared" si="31"/>
        <v>155</v>
      </c>
      <c r="S980" s="17" t="s">
        <v>8347</v>
      </c>
      <c r="T980" t="s">
        <v>8356</v>
      </c>
    </row>
    <row r="981" spans="1:20" ht="48" hidden="1" x14ac:dyDescent="0.2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 s="12">
        <v>1324789200</v>
      </c>
      <c r="J981" s="12">
        <v>1321649321</v>
      </c>
      <c r="K981" s="13">
        <f>(J981/86400)+25569</f>
        <v>40865.867141203707</v>
      </c>
      <c r="L981" t="b">
        <v>0</v>
      </c>
      <c r="M981">
        <v>77</v>
      </c>
      <c r="N981" t="b">
        <v>1</v>
      </c>
      <c r="O981" t="s">
        <v>8277</v>
      </c>
      <c r="P981">
        <f t="shared" si="30"/>
        <v>0</v>
      </c>
      <c r="Q981">
        <f>YEAR(K981)</f>
        <v>2011</v>
      </c>
      <c r="R981">
        <f t="shared" si="31"/>
        <v>124</v>
      </c>
      <c r="S981" s="17" t="s">
        <v>8347</v>
      </c>
      <c r="T981" t="s">
        <v>8348</v>
      </c>
    </row>
    <row r="982" spans="1:20" ht="48" hidden="1" x14ac:dyDescent="0.2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 s="12">
        <v>1415921848</v>
      </c>
      <c r="J982" s="12">
        <v>1413326248</v>
      </c>
      <c r="K982" s="13">
        <f>(J982/86400)+25569</f>
        <v>41926.942685185189</v>
      </c>
      <c r="L982" t="b">
        <v>0</v>
      </c>
      <c r="M982">
        <v>45</v>
      </c>
      <c r="N982" t="b">
        <v>1</v>
      </c>
      <c r="O982" t="s">
        <v>8269</v>
      </c>
      <c r="P982">
        <f t="shared" si="30"/>
        <v>0</v>
      </c>
      <c r="Q982">
        <f>YEAR(K982)</f>
        <v>2014</v>
      </c>
      <c r="R982">
        <f t="shared" si="31"/>
        <v>106</v>
      </c>
      <c r="S982" s="17" t="s">
        <v>8343</v>
      </c>
      <c r="T982" t="s">
        <v>8346</v>
      </c>
    </row>
    <row r="983" spans="1:20" ht="48" hidden="1" x14ac:dyDescent="0.2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 s="12">
        <v>1468593246</v>
      </c>
      <c r="J983" s="12">
        <v>1466001246</v>
      </c>
      <c r="K983" s="13">
        <f>(J983/86400)+25569</f>
        <v>42536.60701388889</v>
      </c>
      <c r="L983" t="b">
        <v>0</v>
      </c>
      <c r="M983">
        <v>111</v>
      </c>
      <c r="N983" t="b">
        <v>1</v>
      </c>
      <c r="O983" t="s">
        <v>8283</v>
      </c>
      <c r="P983">
        <f t="shared" si="30"/>
        <v>0</v>
      </c>
      <c r="Q983">
        <f>YEAR(K983)</f>
        <v>2016</v>
      </c>
      <c r="R983">
        <f t="shared" si="31"/>
        <v>102</v>
      </c>
      <c r="S983" s="17" t="s">
        <v>8333</v>
      </c>
      <c r="T983" t="s">
        <v>8334</v>
      </c>
    </row>
    <row r="984" spans="1:20" ht="48" x14ac:dyDescent="0.2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 s="12">
        <v>1475398800</v>
      </c>
      <c r="J984" s="12">
        <v>1472711224</v>
      </c>
      <c r="K984" s="13">
        <f>(J984/86400)+25569</f>
        <v>42614.268796296295</v>
      </c>
      <c r="L984" t="b">
        <v>0</v>
      </c>
      <c r="M984">
        <v>94</v>
      </c>
      <c r="N984" t="b">
        <v>0</v>
      </c>
      <c r="O984" t="s">
        <v>8269</v>
      </c>
      <c r="P984">
        <f t="shared" si="30"/>
        <v>0</v>
      </c>
      <c r="Q984">
        <f>YEAR(K984)</f>
        <v>2016</v>
      </c>
      <c r="R984">
        <f t="shared" si="31"/>
        <v>26</v>
      </c>
      <c r="S984" s="17" t="s">
        <v>8343</v>
      </c>
      <c r="T984" t="s">
        <v>8346</v>
      </c>
    </row>
    <row r="985" spans="1:20" ht="48" hidden="1" x14ac:dyDescent="0.2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 s="12">
        <v>1420938172</v>
      </c>
      <c r="J985" s="12">
        <v>1418346172</v>
      </c>
      <c r="K985" s="13">
        <f>(J985/86400)+25569</f>
        <v>41985.043657407412</v>
      </c>
      <c r="L985" t="b">
        <v>0</v>
      </c>
      <c r="M985">
        <v>135</v>
      </c>
      <c r="N985" t="b">
        <v>0</v>
      </c>
      <c r="O985" t="s">
        <v>8271</v>
      </c>
      <c r="P985">
        <f t="shared" si="30"/>
        <v>0</v>
      </c>
      <c r="Q985">
        <f>YEAR(K985)</f>
        <v>2014</v>
      </c>
      <c r="R985">
        <f t="shared" si="31"/>
        <v>15</v>
      </c>
      <c r="S985" s="17" t="s">
        <v>8328</v>
      </c>
      <c r="T985" t="s">
        <v>8330</v>
      </c>
    </row>
    <row r="986" spans="1:20" ht="48" hidden="1" x14ac:dyDescent="0.2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 s="12">
        <v>1392408000</v>
      </c>
      <c r="J986" s="12">
        <v>1390890987</v>
      </c>
      <c r="K986" s="13">
        <f>(J986/86400)+25569</f>
        <v>41667.275312500002</v>
      </c>
      <c r="L986" t="b">
        <v>0</v>
      </c>
      <c r="M986">
        <v>108</v>
      </c>
      <c r="N986" t="b">
        <v>1</v>
      </c>
      <c r="O986" t="s">
        <v>8272</v>
      </c>
      <c r="P986">
        <f t="shared" si="30"/>
        <v>0</v>
      </c>
      <c r="Q986">
        <f>YEAR(K986)</f>
        <v>2014</v>
      </c>
      <c r="R986">
        <f t="shared" si="31"/>
        <v>122</v>
      </c>
      <c r="S986" s="17" t="s">
        <v>8331</v>
      </c>
      <c r="T986" t="s">
        <v>8353</v>
      </c>
    </row>
    <row r="987" spans="1:20" ht="48" x14ac:dyDescent="0.2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 s="12">
        <v>1406130880</v>
      </c>
      <c r="J987" s="12">
        <v>1403538880</v>
      </c>
      <c r="K987" s="13">
        <f>(J987/86400)+25569</f>
        <v>41813.662962962961</v>
      </c>
      <c r="L987" t="b">
        <v>0</v>
      </c>
      <c r="M987">
        <v>21</v>
      </c>
      <c r="N987" t="b">
        <v>0</v>
      </c>
      <c r="O987" t="s">
        <v>8271</v>
      </c>
      <c r="P987">
        <f t="shared" si="30"/>
        <v>0</v>
      </c>
      <c r="Q987">
        <f>YEAR(K987)</f>
        <v>2014</v>
      </c>
      <c r="R987">
        <f t="shared" si="31"/>
        <v>27</v>
      </c>
      <c r="S987" s="17" t="s">
        <v>8328</v>
      </c>
      <c r="T987" t="s">
        <v>8330</v>
      </c>
    </row>
    <row r="988" spans="1:20" ht="48" hidden="1" x14ac:dyDescent="0.2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 s="12">
        <v>1475209620</v>
      </c>
      <c r="J988" s="12">
        <v>1473087637</v>
      </c>
      <c r="K988" s="13">
        <f>(J988/86400)+25569</f>
        <v>42618.625428240739</v>
      </c>
      <c r="L988" t="b">
        <v>0</v>
      </c>
      <c r="M988">
        <v>37</v>
      </c>
      <c r="N988" t="b">
        <v>1</v>
      </c>
      <c r="O988" t="s">
        <v>8298</v>
      </c>
      <c r="P988">
        <f t="shared" si="30"/>
        <v>0</v>
      </c>
      <c r="Q988">
        <f>YEAR(K988)</f>
        <v>2016</v>
      </c>
      <c r="R988">
        <f t="shared" si="31"/>
        <v>102</v>
      </c>
      <c r="S988" s="17" t="s">
        <v>8347</v>
      </c>
      <c r="T988" t="s">
        <v>8361</v>
      </c>
    </row>
    <row r="989" spans="1:20" ht="32" hidden="1" x14ac:dyDescent="0.2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 s="12">
        <v>1316979167</v>
      </c>
      <c r="J989" s="12">
        <v>1311795167</v>
      </c>
      <c r="K989" s="13">
        <f>(J989/86400)+25569</f>
        <v>40751.814432870371</v>
      </c>
      <c r="L989" t="b">
        <v>1</v>
      </c>
      <c r="M989">
        <v>74</v>
      </c>
      <c r="N989" t="b">
        <v>1</v>
      </c>
      <c r="O989" t="s">
        <v>8274</v>
      </c>
      <c r="P989">
        <f t="shared" si="30"/>
        <v>6108</v>
      </c>
      <c r="Q989">
        <f>YEAR(K989)</f>
        <v>2011</v>
      </c>
      <c r="R989">
        <f t="shared" si="31"/>
        <v>102</v>
      </c>
      <c r="S989" s="17" t="s">
        <v>8347</v>
      </c>
      <c r="T989" t="s">
        <v>8351</v>
      </c>
    </row>
    <row r="990" spans="1:20" ht="19" hidden="1" x14ac:dyDescent="0.2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 s="12">
        <v>1397941475</v>
      </c>
      <c r="J990" s="12">
        <v>1395349475</v>
      </c>
      <c r="K990" s="13">
        <f>(J990/86400)+25569</f>
        <v>41718.878182870372</v>
      </c>
      <c r="L990" t="b">
        <v>0</v>
      </c>
      <c r="M990">
        <v>41</v>
      </c>
      <c r="N990" t="b">
        <v>1</v>
      </c>
      <c r="O990" t="s">
        <v>8274</v>
      </c>
      <c r="P990">
        <f t="shared" si="30"/>
        <v>0</v>
      </c>
      <c r="Q990">
        <f>YEAR(K990)</f>
        <v>2014</v>
      </c>
      <c r="R990">
        <f t="shared" si="31"/>
        <v>102</v>
      </c>
      <c r="S990" s="17" t="s">
        <v>8347</v>
      </c>
      <c r="T990" t="s">
        <v>8351</v>
      </c>
    </row>
    <row r="991" spans="1:20" ht="32" hidden="1" x14ac:dyDescent="0.2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 s="12">
        <v>1427864340</v>
      </c>
      <c r="J991" s="12">
        <v>1425020810</v>
      </c>
      <c r="K991" s="13">
        <f>(J991/86400)+25569</f>
        <v>42062.296412037038</v>
      </c>
      <c r="L991" t="b">
        <v>0</v>
      </c>
      <c r="M991">
        <v>78</v>
      </c>
      <c r="N991" t="b">
        <v>1</v>
      </c>
      <c r="O991" t="s">
        <v>8269</v>
      </c>
      <c r="P991">
        <f t="shared" si="30"/>
        <v>0</v>
      </c>
      <c r="Q991">
        <f>YEAR(K991)</f>
        <v>2015</v>
      </c>
      <c r="R991">
        <f t="shared" si="31"/>
        <v>102</v>
      </c>
      <c r="S991" s="17" t="s">
        <v>8343</v>
      </c>
      <c r="T991" t="s">
        <v>8346</v>
      </c>
    </row>
    <row r="992" spans="1:20" ht="48" hidden="1" x14ac:dyDescent="0.2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 s="12">
        <v>1383676790</v>
      </c>
      <c r="J992" s="12">
        <v>1380217190</v>
      </c>
      <c r="K992" s="13">
        <f>(J992/86400)+25569</f>
        <v>41543.735995370371</v>
      </c>
      <c r="L992" t="b">
        <v>0</v>
      </c>
      <c r="M992">
        <v>38</v>
      </c>
      <c r="N992" t="b">
        <v>1</v>
      </c>
      <c r="O992" t="s">
        <v>8267</v>
      </c>
      <c r="P992">
        <f t="shared" si="30"/>
        <v>0</v>
      </c>
      <c r="Q992">
        <f>YEAR(K992)</f>
        <v>2013</v>
      </c>
      <c r="R992">
        <f t="shared" si="31"/>
        <v>101</v>
      </c>
      <c r="S992" s="17" t="s">
        <v>8341</v>
      </c>
      <c r="T992" t="s">
        <v>8342</v>
      </c>
    </row>
    <row r="993" spans="1:20" ht="48" hidden="1" x14ac:dyDescent="0.2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 s="12">
        <v>1347854700</v>
      </c>
      <c r="J993" s="12">
        <v>1343867524</v>
      </c>
      <c r="K993" s="13">
        <f>(J993/86400)+25569</f>
        <v>41123.022268518514</v>
      </c>
      <c r="L993" t="b">
        <v>0</v>
      </c>
      <c r="M993">
        <v>75</v>
      </c>
      <c r="N993" t="b">
        <v>1</v>
      </c>
      <c r="O993" t="s">
        <v>8274</v>
      </c>
      <c r="P993">
        <f t="shared" si="30"/>
        <v>0</v>
      </c>
      <c r="Q993">
        <f>YEAR(K993)</f>
        <v>2012</v>
      </c>
      <c r="R993">
        <f t="shared" si="31"/>
        <v>101</v>
      </c>
      <c r="S993" s="17" t="s">
        <v>8347</v>
      </c>
      <c r="T993" t="s">
        <v>8351</v>
      </c>
    </row>
    <row r="994" spans="1:20" ht="32" hidden="1" x14ac:dyDescent="0.2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 s="12">
        <v>1441153705</v>
      </c>
      <c r="J994" s="12">
        <v>1438561705</v>
      </c>
      <c r="K994" s="13">
        <f>(J994/86400)+25569</f>
        <v>42219.019733796296</v>
      </c>
      <c r="L994" t="b">
        <v>0</v>
      </c>
      <c r="M994">
        <v>47</v>
      </c>
      <c r="N994" t="b">
        <v>1</v>
      </c>
      <c r="O994" t="s">
        <v>8269</v>
      </c>
      <c r="P994">
        <f t="shared" si="30"/>
        <v>0</v>
      </c>
      <c r="Q994">
        <f>YEAR(K994)</f>
        <v>2015</v>
      </c>
      <c r="R994">
        <f t="shared" si="31"/>
        <v>122</v>
      </c>
      <c r="S994" s="17" t="s">
        <v>8343</v>
      </c>
      <c r="T994" t="s">
        <v>8346</v>
      </c>
    </row>
    <row r="995" spans="1:20" ht="48" hidden="1" x14ac:dyDescent="0.2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 s="12">
        <v>1318006732</v>
      </c>
      <c r="J995" s="12">
        <v>1312822732</v>
      </c>
      <c r="K995" s="13">
        <f>(J995/86400)+25569</f>
        <v>40763.707546296297</v>
      </c>
      <c r="L995" t="b">
        <v>0</v>
      </c>
      <c r="M995">
        <v>55</v>
      </c>
      <c r="N995" t="b">
        <v>1</v>
      </c>
      <c r="O995" t="s">
        <v>8277</v>
      </c>
      <c r="P995">
        <f t="shared" si="30"/>
        <v>0</v>
      </c>
      <c r="Q995">
        <f>YEAR(K995)</f>
        <v>2011</v>
      </c>
      <c r="R995">
        <f t="shared" si="31"/>
        <v>101</v>
      </c>
      <c r="S995" s="17" t="s">
        <v>8347</v>
      </c>
      <c r="T995" t="s">
        <v>8348</v>
      </c>
    </row>
    <row r="996" spans="1:20" ht="48" hidden="1" x14ac:dyDescent="0.2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 s="12">
        <v>1385932652</v>
      </c>
      <c r="J996" s="12">
        <v>1383337052</v>
      </c>
      <c r="K996" s="13">
        <f>(J996/86400)+25569</f>
        <v>41579.845509259263</v>
      </c>
      <c r="L996" t="b">
        <v>1</v>
      </c>
      <c r="M996">
        <v>109</v>
      </c>
      <c r="N996" t="b">
        <v>1</v>
      </c>
      <c r="O996" t="s">
        <v>8274</v>
      </c>
      <c r="P996">
        <f t="shared" si="30"/>
        <v>6071</v>
      </c>
      <c r="Q996">
        <f>YEAR(K996)</f>
        <v>2013</v>
      </c>
      <c r="R996">
        <f t="shared" si="31"/>
        <v>202</v>
      </c>
      <c r="S996" s="17" t="s">
        <v>8347</v>
      </c>
      <c r="T996" t="s">
        <v>8351</v>
      </c>
    </row>
    <row r="997" spans="1:20" ht="48" x14ac:dyDescent="0.2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 s="12">
        <v>1438552800</v>
      </c>
      <c r="J997" s="12">
        <v>1435876423</v>
      </c>
      <c r="K997" s="13">
        <f>(J997/86400)+25569</f>
        <v>42187.940081018518</v>
      </c>
      <c r="L997" t="b">
        <v>0</v>
      </c>
      <c r="M997">
        <v>52</v>
      </c>
      <c r="N997" t="b">
        <v>0</v>
      </c>
      <c r="O997" t="s">
        <v>8282</v>
      </c>
      <c r="P997">
        <f t="shared" si="30"/>
        <v>0</v>
      </c>
      <c r="Q997">
        <f>YEAR(K997)</f>
        <v>2015</v>
      </c>
      <c r="R997">
        <f t="shared" si="31"/>
        <v>26</v>
      </c>
      <c r="S997" s="17" t="s">
        <v>8339</v>
      </c>
      <c r="T997" t="s">
        <v>8365</v>
      </c>
    </row>
    <row r="998" spans="1:20" ht="48" hidden="1" x14ac:dyDescent="0.2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 s="12">
        <v>1338177540</v>
      </c>
      <c r="J998" s="12">
        <v>1333550015</v>
      </c>
      <c r="K998" s="13">
        <f>(J998/86400)+25569</f>
        <v>41003.60665509259</v>
      </c>
      <c r="L998" t="b">
        <v>0</v>
      </c>
      <c r="M998">
        <v>37</v>
      </c>
      <c r="N998" t="b">
        <v>1</v>
      </c>
      <c r="O998" t="s">
        <v>8274</v>
      </c>
      <c r="P998">
        <f t="shared" si="30"/>
        <v>0</v>
      </c>
      <c r="Q998">
        <f>YEAR(K998)</f>
        <v>2012</v>
      </c>
      <c r="R998">
        <f t="shared" si="31"/>
        <v>121</v>
      </c>
      <c r="S998" s="17" t="s">
        <v>8347</v>
      </c>
      <c r="T998" t="s">
        <v>8351</v>
      </c>
    </row>
    <row r="999" spans="1:20" ht="32" hidden="1" x14ac:dyDescent="0.2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 s="12">
        <v>1405259940</v>
      </c>
      <c r="J999" s="12">
        <v>1403051888</v>
      </c>
      <c r="K999" s="13">
        <f>(J999/86400)+25569</f>
        <v>41808.02648148148</v>
      </c>
      <c r="L999" t="b">
        <v>0</v>
      </c>
      <c r="M999">
        <v>41</v>
      </c>
      <c r="N999" t="b">
        <v>1</v>
      </c>
      <c r="O999" t="s">
        <v>8263</v>
      </c>
      <c r="P999">
        <f t="shared" si="30"/>
        <v>0</v>
      </c>
      <c r="Q999">
        <f>YEAR(K999)</f>
        <v>2014</v>
      </c>
      <c r="R999">
        <f t="shared" si="31"/>
        <v>101</v>
      </c>
      <c r="S999" s="17" t="s">
        <v>8341</v>
      </c>
      <c r="T999" t="s">
        <v>8352</v>
      </c>
    </row>
    <row r="1000" spans="1:20" ht="64" hidden="1" x14ac:dyDescent="0.2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 s="12">
        <v>1253937540</v>
      </c>
      <c r="J1000" s="12">
        <v>1251214014</v>
      </c>
      <c r="K1000" s="13">
        <f>(J1000/86400)+25569</f>
        <v>40050.643680555557</v>
      </c>
      <c r="L1000" t="b">
        <v>1</v>
      </c>
      <c r="M1000">
        <v>163</v>
      </c>
      <c r="N1000" t="b">
        <v>1</v>
      </c>
      <c r="O1000" t="s">
        <v>8277</v>
      </c>
      <c r="P1000">
        <f t="shared" si="30"/>
        <v>6053</v>
      </c>
      <c r="Q1000">
        <f>YEAR(K1000)</f>
        <v>2009</v>
      </c>
      <c r="R1000">
        <f t="shared" si="31"/>
        <v>121</v>
      </c>
      <c r="S1000" s="17" t="s">
        <v>8347</v>
      </c>
      <c r="T1000" t="s">
        <v>8348</v>
      </c>
    </row>
    <row r="1001" spans="1:20" ht="48" hidden="1" x14ac:dyDescent="0.2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 s="12">
        <v>1293857940</v>
      </c>
      <c r="J1001" s="12">
        <v>1290281691</v>
      </c>
      <c r="K1001" s="13">
        <f>(J1001/86400)+25569</f>
        <v>40502.815868055557</v>
      </c>
      <c r="L1001" t="b">
        <v>1</v>
      </c>
      <c r="M1001">
        <v>113</v>
      </c>
      <c r="N1001" t="b">
        <v>1</v>
      </c>
      <c r="O1001" t="s">
        <v>8277</v>
      </c>
      <c r="P1001">
        <f t="shared" si="30"/>
        <v>6042.02</v>
      </c>
      <c r="Q1001">
        <f>YEAR(K1001)</f>
        <v>2010</v>
      </c>
      <c r="R1001">
        <f t="shared" si="31"/>
        <v>101</v>
      </c>
      <c r="S1001" s="17" t="s">
        <v>8347</v>
      </c>
      <c r="T1001" t="s">
        <v>8348</v>
      </c>
    </row>
    <row r="1002" spans="1:20" ht="48" hidden="1" x14ac:dyDescent="0.2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 s="12">
        <v>1312182000</v>
      </c>
      <c r="J1002" s="12">
        <v>1311380313</v>
      </c>
      <c r="K1002" s="13">
        <f>(J1002/86400)+25569</f>
        <v>40747.012881944444</v>
      </c>
      <c r="L1002" t="b">
        <v>0</v>
      </c>
      <c r="M1002">
        <v>44</v>
      </c>
      <c r="N1002" t="b">
        <v>1</v>
      </c>
      <c r="O1002" t="s">
        <v>8274</v>
      </c>
      <c r="P1002">
        <f t="shared" si="30"/>
        <v>0</v>
      </c>
      <c r="Q1002">
        <f>YEAR(K1002)</f>
        <v>2011</v>
      </c>
      <c r="R1002">
        <f t="shared" si="31"/>
        <v>101</v>
      </c>
      <c r="S1002" s="17" t="s">
        <v>8347</v>
      </c>
      <c r="T1002" t="s">
        <v>8351</v>
      </c>
    </row>
    <row r="1003" spans="1:20" ht="48" hidden="1" x14ac:dyDescent="0.2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 s="12">
        <v>1324014521</v>
      </c>
      <c r="J1003" s="12">
        <v>1318826921</v>
      </c>
      <c r="K1003" s="13">
        <f>(J1003/86400)+25569</f>
        <v>40833.200474537036</v>
      </c>
      <c r="L1003" t="b">
        <v>0</v>
      </c>
      <c r="M1003">
        <v>149</v>
      </c>
      <c r="N1003" t="b">
        <v>1</v>
      </c>
      <c r="O1003" t="s">
        <v>8274</v>
      </c>
      <c r="P1003">
        <f t="shared" si="30"/>
        <v>0</v>
      </c>
      <c r="Q1003">
        <f>YEAR(K1003)</f>
        <v>2011</v>
      </c>
      <c r="R1003">
        <f t="shared" si="31"/>
        <v>109</v>
      </c>
      <c r="S1003" s="17" t="s">
        <v>8347</v>
      </c>
      <c r="T1003" t="s">
        <v>8351</v>
      </c>
    </row>
    <row r="1004" spans="1:20" ht="48" hidden="1" x14ac:dyDescent="0.2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 s="12">
        <v>1461276000</v>
      </c>
      <c r="J1004" s="12">
        <v>1460055300</v>
      </c>
      <c r="K1004" s="13">
        <f>(J1004/86400)+25569</f>
        <v>42467.788194444445</v>
      </c>
      <c r="L1004" t="b">
        <v>0</v>
      </c>
      <c r="M1004">
        <v>88</v>
      </c>
      <c r="N1004" t="b">
        <v>1</v>
      </c>
      <c r="O1004" t="s">
        <v>8295</v>
      </c>
      <c r="P1004">
        <f t="shared" si="30"/>
        <v>0</v>
      </c>
      <c r="Q1004">
        <f>YEAR(K1004)</f>
        <v>2016</v>
      </c>
      <c r="R1004">
        <f t="shared" si="31"/>
        <v>503</v>
      </c>
      <c r="S1004" s="17" t="s">
        <v>8336</v>
      </c>
      <c r="T1004" t="s">
        <v>8337</v>
      </c>
    </row>
    <row r="1005" spans="1:20" ht="48" hidden="1" x14ac:dyDescent="0.2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 s="12">
        <v>1442805076</v>
      </c>
      <c r="J1005" s="12">
        <v>1440213076</v>
      </c>
      <c r="K1005" s="13">
        <f>(J1005/86400)+25569</f>
        <v>42238.13282407407</v>
      </c>
      <c r="L1005" t="b">
        <v>0</v>
      </c>
      <c r="M1005">
        <v>84</v>
      </c>
      <c r="N1005" t="b">
        <v>1</v>
      </c>
      <c r="O1005" t="s">
        <v>8269</v>
      </c>
      <c r="P1005">
        <f t="shared" si="30"/>
        <v>0</v>
      </c>
      <c r="Q1005">
        <f>YEAR(K1005)</f>
        <v>2015</v>
      </c>
      <c r="R1005">
        <f t="shared" si="31"/>
        <v>121</v>
      </c>
      <c r="S1005" s="17" t="s">
        <v>8343</v>
      </c>
      <c r="T1005" t="s">
        <v>8346</v>
      </c>
    </row>
    <row r="1006" spans="1:20" ht="48" hidden="1" x14ac:dyDescent="0.2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 s="12">
        <v>1429183656</v>
      </c>
      <c r="J1006" s="12">
        <v>1427369256</v>
      </c>
      <c r="K1006" s="13">
        <f>(J1006/86400)+25569</f>
        <v>42089.477500000001</v>
      </c>
      <c r="L1006" t="b">
        <v>0</v>
      </c>
      <c r="M1006">
        <v>103</v>
      </c>
      <c r="N1006" t="b">
        <v>1</v>
      </c>
      <c r="O1006" t="s">
        <v>8283</v>
      </c>
      <c r="P1006">
        <f t="shared" si="30"/>
        <v>0</v>
      </c>
      <c r="Q1006">
        <f>YEAR(K1006)</f>
        <v>2015</v>
      </c>
      <c r="R1006">
        <f t="shared" si="31"/>
        <v>126</v>
      </c>
      <c r="S1006" s="17" t="s">
        <v>8333</v>
      </c>
      <c r="T1006" t="s">
        <v>8334</v>
      </c>
    </row>
    <row r="1007" spans="1:20" ht="96" hidden="1" x14ac:dyDescent="0.2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 s="12">
        <v>1423555140</v>
      </c>
      <c r="J1007" s="12">
        <v>1421105608</v>
      </c>
      <c r="K1007" s="13">
        <f>(J1007/86400)+25569</f>
        <v>42016.981574074074</v>
      </c>
      <c r="L1007" t="b">
        <v>0</v>
      </c>
      <c r="M1007">
        <v>28</v>
      </c>
      <c r="N1007" t="b">
        <v>1</v>
      </c>
      <c r="O1007" t="s">
        <v>8303</v>
      </c>
      <c r="P1007">
        <f t="shared" si="30"/>
        <v>0</v>
      </c>
      <c r="Q1007">
        <f>YEAR(K1007)</f>
        <v>2015</v>
      </c>
      <c r="R1007">
        <f t="shared" si="31"/>
        <v>100</v>
      </c>
      <c r="S1007" s="17" t="s">
        <v>8343</v>
      </c>
      <c r="T1007" t="s">
        <v>8355</v>
      </c>
    </row>
    <row r="1008" spans="1:20" ht="48" hidden="1" x14ac:dyDescent="0.2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 s="12">
        <v>1471834800</v>
      </c>
      <c r="J1008" s="12">
        <v>1469126462</v>
      </c>
      <c r="K1008" s="13">
        <f>(J1008/86400)+25569</f>
        <v>42572.778495370367</v>
      </c>
      <c r="L1008" t="b">
        <v>0</v>
      </c>
      <c r="M1008">
        <v>75</v>
      </c>
      <c r="N1008" t="b">
        <v>1</v>
      </c>
      <c r="O1008" t="s">
        <v>8263</v>
      </c>
      <c r="P1008">
        <f t="shared" si="30"/>
        <v>0</v>
      </c>
      <c r="Q1008">
        <f>YEAR(K1008)</f>
        <v>2016</v>
      </c>
      <c r="R1008">
        <f t="shared" si="31"/>
        <v>121</v>
      </c>
      <c r="S1008" s="17" t="s">
        <v>8341</v>
      </c>
      <c r="T1008" t="s">
        <v>8352</v>
      </c>
    </row>
    <row r="1009" spans="1:20" ht="48" hidden="1" x14ac:dyDescent="0.2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 s="12">
        <v>1472270340</v>
      </c>
      <c r="J1009" s="12">
        <v>1470348775</v>
      </c>
      <c r="K1009" s="13">
        <f>(J1009/86400)+25569</f>
        <v>42586.925636574073</v>
      </c>
      <c r="L1009" t="b">
        <v>0</v>
      </c>
      <c r="M1009">
        <v>67</v>
      </c>
      <c r="N1009" t="b">
        <v>1</v>
      </c>
      <c r="O1009" t="s">
        <v>8283</v>
      </c>
      <c r="P1009">
        <f t="shared" si="30"/>
        <v>0</v>
      </c>
      <c r="Q1009">
        <f>YEAR(K1009)</f>
        <v>2016</v>
      </c>
      <c r="R1009">
        <f t="shared" si="31"/>
        <v>100</v>
      </c>
      <c r="S1009" s="17" t="s">
        <v>8333</v>
      </c>
      <c r="T1009" t="s">
        <v>8334</v>
      </c>
    </row>
    <row r="1010" spans="1:20" ht="48" hidden="1" x14ac:dyDescent="0.2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 s="12">
        <v>1331174635</v>
      </c>
      <c r="J1010" s="12">
        <v>1328582635</v>
      </c>
      <c r="K1010" s="13">
        <f>(J1010/86400)+25569</f>
        <v>40946.11383101852</v>
      </c>
      <c r="L1010" t="b">
        <v>0</v>
      </c>
      <c r="M1010">
        <v>32</v>
      </c>
      <c r="N1010" t="b">
        <v>1</v>
      </c>
      <c r="O1010" t="s">
        <v>8277</v>
      </c>
      <c r="P1010">
        <f t="shared" si="30"/>
        <v>0</v>
      </c>
      <c r="Q1010">
        <f>YEAR(K1010)</f>
        <v>2012</v>
      </c>
      <c r="R1010">
        <f t="shared" si="31"/>
        <v>100</v>
      </c>
      <c r="S1010" s="17" t="s">
        <v>8347</v>
      </c>
      <c r="T1010" t="s">
        <v>8348</v>
      </c>
    </row>
    <row r="1011" spans="1:20" ht="48" hidden="1" x14ac:dyDescent="0.2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 s="12">
        <v>1473047940</v>
      </c>
      <c r="J1011" s="12">
        <v>1469595396</v>
      </c>
      <c r="K1011" s="13">
        <f>(J1011/86400)+25569</f>
        <v>42578.205972222218</v>
      </c>
      <c r="L1011" t="b">
        <v>0</v>
      </c>
      <c r="M1011">
        <v>177</v>
      </c>
      <c r="N1011" t="b">
        <v>1</v>
      </c>
      <c r="O1011" t="s">
        <v>8275</v>
      </c>
      <c r="P1011">
        <f t="shared" si="30"/>
        <v>0</v>
      </c>
      <c r="Q1011">
        <f>YEAR(K1011)</f>
        <v>2016</v>
      </c>
      <c r="R1011">
        <f t="shared" si="31"/>
        <v>120</v>
      </c>
      <c r="S1011" s="17" t="s">
        <v>8347</v>
      </c>
      <c r="T1011" t="s">
        <v>8356</v>
      </c>
    </row>
    <row r="1012" spans="1:20" ht="48" hidden="1" x14ac:dyDescent="0.2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 s="12">
        <v>1482515937</v>
      </c>
      <c r="J1012" s="12">
        <v>1479923937</v>
      </c>
      <c r="K1012" s="13">
        <f>(J1012/86400)+25569</f>
        <v>42697.74927083333</v>
      </c>
      <c r="L1012" t="b">
        <v>0</v>
      </c>
      <c r="M1012">
        <v>7</v>
      </c>
      <c r="N1012" t="b">
        <v>0</v>
      </c>
      <c r="O1012" t="s">
        <v>8271</v>
      </c>
      <c r="P1012">
        <f t="shared" si="30"/>
        <v>0</v>
      </c>
      <c r="Q1012">
        <f>YEAR(K1012)</f>
        <v>2016</v>
      </c>
      <c r="R1012">
        <f t="shared" si="31"/>
        <v>1</v>
      </c>
      <c r="S1012" s="17" t="s">
        <v>8328</v>
      </c>
      <c r="T1012" t="s">
        <v>8330</v>
      </c>
    </row>
    <row r="1013" spans="1:20" ht="48" hidden="1" x14ac:dyDescent="0.2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 s="12">
        <v>1437934759</v>
      </c>
      <c r="J1013" s="12">
        <v>1434478759</v>
      </c>
      <c r="K1013" s="13">
        <f>(J1013/86400)+25569</f>
        <v>42171.763414351852</v>
      </c>
      <c r="L1013" t="b">
        <v>1</v>
      </c>
      <c r="M1013">
        <v>47</v>
      </c>
      <c r="N1013" t="b">
        <v>1</v>
      </c>
      <c r="O1013" t="s">
        <v>8269</v>
      </c>
      <c r="P1013">
        <f t="shared" si="30"/>
        <v>6007</v>
      </c>
      <c r="Q1013">
        <f>YEAR(K1013)</f>
        <v>2015</v>
      </c>
      <c r="R1013">
        <f t="shared" si="31"/>
        <v>100</v>
      </c>
      <c r="S1013" s="17" t="s">
        <v>8343</v>
      </c>
      <c r="T1013" t="s">
        <v>8346</v>
      </c>
    </row>
    <row r="1014" spans="1:20" ht="48" hidden="1" x14ac:dyDescent="0.2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 s="12">
        <v>1367366460</v>
      </c>
      <c r="J1014" s="12">
        <v>1365791246</v>
      </c>
      <c r="K1014" s="13">
        <f>(J1014/86400)+25569</f>
        <v>41376.769050925926</v>
      </c>
      <c r="L1014" t="b">
        <v>1</v>
      </c>
      <c r="M1014">
        <v>128</v>
      </c>
      <c r="N1014" t="b">
        <v>1</v>
      </c>
      <c r="O1014" t="s">
        <v>8267</v>
      </c>
      <c r="P1014">
        <f t="shared" si="30"/>
        <v>6001</v>
      </c>
      <c r="Q1014">
        <f>YEAR(K1014)</f>
        <v>2013</v>
      </c>
      <c r="R1014">
        <f t="shared" si="31"/>
        <v>120</v>
      </c>
      <c r="S1014" s="17" t="s">
        <v>8341</v>
      </c>
      <c r="T1014" t="s">
        <v>8342</v>
      </c>
    </row>
    <row r="1015" spans="1:20" ht="48" hidden="1" x14ac:dyDescent="0.2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 s="12">
        <v>1448074800</v>
      </c>
      <c r="J1015" s="12">
        <v>1444874768</v>
      </c>
      <c r="K1015" s="13">
        <f>(J1015/86400)+25569</f>
        <v>42292.087592592594</v>
      </c>
      <c r="L1015" t="b">
        <v>0</v>
      </c>
      <c r="M1015">
        <v>64</v>
      </c>
      <c r="N1015" t="b">
        <v>1</v>
      </c>
      <c r="O1015" t="s">
        <v>8269</v>
      </c>
      <c r="P1015">
        <f t="shared" si="30"/>
        <v>0</v>
      </c>
      <c r="Q1015">
        <f>YEAR(K1015)</f>
        <v>2015</v>
      </c>
      <c r="R1015">
        <f t="shared" si="31"/>
        <v>100</v>
      </c>
      <c r="S1015" s="17" t="s">
        <v>8343</v>
      </c>
      <c r="T1015" t="s">
        <v>8346</v>
      </c>
    </row>
    <row r="1016" spans="1:20" ht="32" hidden="1" x14ac:dyDescent="0.2">
      <c r="A1016">
        <v>262</v>
      </c>
      <c r="B1016" s="3" t="s">
        <v>263</v>
      </c>
      <c r="C1016" s="3" t="s">
        <v>4372</v>
      </c>
      <c r="D1016" s="6">
        <v>2500</v>
      </c>
      <c r="E1016" s="8">
        <v>6000</v>
      </c>
      <c r="F1016" t="s">
        <v>8218</v>
      </c>
      <c r="G1016" t="s">
        <v>8223</v>
      </c>
      <c r="H1016" t="s">
        <v>8245</v>
      </c>
      <c r="I1016" s="12">
        <v>1298699828</v>
      </c>
      <c r="J1016" s="12">
        <v>1294811828</v>
      </c>
      <c r="K1016" s="13">
        <f>(J1016/86400)+25569</f>
        <v>40555.24800925926</v>
      </c>
      <c r="L1016" t="b">
        <v>1</v>
      </c>
      <c r="M1016">
        <v>145</v>
      </c>
      <c r="N1016" t="b">
        <v>1</v>
      </c>
      <c r="O1016" t="s">
        <v>8267</v>
      </c>
      <c r="P1016">
        <f t="shared" si="30"/>
        <v>6000</v>
      </c>
      <c r="Q1016">
        <f>YEAR(K1016)</f>
        <v>2011</v>
      </c>
      <c r="R1016">
        <f t="shared" si="31"/>
        <v>240</v>
      </c>
      <c r="S1016" s="17" t="s">
        <v>8341</v>
      </c>
      <c r="T1016" t="s">
        <v>8342</v>
      </c>
    </row>
    <row r="1017" spans="1:20" ht="48" hidden="1" x14ac:dyDescent="0.2">
      <c r="A1017">
        <v>45</v>
      </c>
      <c r="B1017" s="3" t="s">
        <v>47</v>
      </c>
      <c r="C1017" s="3" t="s">
        <v>4156</v>
      </c>
      <c r="D1017" s="6">
        <v>5000</v>
      </c>
      <c r="E1017" s="8">
        <v>6000</v>
      </c>
      <c r="F1017" t="s">
        <v>8218</v>
      </c>
      <c r="G1017" t="s">
        <v>8223</v>
      </c>
      <c r="H1017" t="s">
        <v>8245</v>
      </c>
      <c r="I1017" s="12">
        <v>1461769107</v>
      </c>
      <c r="J1017" s="12">
        <v>1459177107</v>
      </c>
      <c r="K1017" s="13">
        <f>(J1017/86400)+25569</f>
        <v>42457.623923611114</v>
      </c>
      <c r="L1017" t="b">
        <v>0</v>
      </c>
      <c r="M1017">
        <v>61</v>
      </c>
      <c r="N1017" t="b">
        <v>1</v>
      </c>
      <c r="O1017" t="s">
        <v>8263</v>
      </c>
      <c r="P1017">
        <f t="shared" si="30"/>
        <v>0</v>
      </c>
      <c r="Q1017">
        <f>YEAR(K1017)</f>
        <v>2016</v>
      </c>
      <c r="R1017">
        <f t="shared" si="31"/>
        <v>120</v>
      </c>
      <c r="S1017" s="17" t="s">
        <v>8341</v>
      </c>
      <c r="T1017" t="s">
        <v>8352</v>
      </c>
    </row>
    <row r="1018" spans="1:20" ht="32" hidden="1" x14ac:dyDescent="0.2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 s="12">
        <v>1364597692</v>
      </c>
      <c r="J1018" s="12">
        <v>1361577292</v>
      </c>
      <c r="K1018" s="13">
        <f>(J1018/86400)+25569</f>
        <v>41327.996435185181</v>
      </c>
      <c r="L1018" t="b">
        <v>0</v>
      </c>
      <c r="M1018">
        <v>10</v>
      </c>
      <c r="N1018" t="b">
        <v>1</v>
      </c>
      <c r="O1018" t="s">
        <v>8277</v>
      </c>
      <c r="P1018">
        <f t="shared" si="30"/>
        <v>0</v>
      </c>
      <c r="Q1018">
        <f>YEAR(K1018)</f>
        <v>2013</v>
      </c>
      <c r="R1018">
        <f t="shared" si="31"/>
        <v>100</v>
      </c>
      <c r="S1018" s="17" t="s">
        <v>8347</v>
      </c>
      <c r="T1018" t="s">
        <v>8348</v>
      </c>
    </row>
    <row r="1019" spans="1:20" ht="48" hidden="1" x14ac:dyDescent="0.2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 s="12">
        <v>1427469892</v>
      </c>
      <c r="J1019" s="12">
        <v>1424881492</v>
      </c>
      <c r="K1019" s="13">
        <f>(J1019/86400)+25569</f>
        <v>42060.683935185181</v>
      </c>
      <c r="L1019" t="b">
        <v>0</v>
      </c>
      <c r="M1019">
        <v>94</v>
      </c>
      <c r="N1019" t="b">
        <v>1</v>
      </c>
      <c r="O1019" t="s">
        <v>8269</v>
      </c>
      <c r="P1019">
        <f t="shared" si="30"/>
        <v>0</v>
      </c>
      <c r="Q1019">
        <f>YEAR(K1019)</f>
        <v>2015</v>
      </c>
      <c r="R1019">
        <f t="shared" si="31"/>
        <v>100</v>
      </c>
      <c r="S1019" s="17" t="s">
        <v>8343</v>
      </c>
      <c r="T1019" t="s">
        <v>8346</v>
      </c>
    </row>
    <row r="1020" spans="1:20" ht="48" hidden="1" x14ac:dyDescent="0.2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 s="12">
        <v>1405802330</v>
      </c>
      <c r="J1020" s="12">
        <v>1403210330</v>
      </c>
      <c r="K1020" s="13">
        <f>(J1020/86400)+25569</f>
        <v>41809.860300925924</v>
      </c>
      <c r="L1020" t="b">
        <v>0</v>
      </c>
      <c r="M1020">
        <v>83</v>
      </c>
      <c r="N1020" t="b">
        <v>1</v>
      </c>
      <c r="O1020" t="s">
        <v>8269</v>
      </c>
      <c r="P1020">
        <f t="shared" si="30"/>
        <v>0</v>
      </c>
      <c r="Q1020">
        <f>YEAR(K1020)</f>
        <v>2014</v>
      </c>
      <c r="R1020">
        <f t="shared" si="31"/>
        <v>100</v>
      </c>
      <c r="S1020" s="17" t="s">
        <v>8343</v>
      </c>
      <c r="T1020" t="s">
        <v>8346</v>
      </c>
    </row>
    <row r="1021" spans="1:20" ht="48" hidden="1" x14ac:dyDescent="0.2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 s="12">
        <v>1418904533</v>
      </c>
      <c r="J1021" s="12">
        <v>1416485333</v>
      </c>
      <c r="K1021" s="13">
        <f>(J1021/86400)+25569</f>
        <v>41963.506168981483</v>
      </c>
      <c r="L1021" t="b">
        <v>0</v>
      </c>
      <c r="M1021">
        <v>26</v>
      </c>
      <c r="N1021" t="b">
        <v>1</v>
      </c>
      <c r="O1021" t="s">
        <v>8272</v>
      </c>
      <c r="P1021">
        <f t="shared" si="30"/>
        <v>0</v>
      </c>
      <c r="Q1021">
        <f>YEAR(K1021)</f>
        <v>2014</v>
      </c>
      <c r="R1021">
        <f t="shared" si="31"/>
        <v>102</v>
      </c>
      <c r="S1021" s="17" t="s">
        <v>8331</v>
      </c>
      <c r="T1021" t="s">
        <v>8353</v>
      </c>
    </row>
    <row r="1022" spans="1:20" ht="48" hidden="1" x14ac:dyDescent="0.2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 s="12">
        <v>1488482355</v>
      </c>
      <c r="J1022" s="12">
        <v>1485890355</v>
      </c>
      <c r="K1022" s="13">
        <f>(J1022/86400)+25569</f>
        <v>42766.805034722223</v>
      </c>
      <c r="L1022" t="b">
        <v>0</v>
      </c>
      <c r="M1022">
        <v>61</v>
      </c>
      <c r="N1022" t="b">
        <v>1</v>
      </c>
      <c r="O1022" t="s">
        <v>8269</v>
      </c>
      <c r="P1022">
        <f t="shared" si="30"/>
        <v>0</v>
      </c>
      <c r="Q1022">
        <f>YEAR(K1022)</f>
        <v>2017</v>
      </c>
      <c r="R1022">
        <f t="shared" si="31"/>
        <v>119</v>
      </c>
      <c r="S1022" s="17" t="s">
        <v>8343</v>
      </c>
      <c r="T1022" t="s">
        <v>8346</v>
      </c>
    </row>
    <row r="1023" spans="1:20" ht="32" hidden="1" x14ac:dyDescent="0.2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 s="12">
        <v>1463333701</v>
      </c>
      <c r="J1023" s="12">
        <v>1460482501</v>
      </c>
      <c r="K1023" s="13">
        <f>(J1023/86400)+25569</f>
        <v>42472.73265046296</v>
      </c>
      <c r="L1023" t="b">
        <v>0</v>
      </c>
      <c r="M1023">
        <v>49</v>
      </c>
      <c r="N1023" t="b">
        <v>1</v>
      </c>
      <c r="O1023" t="s">
        <v>8293</v>
      </c>
      <c r="P1023">
        <f t="shared" si="30"/>
        <v>0</v>
      </c>
      <c r="Q1023">
        <f>YEAR(K1023)</f>
        <v>2016</v>
      </c>
      <c r="R1023">
        <f t="shared" si="31"/>
        <v>148</v>
      </c>
      <c r="S1023" s="17" t="s">
        <v>8328</v>
      </c>
      <c r="T1023" t="s">
        <v>8329</v>
      </c>
    </row>
    <row r="1024" spans="1:20" ht="64" hidden="1" x14ac:dyDescent="0.2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 s="12">
        <v>1336747995</v>
      </c>
      <c r="J1024" s="12">
        <v>1334155995</v>
      </c>
      <c r="K1024" s="13">
        <f>(J1024/86400)+25569</f>
        <v>41010.620312500003</v>
      </c>
      <c r="L1024" t="b">
        <v>1</v>
      </c>
      <c r="M1024">
        <v>91</v>
      </c>
      <c r="N1024" t="b">
        <v>1</v>
      </c>
      <c r="O1024" t="s">
        <v>8267</v>
      </c>
      <c r="P1024">
        <f t="shared" si="30"/>
        <v>5910</v>
      </c>
      <c r="Q1024">
        <f>YEAR(K1024)</f>
        <v>2012</v>
      </c>
      <c r="R1024">
        <f t="shared" si="31"/>
        <v>118</v>
      </c>
      <c r="S1024" s="17" t="s">
        <v>8341</v>
      </c>
      <c r="T1024" t="s">
        <v>8342</v>
      </c>
    </row>
    <row r="1025" spans="1:20" ht="48" hidden="1" x14ac:dyDescent="0.2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 s="12">
        <v>1364917965</v>
      </c>
      <c r="J1025" s="12">
        <v>1362329565</v>
      </c>
      <c r="K1025" s="13">
        <f>(J1025/86400)+25569</f>
        <v>41336.703298611115</v>
      </c>
      <c r="L1025" t="b">
        <v>0</v>
      </c>
      <c r="M1025">
        <v>180</v>
      </c>
      <c r="N1025" t="b">
        <v>1</v>
      </c>
      <c r="O1025" t="s">
        <v>8295</v>
      </c>
      <c r="P1025">
        <f t="shared" si="30"/>
        <v>0</v>
      </c>
      <c r="Q1025">
        <f>YEAR(K1025)</f>
        <v>2013</v>
      </c>
      <c r="R1025">
        <f t="shared" si="31"/>
        <v>169</v>
      </c>
      <c r="S1025" s="17" t="s">
        <v>8336</v>
      </c>
      <c r="T1025" t="s">
        <v>8337</v>
      </c>
    </row>
    <row r="1026" spans="1:20" ht="48" hidden="1" x14ac:dyDescent="0.2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 s="12">
        <v>1335574674</v>
      </c>
      <c r="J1026" s="12">
        <v>1330394274</v>
      </c>
      <c r="K1026" s="13">
        <f>(J1026/86400)+25569</f>
        <v>40967.081875000003</v>
      </c>
      <c r="L1026" t="b">
        <v>1</v>
      </c>
      <c r="M1026">
        <v>62</v>
      </c>
      <c r="N1026" t="b">
        <v>1</v>
      </c>
      <c r="O1026" t="s">
        <v>8267</v>
      </c>
      <c r="P1026">
        <f t="shared" si="30"/>
        <v>5904</v>
      </c>
      <c r="Q1026">
        <f>YEAR(K1026)</f>
        <v>2012</v>
      </c>
      <c r="R1026">
        <f t="shared" si="31"/>
        <v>148</v>
      </c>
      <c r="S1026" s="17" t="s">
        <v>8341</v>
      </c>
      <c r="T1026" t="s">
        <v>8342</v>
      </c>
    </row>
    <row r="1027" spans="1:20" ht="48" x14ac:dyDescent="0.2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 s="12">
        <v>1425108736</v>
      </c>
      <c r="J1027" s="12">
        <v>1422516736</v>
      </c>
      <c r="K1027" s="13">
        <f>(J1027/86400)+25569</f>
        <v>42033.314074074078</v>
      </c>
      <c r="L1027" t="b">
        <v>0</v>
      </c>
      <c r="M1027">
        <v>140</v>
      </c>
      <c r="N1027" t="b">
        <v>0</v>
      </c>
      <c r="O1027" t="s">
        <v>8283</v>
      </c>
      <c r="P1027">
        <f t="shared" ref="P1027:P1090" si="32">IFERROR(ROUND(E1027/L1027,2),0)</f>
        <v>0</v>
      </c>
      <c r="Q1027">
        <f>YEAR(K1027)</f>
        <v>2015</v>
      </c>
      <c r="R1027">
        <f t="shared" ref="R1027:R1090" si="33">ROUND(E1027/D1027*100,0)</f>
        <v>49</v>
      </c>
      <c r="S1027" s="17" t="s">
        <v>8333</v>
      </c>
      <c r="T1027" t="s">
        <v>8334</v>
      </c>
    </row>
    <row r="1028" spans="1:20" ht="48" hidden="1" x14ac:dyDescent="0.2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 s="12">
        <v>1402632000</v>
      </c>
      <c r="J1028" s="12">
        <v>1399909127</v>
      </c>
      <c r="K1028" s="13">
        <f>(J1028/86400)+25569</f>
        <v>41771.651932870373</v>
      </c>
      <c r="L1028" t="b">
        <v>0</v>
      </c>
      <c r="M1028">
        <v>70</v>
      </c>
      <c r="N1028" t="b">
        <v>0</v>
      </c>
      <c r="O1028" t="s">
        <v>8299</v>
      </c>
      <c r="P1028">
        <f t="shared" si="32"/>
        <v>0</v>
      </c>
      <c r="Q1028">
        <f>YEAR(K1028)</f>
        <v>2014</v>
      </c>
      <c r="R1028">
        <f t="shared" si="33"/>
        <v>12</v>
      </c>
      <c r="S1028" s="17" t="s">
        <v>8328</v>
      </c>
      <c r="T1028" t="s">
        <v>8335</v>
      </c>
    </row>
    <row r="1029" spans="1:20" ht="32" x14ac:dyDescent="0.2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 s="12">
        <v>1403983314</v>
      </c>
      <c r="J1029" s="12">
        <v>1400786514</v>
      </c>
      <c r="K1029" s="13">
        <f>(J1029/86400)+25569</f>
        <v>41781.806875000002</v>
      </c>
      <c r="L1029" t="b">
        <v>0</v>
      </c>
      <c r="M1029">
        <v>85</v>
      </c>
      <c r="N1029" t="b">
        <v>0</v>
      </c>
      <c r="O1029" t="s">
        <v>8282</v>
      </c>
      <c r="P1029">
        <f t="shared" si="32"/>
        <v>0</v>
      </c>
      <c r="Q1029">
        <f>YEAR(K1029)</f>
        <v>2014</v>
      </c>
      <c r="R1029">
        <f t="shared" si="33"/>
        <v>12</v>
      </c>
      <c r="S1029" s="17" t="s">
        <v>8339</v>
      </c>
      <c r="T1029" t="s">
        <v>8365</v>
      </c>
    </row>
    <row r="1030" spans="1:20" ht="19" hidden="1" x14ac:dyDescent="0.2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 s="12">
        <v>1466697625</v>
      </c>
      <c r="J1030" s="12">
        <v>1464105625</v>
      </c>
      <c r="K1030" s="13">
        <f>(J1030/86400)+25569</f>
        <v>42514.666956018518</v>
      </c>
      <c r="L1030" t="b">
        <v>0</v>
      </c>
      <c r="M1030">
        <v>96</v>
      </c>
      <c r="N1030" t="b">
        <v>1</v>
      </c>
      <c r="O1030" t="s">
        <v>8278</v>
      </c>
      <c r="P1030">
        <f t="shared" si="32"/>
        <v>0</v>
      </c>
      <c r="Q1030">
        <f>YEAR(K1030)</f>
        <v>2016</v>
      </c>
      <c r="R1030">
        <f t="shared" si="33"/>
        <v>108</v>
      </c>
      <c r="S1030" s="17" t="s">
        <v>8347</v>
      </c>
      <c r="T1030" t="s">
        <v>8349</v>
      </c>
    </row>
    <row r="1031" spans="1:20" ht="32" x14ac:dyDescent="0.2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 s="12">
        <v>1468029540</v>
      </c>
      <c r="J1031" s="12">
        <v>1465304483</v>
      </c>
      <c r="K1031" s="13">
        <f>(J1031/86400)+25569</f>
        <v>42528.542627314819</v>
      </c>
      <c r="L1031" t="b">
        <v>0</v>
      </c>
      <c r="M1031">
        <v>45</v>
      </c>
      <c r="N1031" t="b">
        <v>0</v>
      </c>
      <c r="O1031" t="s">
        <v>8301</v>
      </c>
      <c r="P1031">
        <f t="shared" si="32"/>
        <v>0</v>
      </c>
      <c r="Q1031">
        <f>YEAR(K1031)</f>
        <v>2016</v>
      </c>
      <c r="R1031">
        <f t="shared" si="33"/>
        <v>23</v>
      </c>
      <c r="S1031" s="17" t="s">
        <v>8343</v>
      </c>
      <c r="T1031" t="s">
        <v>8344</v>
      </c>
    </row>
    <row r="1032" spans="1:20" ht="48" hidden="1" x14ac:dyDescent="0.2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 s="12">
        <v>1439337600</v>
      </c>
      <c r="J1032" s="12">
        <v>1436575280</v>
      </c>
      <c r="K1032" s="13">
        <f>(J1032/86400)+25569</f>
        <v>42196.028703703705</v>
      </c>
      <c r="L1032" t="b">
        <v>0</v>
      </c>
      <c r="M1032">
        <v>104</v>
      </c>
      <c r="N1032" t="b">
        <v>1</v>
      </c>
      <c r="O1032" t="s">
        <v>8269</v>
      </c>
      <c r="P1032">
        <f t="shared" si="32"/>
        <v>0</v>
      </c>
      <c r="Q1032">
        <f>YEAR(K1032)</f>
        <v>2015</v>
      </c>
      <c r="R1032">
        <f t="shared" si="33"/>
        <v>106</v>
      </c>
      <c r="S1032" s="17" t="s">
        <v>8343</v>
      </c>
      <c r="T1032" t="s">
        <v>8346</v>
      </c>
    </row>
    <row r="1033" spans="1:20" ht="48" hidden="1" x14ac:dyDescent="0.2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 s="12">
        <v>1466179200</v>
      </c>
      <c r="J1033" s="12">
        <v>1463466070</v>
      </c>
      <c r="K1033" s="13">
        <f>(J1033/86400)+25569</f>
        <v>42507.264699074076</v>
      </c>
      <c r="L1033" t="b">
        <v>0</v>
      </c>
      <c r="M1033">
        <v>130</v>
      </c>
      <c r="N1033" t="b">
        <v>1</v>
      </c>
      <c r="O1033" t="s">
        <v>8269</v>
      </c>
      <c r="P1033">
        <f t="shared" si="32"/>
        <v>0</v>
      </c>
      <c r="Q1033">
        <f>YEAR(K1033)</f>
        <v>2016</v>
      </c>
      <c r="R1033">
        <f t="shared" si="33"/>
        <v>117</v>
      </c>
      <c r="S1033" s="17" t="s">
        <v>8343</v>
      </c>
      <c r="T1033" t="s">
        <v>8346</v>
      </c>
    </row>
    <row r="1034" spans="1:20" ht="48" hidden="1" x14ac:dyDescent="0.2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 s="12">
        <v>1348337956</v>
      </c>
      <c r="J1034" s="12">
        <v>1345745956</v>
      </c>
      <c r="K1034" s="13">
        <f>(J1034/86400)+25569</f>
        <v>41144.763379629629</v>
      </c>
      <c r="L1034" t="b">
        <v>0</v>
      </c>
      <c r="M1034">
        <v>96</v>
      </c>
      <c r="N1034" t="b">
        <v>1</v>
      </c>
      <c r="O1034" t="s">
        <v>8274</v>
      </c>
      <c r="P1034">
        <f t="shared" si="32"/>
        <v>0</v>
      </c>
      <c r="Q1034">
        <f>YEAR(K1034)</f>
        <v>2012</v>
      </c>
      <c r="R1034">
        <f t="shared" si="33"/>
        <v>117</v>
      </c>
      <c r="S1034" s="17" t="s">
        <v>8347</v>
      </c>
      <c r="T1034" t="s">
        <v>8351</v>
      </c>
    </row>
    <row r="1035" spans="1:20" ht="48" hidden="1" x14ac:dyDescent="0.2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 s="12">
        <v>1414817940</v>
      </c>
      <c r="J1035" s="12">
        <v>1411489552</v>
      </c>
      <c r="K1035" s="13">
        <f>(J1035/86400)+25569</f>
        <v>41905.684629629628</v>
      </c>
      <c r="L1035" t="b">
        <v>1</v>
      </c>
      <c r="M1035">
        <v>159</v>
      </c>
      <c r="N1035" t="b">
        <v>1</v>
      </c>
      <c r="O1035" t="s">
        <v>8275</v>
      </c>
      <c r="P1035">
        <f t="shared" si="32"/>
        <v>5824</v>
      </c>
      <c r="Q1035">
        <f>YEAR(K1035)</f>
        <v>2014</v>
      </c>
      <c r="R1035">
        <f t="shared" si="33"/>
        <v>194</v>
      </c>
      <c r="S1035" s="17" t="s">
        <v>8347</v>
      </c>
      <c r="T1035" t="s">
        <v>8356</v>
      </c>
    </row>
    <row r="1036" spans="1:20" ht="48" hidden="1" x14ac:dyDescent="0.2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 s="12">
        <v>1437202740</v>
      </c>
      <c r="J1036" s="12">
        <v>1434654998</v>
      </c>
      <c r="K1036" s="13">
        <f>(J1036/86400)+25569</f>
        <v>42173.803217592591</v>
      </c>
      <c r="L1036" t="b">
        <v>0</v>
      </c>
      <c r="M1036">
        <v>79</v>
      </c>
      <c r="N1036" t="b">
        <v>1</v>
      </c>
      <c r="O1036" t="s">
        <v>8269</v>
      </c>
      <c r="P1036">
        <f t="shared" si="32"/>
        <v>0</v>
      </c>
      <c r="Q1036">
        <f>YEAR(K1036)</f>
        <v>2015</v>
      </c>
      <c r="R1036">
        <f t="shared" si="33"/>
        <v>116</v>
      </c>
      <c r="S1036" s="17" t="s">
        <v>8343</v>
      </c>
      <c r="T1036" t="s">
        <v>8346</v>
      </c>
    </row>
    <row r="1037" spans="1:20" ht="32" hidden="1" x14ac:dyDescent="0.2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 s="12">
        <v>1485631740</v>
      </c>
      <c r="J1037" s="12">
        <v>1483041083</v>
      </c>
      <c r="K1037" s="13">
        <f>(J1037/86400)+25569</f>
        <v>42733.827349537038</v>
      </c>
      <c r="L1037" t="b">
        <v>0</v>
      </c>
      <c r="M1037">
        <v>14</v>
      </c>
      <c r="N1037" t="b">
        <v>1</v>
      </c>
      <c r="O1037" t="s">
        <v>8283</v>
      </c>
      <c r="P1037">
        <f t="shared" si="32"/>
        <v>0</v>
      </c>
      <c r="Q1037">
        <f>YEAR(K1037)</f>
        <v>2016</v>
      </c>
      <c r="R1037">
        <f t="shared" si="33"/>
        <v>116</v>
      </c>
      <c r="S1037" s="17" t="s">
        <v>8333</v>
      </c>
      <c r="T1037" t="s">
        <v>8334</v>
      </c>
    </row>
    <row r="1038" spans="1:20" ht="48" hidden="1" x14ac:dyDescent="0.2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 s="12">
        <v>1434822914</v>
      </c>
      <c r="J1038" s="12">
        <v>1432230914</v>
      </c>
      <c r="K1038" s="13">
        <f>(J1038/86400)+25569</f>
        <v>42145.746689814812</v>
      </c>
      <c r="L1038" t="b">
        <v>1</v>
      </c>
      <c r="M1038">
        <v>88</v>
      </c>
      <c r="N1038" t="b">
        <v>1</v>
      </c>
      <c r="O1038" t="s">
        <v>8269</v>
      </c>
      <c r="P1038">
        <f t="shared" si="32"/>
        <v>5771</v>
      </c>
      <c r="Q1038">
        <f>YEAR(K1038)</f>
        <v>2015</v>
      </c>
      <c r="R1038">
        <f t="shared" si="33"/>
        <v>105</v>
      </c>
      <c r="S1038" s="17" t="s">
        <v>8343</v>
      </c>
      <c r="T1038" t="s">
        <v>8346</v>
      </c>
    </row>
    <row r="1039" spans="1:20" ht="32" hidden="1" x14ac:dyDescent="0.2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 s="12">
        <v>1455710679</v>
      </c>
      <c r="J1039" s="12">
        <v>1453118679</v>
      </c>
      <c r="K1039" s="13">
        <f>(J1039/86400)+25569</f>
        <v>42387.503229166672</v>
      </c>
      <c r="L1039" t="b">
        <v>0</v>
      </c>
      <c r="M1039">
        <v>45</v>
      </c>
      <c r="N1039" t="b">
        <v>0</v>
      </c>
      <c r="O1039" t="s">
        <v>8271</v>
      </c>
      <c r="P1039">
        <f t="shared" si="32"/>
        <v>0</v>
      </c>
      <c r="Q1039">
        <f>YEAR(K1039)</f>
        <v>2016</v>
      </c>
      <c r="R1039">
        <f t="shared" si="33"/>
        <v>12</v>
      </c>
      <c r="S1039" s="17" t="s">
        <v>8328</v>
      </c>
      <c r="T1039" t="s">
        <v>8330</v>
      </c>
    </row>
    <row r="1040" spans="1:20" ht="48" hidden="1" x14ac:dyDescent="0.2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 s="12">
        <v>1406876340</v>
      </c>
      <c r="J1040" s="12">
        <v>1404190567</v>
      </c>
      <c r="K1040" s="13">
        <f>(J1040/86400)+25569</f>
        <v>41821.205636574072</v>
      </c>
      <c r="L1040" t="b">
        <v>0</v>
      </c>
      <c r="M1040">
        <v>16</v>
      </c>
      <c r="N1040" t="b">
        <v>1</v>
      </c>
      <c r="O1040" t="s">
        <v>8269</v>
      </c>
      <c r="P1040">
        <f t="shared" si="32"/>
        <v>0</v>
      </c>
      <c r="Q1040">
        <f>YEAR(K1040)</f>
        <v>2014</v>
      </c>
      <c r="R1040">
        <f t="shared" si="33"/>
        <v>191</v>
      </c>
      <c r="S1040" s="17" t="s">
        <v>8343</v>
      </c>
      <c r="T1040" t="s">
        <v>8346</v>
      </c>
    </row>
    <row r="1041" spans="1:20" ht="48" hidden="1" x14ac:dyDescent="0.2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 s="12">
        <v>1447463050</v>
      </c>
      <c r="J1041" s="12">
        <v>1444867450</v>
      </c>
      <c r="K1041" s="13">
        <f>(J1041/86400)+25569</f>
        <v>42292.002893518518</v>
      </c>
      <c r="L1041" t="b">
        <v>0</v>
      </c>
      <c r="M1041">
        <v>90</v>
      </c>
      <c r="N1041" t="b">
        <v>1</v>
      </c>
      <c r="O1041" t="s">
        <v>8274</v>
      </c>
      <c r="P1041">
        <f t="shared" si="32"/>
        <v>0</v>
      </c>
      <c r="Q1041">
        <f>YEAR(K1041)</f>
        <v>2015</v>
      </c>
      <c r="R1041">
        <f t="shared" si="33"/>
        <v>114</v>
      </c>
      <c r="S1041" s="17" t="s">
        <v>8347</v>
      </c>
      <c r="T1041" t="s">
        <v>8351</v>
      </c>
    </row>
    <row r="1042" spans="1:20" ht="32" hidden="1" x14ac:dyDescent="0.2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 s="12">
        <v>1374523752</v>
      </c>
      <c r="J1042" s="12">
        <v>1371931752</v>
      </c>
      <c r="K1042" s="13">
        <f>(J1042/86400)+25569</f>
        <v>41447.839722222227</v>
      </c>
      <c r="L1042" t="b">
        <v>1</v>
      </c>
      <c r="M1042">
        <v>69</v>
      </c>
      <c r="N1042" t="b">
        <v>1</v>
      </c>
      <c r="O1042" t="s">
        <v>8269</v>
      </c>
      <c r="P1042">
        <f t="shared" si="32"/>
        <v>5700</v>
      </c>
      <c r="Q1042">
        <f>YEAR(K1042)</f>
        <v>2013</v>
      </c>
      <c r="R1042">
        <f t="shared" si="33"/>
        <v>114</v>
      </c>
      <c r="S1042" s="17" t="s">
        <v>8343</v>
      </c>
      <c r="T1042" t="s">
        <v>8346</v>
      </c>
    </row>
    <row r="1043" spans="1:20" ht="48" hidden="1" x14ac:dyDescent="0.2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 s="12">
        <v>1425872692</v>
      </c>
      <c r="J1043" s="12">
        <v>1423284292</v>
      </c>
      <c r="K1043" s="13">
        <f>(J1043/86400)+25569</f>
        <v>42042.197824074072</v>
      </c>
      <c r="L1043" t="b">
        <v>0</v>
      </c>
      <c r="M1043">
        <v>71</v>
      </c>
      <c r="N1043" t="b">
        <v>1</v>
      </c>
      <c r="O1043" t="s">
        <v>8269</v>
      </c>
      <c r="P1043">
        <f t="shared" si="32"/>
        <v>0</v>
      </c>
      <c r="Q1043">
        <f>YEAR(K1043)</f>
        <v>2015</v>
      </c>
      <c r="R1043">
        <f t="shared" si="33"/>
        <v>114</v>
      </c>
      <c r="S1043" s="17" t="s">
        <v>8343</v>
      </c>
      <c r="T1043" t="s">
        <v>8346</v>
      </c>
    </row>
    <row r="1044" spans="1:20" ht="48" x14ac:dyDescent="0.2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 s="12">
        <v>1412167393</v>
      </c>
      <c r="J1044" s="12">
        <v>1409143393</v>
      </c>
      <c r="K1044" s="13">
        <f>(J1044/86400)+25569</f>
        <v>41878.530011574076</v>
      </c>
      <c r="L1044" t="b">
        <v>0</v>
      </c>
      <c r="M1044">
        <v>30</v>
      </c>
      <c r="N1044" t="b">
        <v>0</v>
      </c>
      <c r="O1044" t="s">
        <v>8276</v>
      </c>
      <c r="P1044">
        <f t="shared" si="32"/>
        <v>0</v>
      </c>
      <c r="Q1044">
        <f>YEAR(K1044)</f>
        <v>2014</v>
      </c>
      <c r="R1044">
        <f t="shared" si="33"/>
        <v>21</v>
      </c>
      <c r="S1044" s="17" t="s">
        <v>8347</v>
      </c>
      <c r="T1044" t="s">
        <v>8370</v>
      </c>
    </row>
    <row r="1045" spans="1:20" ht="48" hidden="1" x14ac:dyDescent="0.2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 s="12">
        <v>1409587140</v>
      </c>
      <c r="J1045" s="12">
        <v>1408062990</v>
      </c>
      <c r="K1045" s="13">
        <f>(J1045/86400)+25569</f>
        <v>41866.025347222225</v>
      </c>
      <c r="L1045" t="b">
        <v>0</v>
      </c>
      <c r="M1045">
        <v>68</v>
      </c>
      <c r="N1045" t="b">
        <v>1</v>
      </c>
      <c r="O1045" t="s">
        <v>8269</v>
      </c>
      <c r="P1045">
        <f t="shared" si="32"/>
        <v>0</v>
      </c>
      <c r="Q1045">
        <f>YEAR(K1045)</f>
        <v>2014</v>
      </c>
      <c r="R1045">
        <f t="shared" si="33"/>
        <v>113</v>
      </c>
      <c r="S1045" s="17" t="s">
        <v>8343</v>
      </c>
      <c r="T1045" t="s">
        <v>8346</v>
      </c>
    </row>
    <row r="1046" spans="1:20" ht="48" hidden="1" x14ac:dyDescent="0.2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 s="12">
        <v>1423674000</v>
      </c>
      <c r="J1046" s="12">
        <v>1421025159</v>
      </c>
      <c r="K1046" s="13">
        <f>(J1046/86400)+25569</f>
        <v>42016.050451388888</v>
      </c>
      <c r="L1046" t="b">
        <v>0</v>
      </c>
      <c r="M1046">
        <v>53</v>
      </c>
      <c r="N1046" t="b">
        <v>1</v>
      </c>
      <c r="O1046" t="s">
        <v>8269</v>
      </c>
      <c r="P1046">
        <f t="shared" si="32"/>
        <v>0</v>
      </c>
      <c r="Q1046">
        <f>YEAR(K1046)</f>
        <v>2015</v>
      </c>
      <c r="R1046">
        <f t="shared" si="33"/>
        <v>113</v>
      </c>
      <c r="S1046" s="17" t="s">
        <v>8343</v>
      </c>
      <c r="T1046" t="s">
        <v>8346</v>
      </c>
    </row>
    <row r="1047" spans="1:20" ht="48" hidden="1" x14ac:dyDescent="0.2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 s="12">
        <v>1467313039</v>
      </c>
      <c r="J1047" s="12">
        <v>1464807439</v>
      </c>
      <c r="K1047" s="13">
        <f>(J1047/86400)+25569</f>
        <v>42522.789803240739</v>
      </c>
      <c r="L1047" t="b">
        <v>0</v>
      </c>
      <c r="M1047">
        <v>139</v>
      </c>
      <c r="N1047" t="b">
        <v>1</v>
      </c>
      <c r="O1047" t="s">
        <v>8272</v>
      </c>
      <c r="P1047">
        <f t="shared" si="32"/>
        <v>0</v>
      </c>
      <c r="Q1047">
        <f>YEAR(K1047)</f>
        <v>2016</v>
      </c>
      <c r="R1047">
        <f t="shared" si="33"/>
        <v>378</v>
      </c>
      <c r="S1047" s="17" t="s">
        <v>8331</v>
      </c>
      <c r="T1047" t="s">
        <v>8353</v>
      </c>
    </row>
    <row r="1048" spans="1:20" ht="48" hidden="1" x14ac:dyDescent="0.2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 s="12">
        <v>1428292800</v>
      </c>
      <c r="J1048" s="12">
        <v>1424368298</v>
      </c>
      <c r="K1048" s="13">
        <f>(J1048/86400)+25569</f>
        <v>42054.74418981481</v>
      </c>
      <c r="L1048" t="b">
        <v>0</v>
      </c>
      <c r="M1048">
        <v>83</v>
      </c>
      <c r="N1048" t="b">
        <v>1</v>
      </c>
      <c r="O1048" t="s">
        <v>8269</v>
      </c>
      <c r="P1048">
        <f t="shared" si="32"/>
        <v>0</v>
      </c>
      <c r="Q1048">
        <f>YEAR(K1048)</f>
        <v>2015</v>
      </c>
      <c r="R1048">
        <f t="shared" si="33"/>
        <v>113</v>
      </c>
      <c r="S1048" s="17" t="s">
        <v>8343</v>
      </c>
      <c r="T1048" t="s">
        <v>8346</v>
      </c>
    </row>
    <row r="1049" spans="1:20" ht="48" hidden="1" x14ac:dyDescent="0.2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 s="12">
        <v>1453569392</v>
      </c>
      <c r="J1049" s="12">
        <v>1451409392</v>
      </c>
      <c r="K1049" s="13">
        <f>(J1049/86400)+25569</f>
        <v>42367.719814814816</v>
      </c>
      <c r="L1049" t="b">
        <v>0</v>
      </c>
      <c r="M1049">
        <v>49</v>
      </c>
      <c r="N1049" t="b">
        <v>1</v>
      </c>
      <c r="O1049" t="s">
        <v>8267</v>
      </c>
      <c r="P1049">
        <f t="shared" si="32"/>
        <v>0</v>
      </c>
      <c r="Q1049">
        <f>YEAR(K1049)</f>
        <v>2015</v>
      </c>
      <c r="R1049">
        <f t="shared" si="33"/>
        <v>142</v>
      </c>
      <c r="S1049" s="17" t="s">
        <v>8341</v>
      </c>
      <c r="T1049" t="s">
        <v>8342</v>
      </c>
    </row>
    <row r="1050" spans="1:20" ht="48" hidden="1" x14ac:dyDescent="0.2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 s="12">
        <v>1472443269</v>
      </c>
      <c r="J1050" s="12">
        <v>1468987269</v>
      </c>
      <c r="K1050" s="13">
        <f>(J1050/86400)+25569</f>
        <v>42571.167465277773</v>
      </c>
      <c r="L1050" t="b">
        <v>0</v>
      </c>
      <c r="M1050">
        <v>120</v>
      </c>
      <c r="N1050" t="b">
        <v>1</v>
      </c>
      <c r="O1050" t="s">
        <v>8283</v>
      </c>
      <c r="P1050">
        <f t="shared" si="32"/>
        <v>0</v>
      </c>
      <c r="Q1050">
        <f>YEAR(K1050)</f>
        <v>2016</v>
      </c>
      <c r="R1050">
        <f t="shared" si="33"/>
        <v>103</v>
      </c>
      <c r="S1050" s="17" t="s">
        <v>8333</v>
      </c>
      <c r="T1050" t="s">
        <v>8334</v>
      </c>
    </row>
    <row r="1051" spans="1:20" ht="32" hidden="1" x14ac:dyDescent="0.2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 s="12">
        <v>1311902236</v>
      </c>
      <c r="J1051" s="12">
        <v>1309310236</v>
      </c>
      <c r="K1051" s="13">
        <f>(J1051/86400)+25569</f>
        <v>40723.053657407407</v>
      </c>
      <c r="L1051" t="b">
        <v>0</v>
      </c>
      <c r="M1051">
        <v>39</v>
      </c>
      <c r="N1051" t="b">
        <v>1</v>
      </c>
      <c r="O1051" t="s">
        <v>8264</v>
      </c>
      <c r="P1051">
        <f t="shared" si="32"/>
        <v>0</v>
      </c>
      <c r="Q1051">
        <f>YEAR(K1051)</f>
        <v>2011</v>
      </c>
      <c r="R1051">
        <f t="shared" si="33"/>
        <v>113</v>
      </c>
      <c r="S1051" s="17" t="s">
        <v>8341</v>
      </c>
      <c r="T1051" t="s">
        <v>8363</v>
      </c>
    </row>
    <row r="1052" spans="1:20" ht="32" hidden="1" x14ac:dyDescent="0.2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 s="12">
        <v>1466827140</v>
      </c>
      <c r="J1052" s="12">
        <v>1464196414</v>
      </c>
      <c r="K1052" s="13">
        <f>(J1052/86400)+25569</f>
        <v>42515.71775462963</v>
      </c>
      <c r="L1052" t="b">
        <v>0</v>
      </c>
      <c r="M1052">
        <v>83</v>
      </c>
      <c r="N1052" t="b">
        <v>1</v>
      </c>
      <c r="O1052" t="s">
        <v>8274</v>
      </c>
      <c r="P1052">
        <f t="shared" si="32"/>
        <v>0</v>
      </c>
      <c r="Q1052">
        <f>YEAR(K1052)</f>
        <v>2016</v>
      </c>
      <c r="R1052">
        <f t="shared" si="33"/>
        <v>103</v>
      </c>
      <c r="S1052" s="17" t="s">
        <v>8347</v>
      </c>
      <c r="T1052" t="s">
        <v>8351</v>
      </c>
    </row>
    <row r="1053" spans="1:20" ht="48" hidden="1" x14ac:dyDescent="0.2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 s="12">
        <v>1400965200</v>
      </c>
      <c r="J1053" s="12">
        <v>1398352531</v>
      </c>
      <c r="K1053" s="13">
        <f>(J1053/86400)+25569</f>
        <v>41753.635775462964</v>
      </c>
      <c r="L1053" t="b">
        <v>0</v>
      </c>
      <c r="M1053">
        <v>72</v>
      </c>
      <c r="N1053" t="b">
        <v>1</v>
      </c>
      <c r="O1053" t="s">
        <v>8269</v>
      </c>
      <c r="P1053">
        <f t="shared" si="32"/>
        <v>0</v>
      </c>
      <c r="Q1053">
        <f>YEAR(K1053)</f>
        <v>2014</v>
      </c>
      <c r="R1053">
        <f t="shared" si="33"/>
        <v>113</v>
      </c>
      <c r="S1053" s="17" t="s">
        <v>8343</v>
      </c>
      <c r="T1053" t="s">
        <v>8346</v>
      </c>
    </row>
    <row r="1054" spans="1:20" ht="64" hidden="1" x14ac:dyDescent="0.2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 s="12">
        <v>1265097540</v>
      </c>
      <c r="J1054" s="12">
        <v>1257538029</v>
      </c>
      <c r="K1054" s="13">
        <f>(J1054/86400)+25569</f>
        <v>40123.83829861111</v>
      </c>
      <c r="L1054" t="b">
        <v>1</v>
      </c>
      <c r="M1054">
        <v>51</v>
      </c>
      <c r="N1054" t="b">
        <v>1</v>
      </c>
      <c r="O1054" t="s">
        <v>8267</v>
      </c>
      <c r="P1054">
        <f t="shared" si="32"/>
        <v>5634</v>
      </c>
      <c r="Q1054">
        <f>YEAR(K1054)</f>
        <v>2009</v>
      </c>
      <c r="R1054">
        <f t="shared" si="33"/>
        <v>113</v>
      </c>
      <c r="S1054" s="17" t="s">
        <v>8341</v>
      </c>
      <c r="T1054" t="s">
        <v>8342</v>
      </c>
    </row>
    <row r="1055" spans="1:20" ht="48" hidden="1" x14ac:dyDescent="0.2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 s="12">
        <v>1410099822</v>
      </c>
      <c r="J1055" s="12">
        <v>1404915822</v>
      </c>
      <c r="K1055" s="13">
        <f>(J1055/86400)+25569</f>
        <v>41829.599791666667</v>
      </c>
      <c r="L1055" t="b">
        <v>0</v>
      </c>
      <c r="M1055">
        <v>85</v>
      </c>
      <c r="N1055" t="b">
        <v>1</v>
      </c>
      <c r="O1055" t="s">
        <v>8269</v>
      </c>
      <c r="P1055">
        <f t="shared" si="32"/>
        <v>0</v>
      </c>
      <c r="Q1055">
        <f>YEAR(K1055)</f>
        <v>2014</v>
      </c>
      <c r="R1055">
        <f t="shared" si="33"/>
        <v>102</v>
      </c>
      <c r="S1055" s="17" t="s">
        <v>8343</v>
      </c>
      <c r="T1055" t="s">
        <v>8346</v>
      </c>
    </row>
    <row r="1056" spans="1:20" ht="48" hidden="1" x14ac:dyDescent="0.2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 s="12">
        <v>1470187800</v>
      </c>
      <c r="J1056" s="12">
        <v>1467325053</v>
      </c>
      <c r="K1056" s="13">
        <f>(J1056/86400)+25569</f>
        <v>42551.928854166668</v>
      </c>
      <c r="L1056" t="b">
        <v>0</v>
      </c>
      <c r="M1056">
        <v>59</v>
      </c>
      <c r="N1056" t="b">
        <v>0</v>
      </c>
      <c r="O1056" t="s">
        <v>8299</v>
      </c>
      <c r="P1056">
        <f t="shared" si="32"/>
        <v>0</v>
      </c>
      <c r="Q1056">
        <f>YEAR(K1056)</f>
        <v>2016</v>
      </c>
      <c r="R1056">
        <f t="shared" si="33"/>
        <v>19</v>
      </c>
      <c r="S1056" s="17" t="s">
        <v>8328</v>
      </c>
      <c r="T1056" t="s">
        <v>8335</v>
      </c>
    </row>
    <row r="1057" spans="1:20" ht="48" hidden="1" x14ac:dyDescent="0.2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 s="12">
        <v>1327433173</v>
      </c>
      <c r="J1057" s="12">
        <v>1325618773</v>
      </c>
      <c r="K1057" s="13">
        <f>(J1057/86400)+25569</f>
        <v>40911.809872685189</v>
      </c>
      <c r="L1057" t="b">
        <v>0</v>
      </c>
      <c r="M1057">
        <v>80</v>
      </c>
      <c r="N1057" t="b">
        <v>1</v>
      </c>
      <c r="O1057" t="s">
        <v>8277</v>
      </c>
      <c r="P1057">
        <f t="shared" si="32"/>
        <v>0</v>
      </c>
      <c r="Q1057">
        <f>YEAR(K1057)</f>
        <v>2012</v>
      </c>
      <c r="R1057">
        <f t="shared" si="33"/>
        <v>107</v>
      </c>
      <c r="S1057" s="17" t="s">
        <v>8347</v>
      </c>
      <c r="T1057" t="s">
        <v>8348</v>
      </c>
    </row>
    <row r="1058" spans="1:20" ht="19" hidden="1" x14ac:dyDescent="0.2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 s="12">
        <v>1488258000</v>
      </c>
      <c r="J1058" s="12">
        <v>1485556626</v>
      </c>
      <c r="K1058" s="13">
        <f>(J1058/86400)+25569</f>
        <v>42762.942430555559</v>
      </c>
      <c r="L1058" t="b">
        <v>0</v>
      </c>
      <c r="M1058">
        <v>81</v>
      </c>
      <c r="N1058" t="b">
        <v>1</v>
      </c>
      <c r="O1058" t="s">
        <v>8269</v>
      </c>
      <c r="P1058">
        <f t="shared" si="32"/>
        <v>0</v>
      </c>
      <c r="Q1058">
        <f>YEAR(K1058)</f>
        <v>2017</v>
      </c>
      <c r="R1058">
        <f t="shared" si="33"/>
        <v>112</v>
      </c>
      <c r="S1058" s="17" t="s">
        <v>8343</v>
      </c>
      <c r="T1058" t="s">
        <v>8346</v>
      </c>
    </row>
    <row r="1059" spans="1:20" ht="48" hidden="1" x14ac:dyDescent="0.2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 s="12">
        <v>1338591144</v>
      </c>
      <c r="J1059" s="12">
        <v>1335567144</v>
      </c>
      <c r="K1059" s="13">
        <f>(J1059/86400)+25569</f>
        <v>41026.953055555554</v>
      </c>
      <c r="L1059" t="b">
        <v>1</v>
      </c>
      <c r="M1059">
        <v>89</v>
      </c>
      <c r="N1059" t="b">
        <v>1</v>
      </c>
      <c r="O1059" t="s">
        <v>8269</v>
      </c>
      <c r="P1059">
        <f t="shared" si="32"/>
        <v>5600</v>
      </c>
      <c r="Q1059">
        <f>YEAR(K1059)</f>
        <v>2012</v>
      </c>
      <c r="R1059">
        <f t="shared" si="33"/>
        <v>102</v>
      </c>
      <c r="S1059" s="17" t="s">
        <v>8343</v>
      </c>
      <c r="T1059" t="s">
        <v>8346</v>
      </c>
    </row>
    <row r="1060" spans="1:20" ht="32" hidden="1" x14ac:dyDescent="0.2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 s="12">
        <v>1466713620</v>
      </c>
      <c r="J1060" s="12">
        <v>1463588109</v>
      </c>
      <c r="K1060" s="13">
        <f>(J1060/86400)+25569</f>
        <v>42508.677187499998</v>
      </c>
      <c r="L1060" t="b">
        <v>0</v>
      </c>
      <c r="M1060">
        <v>51</v>
      </c>
      <c r="N1060" t="b">
        <v>1</v>
      </c>
      <c r="O1060" t="s">
        <v>8263</v>
      </c>
      <c r="P1060">
        <f t="shared" si="32"/>
        <v>0</v>
      </c>
      <c r="Q1060">
        <f>YEAR(K1060)</f>
        <v>2016</v>
      </c>
      <c r="R1060">
        <f t="shared" si="33"/>
        <v>160</v>
      </c>
      <c r="S1060" s="17" t="s">
        <v>8341</v>
      </c>
      <c r="T1060" t="s">
        <v>8352</v>
      </c>
    </row>
    <row r="1061" spans="1:20" ht="48" hidden="1" x14ac:dyDescent="0.2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 s="12">
        <v>1476615600</v>
      </c>
      <c r="J1061" s="12">
        <v>1474884417</v>
      </c>
      <c r="K1061" s="13">
        <f>(J1061/86400)+25569</f>
        <v>42639.421493055561</v>
      </c>
      <c r="L1061" t="b">
        <v>0</v>
      </c>
      <c r="M1061">
        <v>105</v>
      </c>
      <c r="N1061" t="b">
        <v>1</v>
      </c>
      <c r="O1061" t="s">
        <v>8272</v>
      </c>
      <c r="P1061">
        <f t="shared" si="32"/>
        <v>0</v>
      </c>
      <c r="Q1061">
        <f>YEAR(K1061)</f>
        <v>2016</v>
      </c>
      <c r="R1061">
        <f t="shared" si="33"/>
        <v>112</v>
      </c>
      <c r="S1061" s="17" t="s">
        <v>8331</v>
      </c>
      <c r="T1061" t="s">
        <v>8353</v>
      </c>
    </row>
    <row r="1062" spans="1:20" ht="48" hidden="1" x14ac:dyDescent="0.2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 s="12">
        <v>1332719730</v>
      </c>
      <c r="J1062" s="12">
        <v>1330908930</v>
      </c>
      <c r="K1062" s="13">
        <f>(J1062/86400)+25569</f>
        <v>40973.038541666669</v>
      </c>
      <c r="L1062" t="b">
        <v>0</v>
      </c>
      <c r="M1062">
        <v>49</v>
      </c>
      <c r="N1062" t="b">
        <v>1</v>
      </c>
      <c r="O1062" t="s">
        <v>8274</v>
      </c>
      <c r="P1062">
        <f t="shared" si="32"/>
        <v>0</v>
      </c>
      <c r="Q1062">
        <f>YEAR(K1062)</f>
        <v>2012</v>
      </c>
      <c r="R1062">
        <f t="shared" si="33"/>
        <v>101</v>
      </c>
      <c r="S1062" s="17" t="s">
        <v>8347</v>
      </c>
      <c r="T1062" t="s">
        <v>8351</v>
      </c>
    </row>
    <row r="1063" spans="1:20" ht="32" hidden="1" x14ac:dyDescent="0.2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 s="12">
        <v>1470962274</v>
      </c>
      <c r="J1063" s="12">
        <v>1468370274</v>
      </c>
      <c r="K1063" s="13">
        <f>(J1063/86400)+25569</f>
        <v>42564.026319444441</v>
      </c>
      <c r="L1063" t="b">
        <v>0</v>
      </c>
      <c r="M1063">
        <v>237</v>
      </c>
      <c r="N1063" t="b">
        <v>1</v>
      </c>
      <c r="O1063" t="s">
        <v>8271</v>
      </c>
      <c r="P1063">
        <f t="shared" si="32"/>
        <v>0</v>
      </c>
      <c r="Q1063">
        <f>YEAR(K1063)</f>
        <v>2016</v>
      </c>
      <c r="R1063">
        <f t="shared" si="33"/>
        <v>279</v>
      </c>
      <c r="S1063" s="17" t="s">
        <v>8328</v>
      </c>
      <c r="T1063" t="s">
        <v>8330</v>
      </c>
    </row>
    <row r="1064" spans="1:20" ht="48" hidden="1" x14ac:dyDescent="0.2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 s="12">
        <v>1320640778</v>
      </c>
      <c r="J1064" s="12">
        <v>1316749178</v>
      </c>
      <c r="K1064" s="13">
        <f>(J1064/86400)+25569</f>
        <v>40809.15252314815</v>
      </c>
      <c r="L1064" t="b">
        <v>1</v>
      </c>
      <c r="M1064">
        <v>111</v>
      </c>
      <c r="N1064" t="b">
        <v>1</v>
      </c>
      <c r="O1064" t="s">
        <v>8267</v>
      </c>
      <c r="P1064">
        <f t="shared" si="32"/>
        <v>5570</v>
      </c>
      <c r="Q1064">
        <f>YEAR(K1064)</f>
        <v>2011</v>
      </c>
      <c r="R1064">
        <f t="shared" si="33"/>
        <v>111</v>
      </c>
      <c r="S1064" s="17" t="s">
        <v>8341</v>
      </c>
      <c r="T1064" t="s">
        <v>8342</v>
      </c>
    </row>
    <row r="1065" spans="1:20" ht="64" x14ac:dyDescent="0.2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 s="12">
        <v>1428732000</v>
      </c>
      <c r="J1065" s="12">
        <v>1426772928</v>
      </c>
      <c r="K1065" s="13">
        <f>(J1065/86400)+25569</f>
        <v>42082.575555555552</v>
      </c>
      <c r="L1065" t="b">
        <v>0</v>
      </c>
      <c r="M1065">
        <v>33</v>
      </c>
      <c r="N1065" t="b">
        <v>0</v>
      </c>
      <c r="O1065" t="s">
        <v>8282</v>
      </c>
      <c r="P1065">
        <f t="shared" si="32"/>
        <v>0</v>
      </c>
      <c r="Q1065">
        <f>YEAR(K1065)</f>
        <v>2015</v>
      </c>
      <c r="R1065">
        <f t="shared" si="33"/>
        <v>25</v>
      </c>
      <c r="S1065" s="17" t="s">
        <v>8339</v>
      </c>
      <c r="T1065" t="s">
        <v>8365</v>
      </c>
    </row>
    <row r="1066" spans="1:20" ht="64" hidden="1" x14ac:dyDescent="0.2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 s="12">
        <v>1273522560</v>
      </c>
      <c r="J1066" s="12">
        <v>1269928430</v>
      </c>
      <c r="K1066" s="13">
        <f>(J1066/86400)+25569</f>
        <v>40267.245717592596</v>
      </c>
      <c r="L1066" t="b">
        <v>1</v>
      </c>
      <c r="M1066">
        <v>58</v>
      </c>
      <c r="N1066" t="b">
        <v>1</v>
      </c>
      <c r="O1066" t="s">
        <v>8267</v>
      </c>
      <c r="P1066">
        <f t="shared" si="32"/>
        <v>5555</v>
      </c>
      <c r="Q1066">
        <f>YEAR(K1066)</f>
        <v>2010</v>
      </c>
      <c r="R1066">
        <f t="shared" si="33"/>
        <v>111</v>
      </c>
      <c r="S1066" s="17" t="s">
        <v>8341</v>
      </c>
      <c r="T1066" t="s">
        <v>8342</v>
      </c>
    </row>
    <row r="1067" spans="1:20" ht="48" hidden="1" x14ac:dyDescent="0.2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 s="12">
        <v>1379515740</v>
      </c>
      <c r="J1067" s="12">
        <v>1378306140</v>
      </c>
      <c r="K1067" s="13">
        <f>(J1067/86400)+25569</f>
        <v>41521.617361111115</v>
      </c>
      <c r="L1067" t="b">
        <v>0</v>
      </c>
      <c r="M1067">
        <v>10</v>
      </c>
      <c r="N1067" t="b">
        <v>1</v>
      </c>
      <c r="O1067" t="s">
        <v>8290</v>
      </c>
      <c r="P1067">
        <f t="shared" si="32"/>
        <v>0</v>
      </c>
      <c r="Q1067">
        <f>YEAR(K1067)</f>
        <v>2013</v>
      </c>
      <c r="R1067">
        <f t="shared" si="33"/>
        <v>111</v>
      </c>
      <c r="S1067" s="17" t="s">
        <v>8347</v>
      </c>
      <c r="T1067" t="s">
        <v>8358</v>
      </c>
    </row>
    <row r="1068" spans="1:20" ht="32" hidden="1" x14ac:dyDescent="0.2">
      <c r="A1068">
        <v>2195</v>
      </c>
      <c r="B1068" s="3" t="s">
        <v>2196</v>
      </c>
      <c r="C1068" s="3" t="s">
        <v>6305</v>
      </c>
      <c r="D1068" s="6">
        <v>4600</v>
      </c>
      <c r="E1068" s="8">
        <v>5535</v>
      </c>
      <c r="F1068" t="s">
        <v>8218</v>
      </c>
      <c r="G1068" t="s">
        <v>8223</v>
      </c>
      <c r="H1068" t="s">
        <v>8245</v>
      </c>
      <c r="I1068" s="12">
        <v>1439317900</v>
      </c>
      <c r="J1068" s="12">
        <v>1436725900</v>
      </c>
      <c r="K1068" s="13">
        <f>(J1068/86400)+25569</f>
        <v>42197.771990740745</v>
      </c>
      <c r="L1068" t="b">
        <v>0</v>
      </c>
      <c r="M1068">
        <v>115</v>
      </c>
      <c r="N1068" t="b">
        <v>1</v>
      </c>
      <c r="O1068" t="s">
        <v>8295</v>
      </c>
      <c r="P1068">
        <f t="shared" si="32"/>
        <v>0</v>
      </c>
      <c r="Q1068">
        <f>YEAR(K1068)</f>
        <v>2015</v>
      </c>
      <c r="R1068">
        <f t="shared" si="33"/>
        <v>120</v>
      </c>
      <c r="S1068" s="17" t="s">
        <v>8336</v>
      </c>
      <c r="T1068" t="s">
        <v>8337</v>
      </c>
    </row>
    <row r="1069" spans="1:20" ht="48" hidden="1" x14ac:dyDescent="0.2">
      <c r="A1069">
        <v>1368</v>
      </c>
      <c r="B1069" s="3" t="s">
        <v>1369</v>
      </c>
      <c r="C1069" s="3" t="s">
        <v>5478</v>
      </c>
      <c r="D1069" s="6">
        <v>5000</v>
      </c>
      <c r="E1069" s="8">
        <v>5535</v>
      </c>
      <c r="F1069" t="s">
        <v>8218</v>
      </c>
      <c r="G1069" t="s">
        <v>8223</v>
      </c>
      <c r="H1069" t="s">
        <v>8245</v>
      </c>
      <c r="I1069" s="12">
        <v>1434342894</v>
      </c>
      <c r="J1069" s="12">
        <v>1432269294</v>
      </c>
      <c r="K1069" s="13">
        <f>(J1069/86400)+25569</f>
        <v>42146.190902777773</v>
      </c>
      <c r="L1069" t="b">
        <v>0</v>
      </c>
      <c r="M1069">
        <v>87</v>
      </c>
      <c r="N1069" t="b">
        <v>1</v>
      </c>
      <c r="O1069" t="s">
        <v>8274</v>
      </c>
      <c r="P1069">
        <f t="shared" si="32"/>
        <v>0</v>
      </c>
      <c r="Q1069">
        <f>YEAR(K1069)</f>
        <v>2015</v>
      </c>
      <c r="R1069">
        <f t="shared" si="33"/>
        <v>111</v>
      </c>
      <c r="S1069" s="17" t="s">
        <v>8347</v>
      </c>
      <c r="T1069" t="s">
        <v>8351</v>
      </c>
    </row>
    <row r="1070" spans="1:20" ht="32" hidden="1" x14ac:dyDescent="0.2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 s="12">
        <v>1456946487</v>
      </c>
      <c r="J1070" s="12">
        <v>1454354487</v>
      </c>
      <c r="K1070" s="13">
        <f>(J1070/86400)+25569</f>
        <v>42401.806562500002</v>
      </c>
      <c r="L1070" t="b">
        <v>0</v>
      </c>
      <c r="M1070">
        <v>136</v>
      </c>
      <c r="N1070" t="b">
        <v>1</v>
      </c>
      <c r="O1070" t="s">
        <v>8269</v>
      </c>
      <c r="P1070">
        <f t="shared" si="32"/>
        <v>0</v>
      </c>
      <c r="Q1070">
        <f>YEAR(K1070)</f>
        <v>2016</v>
      </c>
      <c r="R1070">
        <f t="shared" si="33"/>
        <v>111</v>
      </c>
      <c r="S1070" s="17" t="s">
        <v>8343</v>
      </c>
      <c r="T1070" t="s">
        <v>8346</v>
      </c>
    </row>
    <row r="1071" spans="1:20" ht="48" hidden="1" x14ac:dyDescent="0.2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 s="12">
        <v>1461988740</v>
      </c>
      <c r="J1071" s="12">
        <v>1459949080</v>
      </c>
      <c r="K1071" s="13">
        <f>(J1071/86400)+25569</f>
        <v>42466.558796296296</v>
      </c>
      <c r="L1071" t="b">
        <v>0</v>
      </c>
      <c r="M1071">
        <v>79</v>
      </c>
      <c r="N1071" t="b">
        <v>1</v>
      </c>
      <c r="O1071" t="s">
        <v>8269</v>
      </c>
      <c r="P1071">
        <f t="shared" si="32"/>
        <v>0</v>
      </c>
      <c r="Q1071">
        <f>YEAR(K1071)</f>
        <v>2016</v>
      </c>
      <c r="R1071">
        <f t="shared" si="33"/>
        <v>100</v>
      </c>
      <c r="S1071" s="17" t="s">
        <v>8343</v>
      </c>
      <c r="T1071" t="s">
        <v>8346</v>
      </c>
    </row>
    <row r="1072" spans="1:20" ht="48" hidden="1" x14ac:dyDescent="0.2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 s="12">
        <v>1480399200</v>
      </c>
      <c r="J1072" s="12">
        <v>1478616506</v>
      </c>
      <c r="K1072" s="13">
        <f>(J1072/86400)+25569</f>
        <v>42682.616967592592</v>
      </c>
      <c r="L1072" t="b">
        <v>0</v>
      </c>
      <c r="M1072">
        <v>33</v>
      </c>
      <c r="N1072" t="b">
        <v>1</v>
      </c>
      <c r="O1072" t="s">
        <v>8303</v>
      </c>
      <c r="P1072">
        <f t="shared" si="32"/>
        <v>0</v>
      </c>
      <c r="Q1072">
        <f>YEAR(K1072)</f>
        <v>2016</v>
      </c>
      <c r="R1072">
        <f t="shared" si="33"/>
        <v>110</v>
      </c>
      <c r="S1072" s="17" t="s">
        <v>8343</v>
      </c>
      <c r="T1072" t="s">
        <v>8355</v>
      </c>
    </row>
    <row r="1073" spans="1:20" ht="48" hidden="1" x14ac:dyDescent="0.2">
      <c r="A1073">
        <v>2458</v>
      </c>
      <c r="B1073" s="3" t="s">
        <v>2459</v>
      </c>
      <c r="C1073" s="3" t="s">
        <v>6568</v>
      </c>
      <c r="D1073" s="6">
        <v>5000</v>
      </c>
      <c r="E1073" s="8">
        <v>5509</v>
      </c>
      <c r="F1073" t="s">
        <v>8218</v>
      </c>
      <c r="G1073" t="s">
        <v>8223</v>
      </c>
      <c r="H1073" t="s">
        <v>8245</v>
      </c>
      <c r="I1073" s="12">
        <v>1465498800</v>
      </c>
      <c r="J1073" s="12">
        <v>1462481718</v>
      </c>
      <c r="K1073" s="13">
        <f>(J1073/86400)+25569</f>
        <v>42495.871736111112</v>
      </c>
      <c r="L1073" t="b">
        <v>0</v>
      </c>
      <c r="M1073">
        <v>80</v>
      </c>
      <c r="N1073" t="b">
        <v>1</v>
      </c>
      <c r="O1073" t="s">
        <v>8296</v>
      </c>
      <c r="P1073">
        <f t="shared" si="32"/>
        <v>0</v>
      </c>
      <c r="Q1073">
        <f>YEAR(K1073)</f>
        <v>2016</v>
      </c>
      <c r="R1073">
        <f t="shared" si="33"/>
        <v>110</v>
      </c>
      <c r="S1073" s="17" t="s">
        <v>8339</v>
      </c>
      <c r="T1073" t="s">
        <v>8340</v>
      </c>
    </row>
    <row r="1074" spans="1:20" ht="48" hidden="1" x14ac:dyDescent="0.2">
      <c r="A1074">
        <v>2273</v>
      </c>
      <c r="B1074" s="3" t="s">
        <v>2274</v>
      </c>
      <c r="C1074" s="3" t="s">
        <v>6383</v>
      </c>
      <c r="D1074" s="6">
        <v>2500</v>
      </c>
      <c r="E1074" s="8">
        <v>5509</v>
      </c>
      <c r="F1074" t="s">
        <v>8218</v>
      </c>
      <c r="G1074" t="s">
        <v>8228</v>
      </c>
      <c r="H1074" t="s">
        <v>8250</v>
      </c>
      <c r="I1074" s="12">
        <v>1489320642</v>
      </c>
      <c r="J1074" s="12">
        <v>1487164242</v>
      </c>
      <c r="K1074" s="13">
        <f>(J1074/86400)+25569</f>
        <v>42781.549097222218</v>
      </c>
      <c r="L1074" t="b">
        <v>0</v>
      </c>
      <c r="M1074">
        <v>147</v>
      </c>
      <c r="N1074" t="b">
        <v>1</v>
      </c>
      <c r="O1074" t="s">
        <v>8295</v>
      </c>
      <c r="P1074">
        <f t="shared" si="32"/>
        <v>0</v>
      </c>
      <c r="Q1074">
        <f>YEAR(K1074)</f>
        <v>2017</v>
      </c>
      <c r="R1074">
        <f t="shared" si="33"/>
        <v>220</v>
      </c>
      <c r="S1074" s="17" t="s">
        <v>8336</v>
      </c>
      <c r="T1074" t="s">
        <v>8337</v>
      </c>
    </row>
    <row r="1075" spans="1:20" ht="48" hidden="1" x14ac:dyDescent="0.2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 s="12">
        <v>1438037940</v>
      </c>
      <c r="J1075" s="12">
        <v>1436380256</v>
      </c>
      <c r="K1075" s="13">
        <f>(J1075/86400)+25569</f>
        <v>42193.771481481483</v>
      </c>
      <c r="L1075" t="b">
        <v>0</v>
      </c>
      <c r="M1075">
        <v>44</v>
      </c>
      <c r="N1075" t="b">
        <v>1</v>
      </c>
      <c r="O1075" t="s">
        <v>8269</v>
      </c>
      <c r="P1075">
        <f t="shared" si="32"/>
        <v>0</v>
      </c>
      <c r="Q1075">
        <f>YEAR(K1075)</f>
        <v>2015</v>
      </c>
      <c r="R1075">
        <f t="shared" si="33"/>
        <v>100</v>
      </c>
      <c r="S1075" s="17" t="s">
        <v>8343</v>
      </c>
      <c r="T1075" t="s">
        <v>8346</v>
      </c>
    </row>
    <row r="1076" spans="1:20" ht="48" hidden="1" x14ac:dyDescent="0.2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 s="12">
        <v>1453244340</v>
      </c>
      <c r="J1076" s="12">
        <v>1448136417</v>
      </c>
      <c r="K1076" s="13">
        <f>(J1076/86400)+25569</f>
        <v>42329.838159722218</v>
      </c>
      <c r="L1076" t="b">
        <v>0</v>
      </c>
      <c r="M1076">
        <v>76</v>
      </c>
      <c r="N1076" t="b">
        <v>1</v>
      </c>
      <c r="O1076" t="s">
        <v>8269</v>
      </c>
      <c r="P1076">
        <f t="shared" si="32"/>
        <v>0</v>
      </c>
      <c r="Q1076">
        <f>YEAR(K1076)</f>
        <v>2015</v>
      </c>
      <c r="R1076">
        <f t="shared" si="33"/>
        <v>110</v>
      </c>
      <c r="S1076" s="17" t="s">
        <v>8343</v>
      </c>
      <c r="T1076" t="s">
        <v>8346</v>
      </c>
    </row>
    <row r="1077" spans="1:20" ht="48" hidden="1" x14ac:dyDescent="0.2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 s="12">
        <v>1311393540</v>
      </c>
      <c r="J1077" s="12">
        <v>1309919526</v>
      </c>
      <c r="K1077" s="13">
        <f>(J1077/86400)+25569</f>
        <v>40730.105624999997</v>
      </c>
      <c r="L1077" t="b">
        <v>0</v>
      </c>
      <c r="M1077">
        <v>18</v>
      </c>
      <c r="N1077" t="b">
        <v>1</v>
      </c>
      <c r="O1077" t="s">
        <v>8274</v>
      </c>
      <c r="P1077">
        <f t="shared" si="32"/>
        <v>0</v>
      </c>
      <c r="Q1077">
        <f>YEAR(K1077)</f>
        <v>2011</v>
      </c>
      <c r="R1077">
        <f t="shared" si="33"/>
        <v>100</v>
      </c>
      <c r="S1077" s="17" t="s">
        <v>8347</v>
      </c>
      <c r="T1077" t="s">
        <v>8351</v>
      </c>
    </row>
    <row r="1078" spans="1:20" ht="32" hidden="1" x14ac:dyDescent="0.2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 s="12">
        <v>1489157716</v>
      </c>
      <c r="J1078" s="12">
        <v>1486565716</v>
      </c>
      <c r="K1078" s="13">
        <f>(J1078/86400)+25569</f>
        <v>42774.621712962966</v>
      </c>
      <c r="L1078" t="b">
        <v>0</v>
      </c>
      <c r="M1078">
        <v>79</v>
      </c>
      <c r="N1078" t="b">
        <v>1</v>
      </c>
      <c r="O1078" t="s">
        <v>8295</v>
      </c>
      <c r="P1078">
        <f t="shared" si="32"/>
        <v>0</v>
      </c>
      <c r="Q1078">
        <f>YEAR(K1078)</f>
        <v>2017</v>
      </c>
      <c r="R1078">
        <f t="shared" si="33"/>
        <v>137</v>
      </c>
      <c r="S1078" s="17" t="s">
        <v>8336</v>
      </c>
      <c r="T1078" t="s">
        <v>8337</v>
      </c>
    </row>
    <row r="1079" spans="1:20" ht="48" hidden="1" x14ac:dyDescent="0.2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 s="12">
        <v>1427342400</v>
      </c>
      <c r="J1079" s="12">
        <v>1424927159</v>
      </c>
      <c r="K1079" s="13">
        <f>(J1079/86400)+25569</f>
        <v>42061.212488425925</v>
      </c>
      <c r="L1079" t="b">
        <v>0</v>
      </c>
      <c r="M1079">
        <v>108</v>
      </c>
      <c r="N1079" t="b">
        <v>1</v>
      </c>
      <c r="O1079" t="s">
        <v>8269</v>
      </c>
      <c r="P1079">
        <f t="shared" si="32"/>
        <v>0</v>
      </c>
      <c r="Q1079">
        <f>YEAR(K1079)</f>
        <v>2015</v>
      </c>
      <c r="R1079">
        <f t="shared" si="33"/>
        <v>110</v>
      </c>
      <c r="S1079" s="17" t="s">
        <v>8343</v>
      </c>
      <c r="T1079" t="s">
        <v>8346</v>
      </c>
    </row>
    <row r="1080" spans="1:20" ht="48" hidden="1" x14ac:dyDescent="0.2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 s="12">
        <v>1297977427</v>
      </c>
      <c r="J1080" s="12">
        <v>1292793427</v>
      </c>
      <c r="K1080" s="13">
        <f>(J1080/86400)+25569</f>
        <v>40531.886886574073</v>
      </c>
      <c r="L1080" t="b">
        <v>1</v>
      </c>
      <c r="M1080">
        <v>60</v>
      </c>
      <c r="N1080" t="b">
        <v>1</v>
      </c>
      <c r="O1080" t="s">
        <v>8269</v>
      </c>
      <c r="P1080">
        <f t="shared" si="32"/>
        <v>5478</v>
      </c>
      <c r="Q1080">
        <f>YEAR(K1080)</f>
        <v>2010</v>
      </c>
      <c r="R1080">
        <f t="shared" si="33"/>
        <v>110</v>
      </c>
      <c r="S1080" s="17" t="s">
        <v>8343</v>
      </c>
      <c r="T1080" t="s">
        <v>8346</v>
      </c>
    </row>
    <row r="1081" spans="1:20" ht="32" hidden="1" x14ac:dyDescent="0.2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 s="12">
        <v>1438228740</v>
      </c>
      <c r="J1081" s="12">
        <v>1435606549</v>
      </c>
      <c r="K1081" s="13">
        <f>(J1081/86400)+25569</f>
        <v>42184.81653935185</v>
      </c>
      <c r="L1081" t="b">
        <v>0</v>
      </c>
      <c r="M1081">
        <v>100</v>
      </c>
      <c r="N1081" t="b">
        <v>1</v>
      </c>
      <c r="O1081" t="s">
        <v>8272</v>
      </c>
      <c r="P1081">
        <f t="shared" si="32"/>
        <v>0</v>
      </c>
      <c r="Q1081">
        <f>YEAR(K1081)</f>
        <v>2015</v>
      </c>
      <c r="R1081">
        <f t="shared" si="33"/>
        <v>109</v>
      </c>
      <c r="S1081" s="17" t="s">
        <v>8331</v>
      </c>
      <c r="T1081" t="s">
        <v>8353</v>
      </c>
    </row>
    <row r="1082" spans="1:20" ht="48" hidden="1" x14ac:dyDescent="0.2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 s="12">
        <v>1433305800</v>
      </c>
      <c r="J1082" s="12">
        <v>1430604395</v>
      </c>
      <c r="K1082" s="13">
        <f>(J1082/86400)+25569</f>
        <v>42126.92123842593</v>
      </c>
      <c r="L1082" t="b">
        <v>0</v>
      </c>
      <c r="M1082">
        <v>78</v>
      </c>
      <c r="N1082" t="b">
        <v>1</v>
      </c>
      <c r="O1082" t="s">
        <v>8274</v>
      </c>
      <c r="P1082">
        <f t="shared" si="32"/>
        <v>0</v>
      </c>
      <c r="Q1082">
        <f>YEAR(K1082)</f>
        <v>2015</v>
      </c>
      <c r="R1082">
        <f t="shared" si="33"/>
        <v>137</v>
      </c>
      <c r="S1082" s="17" t="s">
        <v>8347</v>
      </c>
      <c r="T1082" t="s">
        <v>8351</v>
      </c>
    </row>
    <row r="1083" spans="1:20" ht="48" hidden="1" x14ac:dyDescent="0.2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 s="12">
        <v>1448903318</v>
      </c>
      <c r="J1083" s="12">
        <v>1445875718</v>
      </c>
      <c r="K1083" s="13">
        <f>(J1083/86400)+25569</f>
        <v>42303.672662037032</v>
      </c>
      <c r="L1083" t="b">
        <v>1</v>
      </c>
      <c r="M1083">
        <v>73</v>
      </c>
      <c r="N1083" t="b">
        <v>1</v>
      </c>
      <c r="O1083" t="s">
        <v>8269</v>
      </c>
      <c r="P1083">
        <f t="shared" si="32"/>
        <v>5462</v>
      </c>
      <c r="Q1083">
        <f>YEAR(K1083)</f>
        <v>2015</v>
      </c>
      <c r="R1083">
        <f t="shared" si="33"/>
        <v>109</v>
      </c>
      <c r="S1083" s="17" t="s">
        <v>8343</v>
      </c>
      <c r="T1083" t="s">
        <v>8346</v>
      </c>
    </row>
    <row r="1084" spans="1:20" ht="48" hidden="1" x14ac:dyDescent="0.2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 s="12">
        <v>1427011200</v>
      </c>
      <c r="J1084" s="12">
        <v>1424669929</v>
      </c>
      <c r="K1084" s="13">
        <f>(J1084/86400)+25569</f>
        <v>42058.235289351855</v>
      </c>
      <c r="L1084" t="b">
        <v>1</v>
      </c>
      <c r="M1084">
        <v>34</v>
      </c>
      <c r="N1084" t="b">
        <v>1</v>
      </c>
      <c r="O1084" t="s">
        <v>8267</v>
      </c>
      <c r="P1084">
        <f t="shared" si="32"/>
        <v>5456</v>
      </c>
      <c r="Q1084">
        <f>YEAR(K1084)</f>
        <v>2015</v>
      </c>
      <c r="R1084">
        <f t="shared" si="33"/>
        <v>136</v>
      </c>
      <c r="S1084" s="17" t="s">
        <v>8341</v>
      </c>
      <c r="T1084" t="s">
        <v>8342</v>
      </c>
    </row>
    <row r="1085" spans="1:20" ht="48" x14ac:dyDescent="0.2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 s="12">
        <v>1447521404</v>
      </c>
      <c r="J1085" s="12">
        <v>1444061804</v>
      </c>
      <c r="K1085" s="13">
        <f>(J1085/86400)+25569</f>
        <v>42282.678287037037</v>
      </c>
      <c r="L1085" t="b">
        <v>1</v>
      </c>
      <c r="M1085">
        <v>52</v>
      </c>
      <c r="N1085" t="b">
        <v>0</v>
      </c>
      <c r="O1085" t="s">
        <v>8283</v>
      </c>
      <c r="P1085">
        <f t="shared" si="32"/>
        <v>5452</v>
      </c>
      <c r="Q1085">
        <f>YEAR(K1085)</f>
        <v>2015</v>
      </c>
      <c r="R1085">
        <f t="shared" si="33"/>
        <v>35</v>
      </c>
      <c r="S1085" s="17" t="s">
        <v>8333</v>
      </c>
      <c r="T1085" t="s">
        <v>8334</v>
      </c>
    </row>
    <row r="1086" spans="1:20" ht="48" hidden="1" x14ac:dyDescent="0.2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 s="12">
        <v>1358198400</v>
      </c>
      <c r="J1086" s="12">
        <v>1354580949</v>
      </c>
      <c r="K1086" s="13">
        <f>(J1086/86400)+25569</f>
        <v>41247.020243055558</v>
      </c>
      <c r="L1086" t="b">
        <v>0</v>
      </c>
      <c r="M1086">
        <v>149</v>
      </c>
      <c r="N1086" t="b">
        <v>1</v>
      </c>
      <c r="O1086" t="s">
        <v>8272</v>
      </c>
      <c r="P1086">
        <f t="shared" si="32"/>
        <v>0</v>
      </c>
      <c r="Q1086">
        <f>YEAR(K1086)</f>
        <v>2012</v>
      </c>
      <c r="R1086">
        <f t="shared" si="33"/>
        <v>156</v>
      </c>
      <c r="S1086" s="17" t="s">
        <v>8331</v>
      </c>
      <c r="T1086" t="s">
        <v>8353</v>
      </c>
    </row>
    <row r="1087" spans="1:20" ht="32" hidden="1" x14ac:dyDescent="0.2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 s="12">
        <v>1355609510</v>
      </c>
      <c r="J1087" s="12">
        <v>1353017510</v>
      </c>
      <c r="K1087" s="13">
        <f>(J1087/86400)+25569</f>
        <v>41228.924884259257</v>
      </c>
      <c r="L1087" t="b">
        <v>0</v>
      </c>
      <c r="M1087">
        <v>112</v>
      </c>
      <c r="N1087" t="b">
        <v>1</v>
      </c>
      <c r="O1087" t="s">
        <v>8274</v>
      </c>
      <c r="P1087">
        <f t="shared" si="32"/>
        <v>0</v>
      </c>
      <c r="Q1087">
        <f>YEAR(K1087)</f>
        <v>2012</v>
      </c>
      <c r="R1087">
        <f t="shared" si="33"/>
        <v>272</v>
      </c>
      <c r="S1087" s="17" t="s">
        <v>8347</v>
      </c>
      <c r="T1087" t="s">
        <v>8351</v>
      </c>
    </row>
    <row r="1088" spans="1:20" ht="48" hidden="1" x14ac:dyDescent="0.2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 s="12">
        <v>1396463800</v>
      </c>
      <c r="J1088" s="12">
        <v>1393443400</v>
      </c>
      <c r="K1088" s="13">
        <f>(J1088/86400)+25569</f>
        <v>41696.817129629628</v>
      </c>
      <c r="L1088" t="b">
        <v>1</v>
      </c>
      <c r="M1088">
        <v>89</v>
      </c>
      <c r="N1088" t="b">
        <v>1</v>
      </c>
      <c r="O1088" t="s">
        <v>8277</v>
      </c>
      <c r="P1088">
        <f t="shared" si="32"/>
        <v>5433</v>
      </c>
      <c r="Q1088">
        <f>YEAR(K1088)</f>
        <v>2014</v>
      </c>
      <c r="R1088">
        <f t="shared" si="33"/>
        <v>109</v>
      </c>
      <c r="S1088" s="17" t="s">
        <v>8347</v>
      </c>
      <c r="T1088" t="s">
        <v>8348</v>
      </c>
    </row>
    <row r="1089" spans="1:20" ht="48" x14ac:dyDescent="0.2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 s="12">
        <v>1448517816</v>
      </c>
      <c r="J1089" s="12">
        <v>1445922216</v>
      </c>
      <c r="K1089" s="13">
        <f>(J1089/86400)+25569</f>
        <v>42304.210833333331</v>
      </c>
      <c r="L1089" t="b">
        <v>0</v>
      </c>
      <c r="M1089">
        <v>47</v>
      </c>
      <c r="N1089" t="b">
        <v>0</v>
      </c>
      <c r="O1089" t="s">
        <v>8285</v>
      </c>
      <c r="P1089">
        <f t="shared" si="32"/>
        <v>0</v>
      </c>
      <c r="Q1089">
        <f>YEAR(K1089)</f>
        <v>2015</v>
      </c>
      <c r="R1089">
        <f t="shared" si="33"/>
        <v>32</v>
      </c>
      <c r="S1089" s="17" t="s">
        <v>8331</v>
      </c>
      <c r="T1089" t="s">
        <v>8368</v>
      </c>
    </row>
    <row r="1090" spans="1:20" ht="48" hidden="1" x14ac:dyDescent="0.2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 s="12">
        <v>1416331406</v>
      </c>
      <c r="J1090" s="12">
        <v>1413735806</v>
      </c>
      <c r="K1090" s="13">
        <f>(J1090/86400)+25569</f>
        <v>41931.682939814811</v>
      </c>
      <c r="L1090" t="b">
        <v>1</v>
      </c>
      <c r="M1090">
        <v>100</v>
      </c>
      <c r="N1090" t="b">
        <v>1</v>
      </c>
      <c r="O1090" t="s">
        <v>8269</v>
      </c>
      <c r="P1090">
        <f t="shared" si="32"/>
        <v>5430</v>
      </c>
      <c r="Q1090">
        <f>YEAR(K1090)</f>
        <v>2014</v>
      </c>
      <c r="R1090">
        <f t="shared" si="33"/>
        <v>109</v>
      </c>
      <c r="S1090" s="17" t="s">
        <v>8343</v>
      </c>
      <c r="T1090" t="s">
        <v>8346</v>
      </c>
    </row>
    <row r="1091" spans="1:20" ht="48" x14ac:dyDescent="0.2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 s="12">
        <v>1456062489</v>
      </c>
      <c r="J1091" s="12">
        <v>1453211289</v>
      </c>
      <c r="K1091" s="13">
        <f>(J1091/86400)+25569</f>
        <v>42388.575104166666</v>
      </c>
      <c r="L1091" t="b">
        <v>1</v>
      </c>
      <c r="M1091">
        <v>76</v>
      </c>
      <c r="N1091" t="b">
        <v>0</v>
      </c>
      <c r="O1091" t="s">
        <v>8283</v>
      </c>
      <c r="P1091">
        <f t="shared" ref="P1091:P1154" si="34">IFERROR(ROUND(E1091/L1091,2),0)</f>
        <v>5422</v>
      </c>
      <c r="Q1091">
        <f>YEAR(K1091)</f>
        <v>2016</v>
      </c>
      <c r="R1091">
        <f t="shared" ref="R1091:R1154" si="35">ROUND(E1091/D1091*100,0)</f>
        <v>15</v>
      </c>
      <c r="S1091" s="17" t="s">
        <v>8333</v>
      </c>
      <c r="T1091" t="s">
        <v>8334</v>
      </c>
    </row>
    <row r="1092" spans="1:20" ht="32" hidden="1" x14ac:dyDescent="0.2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 s="12">
        <v>1451861940</v>
      </c>
      <c r="J1092" s="12">
        <v>1448902867</v>
      </c>
      <c r="K1092" s="13">
        <f>(J1092/86400)+25569</f>
        <v>42338.709108796298</v>
      </c>
      <c r="L1092" t="b">
        <v>0</v>
      </c>
      <c r="M1092">
        <v>102</v>
      </c>
      <c r="N1092" t="b">
        <v>1</v>
      </c>
      <c r="O1092" t="s">
        <v>8295</v>
      </c>
      <c r="P1092">
        <f t="shared" si="34"/>
        <v>0</v>
      </c>
      <c r="Q1092">
        <f>YEAR(K1092)</f>
        <v>2015</v>
      </c>
      <c r="R1092">
        <f t="shared" si="35"/>
        <v>271</v>
      </c>
      <c r="S1092" s="17" t="s">
        <v>8336</v>
      </c>
      <c r="T1092" t="s">
        <v>8337</v>
      </c>
    </row>
    <row r="1093" spans="1:20" ht="48" hidden="1" x14ac:dyDescent="0.2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 s="12">
        <v>1433059187</v>
      </c>
      <c r="J1093" s="12">
        <v>1430467187</v>
      </c>
      <c r="K1093" s="13">
        <f>(J1093/86400)+25569</f>
        <v>42125.333182870367</v>
      </c>
      <c r="L1093" t="b">
        <v>0</v>
      </c>
      <c r="M1093">
        <v>53</v>
      </c>
      <c r="N1093" t="b">
        <v>1</v>
      </c>
      <c r="O1093" t="s">
        <v>8264</v>
      </c>
      <c r="P1093">
        <f t="shared" si="34"/>
        <v>0</v>
      </c>
      <c r="Q1093">
        <f>YEAR(K1093)</f>
        <v>2015</v>
      </c>
      <c r="R1093">
        <f t="shared" si="35"/>
        <v>155</v>
      </c>
      <c r="S1093" s="17" t="s">
        <v>8341</v>
      </c>
      <c r="T1093" t="s">
        <v>8363</v>
      </c>
    </row>
    <row r="1094" spans="1:20" ht="32" hidden="1" x14ac:dyDescent="0.2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 s="12">
        <v>1479175680</v>
      </c>
      <c r="J1094" s="12">
        <v>1476317247</v>
      </c>
      <c r="K1094" s="13">
        <f>(J1094/86400)+25569</f>
        <v>42656.005173611113</v>
      </c>
      <c r="L1094" t="b">
        <v>0</v>
      </c>
      <c r="M1094">
        <v>57</v>
      </c>
      <c r="N1094" t="b">
        <v>1</v>
      </c>
      <c r="O1094" t="s">
        <v>8303</v>
      </c>
      <c r="P1094">
        <f t="shared" si="34"/>
        <v>0</v>
      </c>
      <c r="Q1094">
        <f>YEAR(K1094)</f>
        <v>2016</v>
      </c>
      <c r="R1094">
        <f t="shared" si="35"/>
        <v>108</v>
      </c>
      <c r="S1094" s="17" t="s">
        <v>8343</v>
      </c>
      <c r="T1094" t="s">
        <v>8355</v>
      </c>
    </row>
    <row r="1095" spans="1:20" ht="48" hidden="1" x14ac:dyDescent="0.2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 s="12">
        <v>1403539260</v>
      </c>
      <c r="J1095" s="12">
        <v>1401724860</v>
      </c>
      <c r="K1095" s="13">
        <f>(J1095/86400)+25569</f>
        <v>41792.667361111111</v>
      </c>
      <c r="L1095" t="b">
        <v>0</v>
      </c>
      <c r="M1095">
        <v>106</v>
      </c>
      <c r="N1095" t="b">
        <v>1</v>
      </c>
      <c r="O1095" t="s">
        <v>8274</v>
      </c>
      <c r="P1095">
        <f t="shared" si="34"/>
        <v>0</v>
      </c>
      <c r="Q1095">
        <f>YEAR(K1095)</f>
        <v>2014</v>
      </c>
      <c r="R1095">
        <f t="shared" si="35"/>
        <v>120</v>
      </c>
      <c r="S1095" s="17" t="s">
        <v>8347</v>
      </c>
      <c r="T1095" t="s">
        <v>8351</v>
      </c>
    </row>
    <row r="1096" spans="1:20" ht="48" hidden="1" x14ac:dyDescent="0.2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 s="12">
        <v>1483208454</v>
      </c>
      <c r="J1096" s="12">
        <v>1480616454</v>
      </c>
      <c r="K1096" s="13">
        <f>(J1096/86400)+25569</f>
        <v>42705.764513888891</v>
      </c>
      <c r="L1096" t="b">
        <v>0</v>
      </c>
      <c r="M1096">
        <v>35</v>
      </c>
      <c r="N1096" t="b">
        <v>1</v>
      </c>
      <c r="O1096" t="s">
        <v>8293</v>
      </c>
      <c r="P1096">
        <f t="shared" si="34"/>
        <v>0</v>
      </c>
      <c r="Q1096">
        <f>YEAR(K1096)</f>
        <v>2016</v>
      </c>
      <c r="R1096">
        <f t="shared" si="35"/>
        <v>108</v>
      </c>
      <c r="S1096" s="17" t="s">
        <v>8328</v>
      </c>
      <c r="T1096" t="s">
        <v>8329</v>
      </c>
    </row>
    <row r="1097" spans="1:20" ht="48" x14ac:dyDescent="0.2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 s="12">
        <v>1423878182</v>
      </c>
      <c r="J1097" s="12">
        <v>1421199782</v>
      </c>
      <c r="K1097" s="13">
        <f>(J1097/86400)+25569</f>
        <v>42018.071550925924</v>
      </c>
      <c r="L1097" t="b">
        <v>1</v>
      </c>
      <c r="M1097">
        <v>75</v>
      </c>
      <c r="N1097" t="b">
        <v>0</v>
      </c>
      <c r="O1097" t="s">
        <v>8283</v>
      </c>
      <c r="P1097">
        <f t="shared" si="34"/>
        <v>5390</v>
      </c>
      <c r="Q1097">
        <f>YEAR(K1097)</f>
        <v>2015</v>
      </c>
      <c r="R1097">
        <f t="shared" si="35"/>
        <v>31</v>
      </c>
      <c r="S1097" s="17" t="s">
        <v>8333</v>
      </c>
      <c r="T1097" t="s">
        <v>8334</v>
      </c>
    </row>
    <row r="1098" spans="1:20" ht="48" hidden="1" x14ac:dyDescent="0.2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 s="12">
        <v>1309694266</v>
      </c>
      <c r="J1098" s="12">
        <v>1307102266</v>
      </c>
      <c r="K1098" s="13">
        <f>(J1098/86400)+25569</f>
        <v>40697.498449074075</v>
      </c>
      <c r="L1098" t="b">
        <v>1</v>
      </c>
      <c r="M1098">
        <v>118</v>
      </c>
      <c r="N1098" t="b">
        <v>1</v>
      </c>
      <c r="O1098" t="s">
        <v>8267</v>
      </c>
      <c r="P1098">
        <f t="shared" si="34"/>
        <v>5388.79</v>
      </c>
      <c r="Q1098">
        <f>YEAR(K1098)</f>
        <v>2011</v>
      </c>
      <c r="R1098">
        <f t="shared" si="35"/>
        <v>108</v>
      </c>
      <c r="S1098" s="17" t="s">
        <v>8341</v>
      </c>
      <c r="T1098" t="s">
        <v>8342</v>
      </c>
    </row>
    <row r="1099" spans="1:20" ht="48" hidden="1" x14ac:dyDescent="0.2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 s="12">
        <v>1419021607</v>
      </c>
      <c r="J1099" s="12">
        <v>1413834007</v>
      </c>
      <c r="K1099" s="13">
        <f>(J1099/86400)+25569</f>
        <v>41932.819525462961</v>
      </c>
      <c r="L1099" t="b">
        <v>0</v>
      </c>
      <c r="M1099">
        <v>70</v>
      </c>
      <c r="N1099" t="b">
        <v>1</v>
      </c>
      <c r="O1099" t="s">
        <v>8263</v>
      </c>
      <c r="P1099">
        <f t="shared" si="34"/>
        <v>0</v>
      </c>
      <c r="Q1099">
        <f>YEAR(K1099)</f>
        <v>2014</v>
      </c>
      <c r="R1099">
        <f t="shared" si="35"/>
        <v>108</v>
      </c>
      <c r="S1099" s="17" t="s">
        <v>8341</v>
      </c>
      <c r="T1099" t="s">
        <v>8352</v>
      </c>
    </row>
    <row r="1100" spans="1:20" ht="48" x14ac:dyDescent="0.2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 s="12">
        <v>1429564165</v>
      </c>
      <c r="J1100" s="12">
        <v>1426972165</v>
      </c>
      <c r="K1100" s="13">
        <f>(J1100/86400)+25569</f>
        <v>42084.881539351853</v>
      </c>
      <c r="L1100" t="b">
        <v>0</v>
      </c>
      <c r="M1100">
        <v>37</v>
      </c>
      <c r="N1100" t="b">
        <v>0</v>
      </c>
      <c r="O1100" t="s">
        <v>8303</v>
      </c>
      <c r="P1100">
        <f t="shared" si="34"/>
        <v>0</v>
      </c>
      <c r="Q1100">
        <f>YEAR(K1100)</f>
        <v>2015</v>
      </c>
      <c r="R1100">
        <f t="shared" si="35"/>
        <v>90</v>
      </c>
      <c r="S1100" s="17" t="s">
        <v>8343</v>
      </c>
      <c r="T1100" t="s">
        <v>8355</v>
      </c>
    </row>
    <row r="1101" spans="1:20" ht="48" hidden="1" x14ac:dyDescent="0.2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 s="12">
        <v>1467414000</v>
      </c>
      <c r="J1101" s="12">
        <v>1462492178</v>
      </c>
      <c r="K1101" s="13">
        <f>(J1101/86400)+25569</f>
        <v>42495.992800925931</v>
      </c>
      <c r="L1101" t="b">
        <v>0</v>
      </c>
      <c r="M1101">
        <v>70</v>
      </c>
      <c r="N1101" t="b">
        <v>1</v>
      </c>
      <c r="O1101" t="s">
        <v>8269</v>
      </c>
      <c r="P1101">
        <f t="shared" si="34"/>
        <v>0</v>
      </c>
      <c r="Q1101">
        <f>YEAR(K1101)</f>
        <v>2016</v>
      </c>
      <c r="R1101">
        <f t="shared" si="35"/>
        <v>108</v>
      </c>
      <c r="S1101" s="17" t="s">
        <v>8343</v>
      </c>
      <c r="T1101" t="s">
        <v>8346</v>
      </c>
    </row>
    <row r="1102" spans="1:20" ht="32" hidden="1" x14ac:dyDescent="0.2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 s="12">
        <v>1438259422</v>
      </c>
      <c r="J1102" s="12">
        <v>1435667422</v>
      </c>
      <c r="K1102" s="13">
        <f>(J1102/86400)+25569</f>
        <v>42185.521087962959</v>
      </c>
      <c r="L1102" t="b">
        <v>0</v>
      </c>
      <c r="M1102">
        <v>46</v>
      </c>
      <c r="N1102" t="b">
        <v>1</v>
      </c>
      <c r="O1102" t="s">
        <v>8269</v>
      </c>
      <c r="P1102">
        <f t="shared" si="34"/>
        <v>0</v>
      </c>
      <c r="Q1102">
        <f>YEAR(K1102)</f>
        <v>2015</v>
      </c>
      <c r="R1102">
        <f t="shared" si="35"/>
        <v>139</v>
      </c>
      <c r="S1102" s="17" t="s">
        <v>8343</v>
      </c>
      <c r="T1102" t="s">
        <v>8346</v>
      </c>
    </row>
    <row r="1103" spans="1:20" ht="48" hidden="1" x14ac:dyDescent="0.2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 s="12">
        <v>1447001501</v>
      </c>
      <c r="J1103" s="12">
        <v>1444405901</v>
      </c>
      <c r="K1103" s="13">
        <f>(J1103/86400)+25569</f>
        <v>42286.660891203705</v>
      </c>
      <c r="L1103" t="b">
        <v>0</v>
      </c>
      <c r="M1103">
        <v>64</v>
      </c>
      <c r="N1103" t="b">
        <v>1</v>
      </c>
      <c r="O1103" t="s">
        <v>8263</v>
      </c>
      <c r="P1103">
        <f t="shared" si="34"/>
        <v>0</v>
      </c>
      <c r="Q1103">
        <f>YEAR(K1103)</f>
        <v>2015</v>
      </c>
      <c r="R1103">
        <f t="shared" si="35"/>
        <v>102</v>
      </c>
      <c r="S1103" s="17" t="s">
        <v>8341</v>
      </c>
      <c r="T1103" t="s">
        <v>8352</v>
      </c>
    </row>
    <row r="1104" spans="1:20" ht="32" hidden="1" x14ac:dyDescent="0.2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 s="12">
        <v>1447434268</v>
      </c>
      <c r="J1104" s="12">
        <v>1443801868</v>
      </c>
      <c r="K1104" s="13">
        <f>(J1104/86400)+25569</f>
        <v>42279.669768518521</v>
      </c>
      <c r="L1104" t="b">
        <v>0</v>
      </c>
      <c r="M1104">
        <v>78</v>
      </c>
      <c r="N1104" t="b">
        <v>1</v>
      </c>
      <c r="O1104" t="s">
        <v>8274</v>
      </c>
      <c r="P1104">
        <f t="shared" si="34"/>
        <v>0</v>
      </c>
      <c r="Q1104">
        <f>YEAR(K1104)</f>
        <v>2015</v>
      </c>
      <c r="R1104">
        <f t="shared" si="35"/>
        <v>107</v>
      </c>
      <c r="S1104" s="17" t="s">
        <v>8347</v>
      </c>
      <c r="T1104" t="s">
        <v>8351</v>
      </c>
    </row>
    <row r="1105" spans="1:20" ht="48" hidden="1" x14ac:dyDescent="0.2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 s="12">
        <v>1404403381</v>
      </c>
      <c r="J1105" s="12">
        <v>1401811381</v>
      </c>
      <c r="K1105" s="13">
        <f>(J1105/86400)+25569</f>
        <v>41793.668761574074</v>
      </c>
      <c r="L1105" t="b">
        <v>0</v>
      </c>
      <c r="M1105">
        <v>133</v>
      </c>
      <c r="N1105" t="b">
        <v>1</v>
      </c>
      <c r="O1105" t="s">
        <v>8269</v>
      </c>
      <c r="P1105">
        <f t="shared" si="34"/>
        <v>0</v>
      </c>
      <c r="Q1105">
        <f>YEAR(K1105)</f>
        <v>2014</v>
      </c>
      <c r="R1105">
        <f t="shared" si="35"/>
        <v>160</v>
      </c>
      <c r="S1105" s="17" t="s">
        <v>8343</v>
      </c>
      <c r="T1105" t="s">
        <v>8346</v>
      </c>
    </row>
    <row r="1106" spans="1:20" ht="48" hidden="1" x14ac:dyDescent="0.2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 s="12">
        <v>1482988125</v>
      </c>
      <c r="J1106" s="12">
        <v>1480396125</v>
      </c>
      <c r="K1106" s="13">
        <f>(J1106/86400)+25569</f>
        <v>42703.214409722219</v>
      </c>
      <c r="L1106" t="b">
        <v>0</v>
      </c>
      <c r="M1106">
        <v>73</v>
      </c>
      <c r="N1106" t="b">
        <v>1</v>
      </c>
      <c r="O1106" t="s">
        <v>8274</v>
      </c>
      <c r="P1106">
        <f t="shared" si="34"/>
        <v>0</v>
      </c>
      <c r="Q1106">
        <f>YEAR(K1106)</f>
        <v>2016</v>
      </c>
      <c r="R1106">
        <f t="shared" si="35"/>
        <v>107</v>
      </c>
      <c r="S1106" s="17" t="s">
        <v>8347</v>
      </c>
      <c r="T1106" t="s">
        <v>8351</v>
      </c>
    </row>
    <row r="1107" spans="1:20" ht="48" hidden="1" x14ac:dyDescent="0.2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 s="12">
        <v>1414862280</v>
      </c>
      <c r="J1107" s="12">
        <v>1412360309</v>
      </c>
      <c r="K1107" s="13">
        <f>(J1107/86400)+25569</f>
        <v>41915.762835648144</v>
      </c>
      <c r="L1107" t="b">
        <v>0</v>
      </c>
      <c r="M1107">
        <v>72</v>
      </c>
      <c r="N1107" t="b">
        <v>1</v>
      </c>
      <c r="O1107" t="s">
        <v>8269</v>
      </c>
      <c r="P1107">
        <f t="shared" si="34"/>
        <v>0</v>
      </c>
      <c r="Q1107">
        <f>YEAR(K1107)</f>
        <v>2014</v>
      </c>
      <c r="R1107">
        <f t="shared" si="35"/>
        <v>107</v>
      </c>
      <c r="S1107" s="17" t="s">
        <v>8343</v>
      </c>
      <c r="T1107" t="s">
        <v>8346</v>
      </c>
    </row>
    <row r="1108" spans="1:20" ht="48" hidden="1" x14ac:dyDescent="0.2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 s="12">
        <v>1378785540</v>
      </c>
      <c r="J1108" s="12">
        <v>1376066243</v>
      </c>
      <c r="K1108" s="13">
        <f>(J1108/86400)+25569</f>
        <v>41495.692627314813</v>
      </c>
      <c r="L1108" t="b">
        <v>0</v>
      </c>
      <c r="M1108">
        <v>90</v>
      </c>
      <c r="N1108" t="b">
        <v>1</v>
      </c>
      <c r="O1108" t="s">
        <v>8274</v>
      </c>
      <c r="P1108">
        <f t="shared" si="34"/>
        <v>0</v>
      </c>
      <c r="Q1108">
        <f>YEAR(K1108)</f>
        <v>2013</v>
      </c>
      <c r="R1108">
        <f t="shared" si="35"/>
        <v>127</v>
      </c>
      <c r="S1108" s="17" t="s">
        <v>8347</v>
      </c>
      <c r="T1108" t="s">
        <v>8351</v>
      </c>
    </row>
    <row r="1109" spans="1:20" ht="32" hidden="1" x14ac:dyDescent="0.2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 s="12">
        <v>1427309629</v>
      </c>
      <c r="J1109" s="12">
        <v>1425585229</v>
      </c>
      <c r="K1109" s="13">
        <f>(J1109/86400)+25569</f>
        <v>42068.829039351855</v>
      </c>
      <c r="L1109" t="b">
        <v>0</v>
      </c>
      <c r="M1109">
        <v>49</v>
      </c>
      <c r="N1109" t="b">
        <v>1</v>
      </c>
      <c r="O1109" t="s">
        <v>8283</v>
      </c>
      <c r="P1109">
        <f t="shared" si="34"/>
        <v>0</v>
      </c>
      <c r="Q1109">
        <f>YEAR(K1109)</f>
        <v>2015</v>
      </c>
      <c r="R1109">
        <f t="shared" si="35"/>
        <v>107</v>
      </c>
      <c r="S1109" s="17" t="s">
        <v>8333</v>
      </c>
      <c r="T1109" t="s">
        <v>8334</v>
      </c>
    </row>
    <row r="1110" spans="1:20" ht="32" x14ac:dyDescent="0.2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 s="12">
        <v>1412432220</v>
      </c>
      <c r="J1110" s="12">
        <v>1409753820</v>
      </c>
      <c r="K1110" s="13">
        <f>(J1110/86400)+25569</f>
        <v>41885.595138888893</v>
      </c>
      <c r="L1110" t="b">
        <v>0</v>
      </c>
      <c r="M1110">
        <v>76</v>
      </c>
      <c r="N1110" t="b">
        <v>0</v>
      </c>
      <c r="O1110" t="s">
        <v>8301</v>
      </c>
      <c r="P1110">
        <f t="shared" si="34"/>
        <v>0</v>
      </c>
      <c r="Q1110">
        <f>YEAR(K1110)</f>
        <v>2014</v>
      </c>
      <c r="R1110">
        <f t="shared" si="35"/>
        <v>27</v>
      </c>
      <c r="S1110" s="17" t="s">
        <v>8343</v>
      </c>
      <c r="T1110" t="s">
        <v>8344</v>
      </c>
    </row>
    <row r="1111" spans="1:20" ht="48" hidden="1" x14ac:dyDescent="0.2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 s="12">
        <v>1272480540</v>
      </c>
      <c r="J1111" s="12">
        <v>1267220191</v>
      </c>
      <c r="K1111" s="13">
        <f>(J1111/86400)+25569</f>
        <v>40235.900358796294</v>
      </c>
      <c r="L1111" t="b">
        <v>1</v>
      </c>
      <c r="M1111">
        <v>65</v>
      </c>
      <c r="N1111" t="b">
        <v>1</v>
      </c>
      <c r="O1111" t="s">
        <v>8267</v>
      </c>
      <c r="P1111">
        <f t="shared" si="34"/>
        <v>5323.01</v>
      </c>
      <c r="Q1111">
        <f>YEAR(K1111)</f>
        <v>2010</v>
      </c>
      <c r="R1111">
        <f t="shared" si="35"/>
        <v>177</v>
      </c>
      <c r="S1111" s="17" t="s">
        <v>8341</v>
      </c>
      <c r="T1111" t="s">
        <v>8342</v>
      </c>
    </row>
    <row r="1112" spans="1:20" ht="48" hidden="1" x14ac:dyDescent="0.2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 s="12">
        <v>1344636000</v>
      </c>
      <c r="J1112" s="12">
        <v>1341800110</v>
      </c>
      <c r="K1112" s="13">
        <f>(J1112/86400)+25569</f>
        <v>41099.093865740739</v>
      </c>
      <c r="L1112" t="b">
        <v>0</v>
      </c>
      <c r="M1112">
        <v>105</v>
      </c>
      <c r="N1112" t="b">
        <v>1</v>
      </c>
      <c r="O1112" t="s">
        <v>8277</v>
      </c>
      <c r="P1112">
        <f t="shared" si="34"/>
        <v>0</v>
      </c>
      <c r="Q1112">
        <f>YEAR(K1112)</f>
        <v>2012</v>
      </c>
      <c r="R1112">
        <f t="shared" si="35"/>
        <v>116</v>
      </c>
      <c r="S1112" s="17" t="s">
        <v>8347</v>
      </c>
      <c r="T1112" t="s">
        <v>8348</v>
      </c>
    </row>
    <row r="1113" spans="1:20" ht="48" hidden="1" x14ac:dyDescent="0.2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 s="12">
        <v>1408679055</v>
      </c>
      <c r="J1113" s="12">
        <v>1406087055</v>
      </c>
      <c r="K1113" s="13">
        <f>(J1113/86400)+25569</f>
        <v>41843.155729166669</v>
      </c>
      <c r="L1113" t="b">
        <v>0</v>
      </c>
      <c r="M1113">
        <v>64</v>
      </c>
      <c r="N1113" t="b">
        <v>1</v>
      </c>
      <c r="O1113" t="s">
        <v>8301</v>
      </c>
      <c r="P1113">
        <f t="shared" si="34"/>
        <v>0</v>
      </c>
      <c r="Q1113">
        <f>YEAR(K1113)</f>
        <v>2014</v>
      </c>
      <c r="R1113">
        <f t="shared" si="35"/>
        <v>133</v>
      </c>
      <c r="S1113" s="17" t="s">
        <v>8343</v>
      </c>
      <c r="T1113" t="s">
        <v>8344</v>
      </c>
    </row>
    <row r="1114" spans="1:20" ht="48" hidden="1" x14ac:dyDescent="0.2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 s="12">
        <v>1276574400</v>
      </c>
      <c r="J1114" s="12">
        <v>1270576379</v>
      </c>
      <c r="K1114" s="13">
        <f>(J1114/86400)+25569</f>
        <v>40274.745127314818</v>
      </c>
      <c r="L1114" t="b">
        <v>1</v>
      </c>
      <c r="M1114">
        <v>28</v>
      </c>
      <c r="N1114" t="b">
        <v>1</v>
      </c>
      <c r="O1114" t="s">
        <v>8274</v>
      </c>
      <c r="P1114">
        <f t="shared" si="34"/>
        <v>5300</v>
      </c>
      <c r="Q1114">
        <f>YEAR(K1114)</f>
        <v>2010</v>
      </c>
      <c r="R1114">
        <f t="shared" si="35"/>
        <v>106</v>
      </c>
      <c r="S1114" s="17" t="s">
        <v>8347</v>
      </c>
      <c r="T1114" t="s">
        <v>8351</v>
      </c>
    </row>
    <row r="1115" spans="1:20" ht="48" hidden="1" x14ac:dyDescent="0.2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 s="12">
        <v>1464040800</v>
      </c>
      <c r="J1115" s="12">
        <v>1461527631</v>
      </c>
      <c r="K1115" s="13">
        <f>(J1115/86400)+25569</f>
        <v>42484.829062500001</v>
      </c>
      <c r="L1115" t="b">
        <v>1</v>
      </c>
      <c r="M1115">
        <v>110</v>
      </c>
      <c r="N1115" t="b">
        <v>1</v>
      </c>
      <c r="O1115" t="s">
        <v>8283</v>
      </c>
      <c r="P1115">
        <f t="shared" si="34"/>
        <v>5297</v>
      </c>
      <c r="Q1115">
        <f>YEAR(K1115)</f>
        <v>2016</v>
      </c>
      <c r="R1115">
        <f t="shared" si="35"/>
        <v>132</v>
      </c>
      <c r="S1115" s="17" t="s">
        <v>8333</v>
      </c>
      <c r="T1115" t="s">
        <v>8334</v>
      </c>
    </row>
    <row r="1116" spans="1:20" ht="48" hidden="1" x14ac:dyDescent="0.2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 s="12">
        <v>1408638480</v>
      </c>
      <c r="J1116" s="12">
        <v>1406811593</v>
      </c>
      <c r="K1116" s="13">
        <f>(J1116/86400)+25569</f>
        <v>41851.541585648149</v>
      </c>
      <c r="L1116" t="b">
        <v>0</v>
      </c>
      <c r="M1116">
        <v>37</v>
      </c>
      <c r="N1116" t="b">
        <v>1</v>
      </c>
      <c r="O1116" t="s">
        <v>8269</v>
      </c>
      <c r="P1116">
        <f t="shared" si="34"/>
        <v>0</v>
      </c>
      <c r="Q1116">
        <f>YEAR(K1116)</f>
        <v>2014</v>
      </c>
      <c r="R1116">
        <f t="shared" si="35"/>
        <v>106</v>
      </c>
      <c r="S1116" s="17" t="s">
        <v>8343</v>
      </c>
      <c r="T1116" t="s">
        <v>8346</v>
      </c>
    </row>
    <row r="1117" spans="1:20" ht="48" hidden="1" x14ac:dyDescent="0.2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 s="12">
        <v>1485989940</v>
      </c>
      <c r="J1117" s="12">
        <v>1483393836</v>
      </c>
      <c r="K1117" s="13">
        <f>(J1117/86400)+25569</f>
        <v>42737.910138888888</v>
      </c>
      <c r="L1117" t="b">
        <v>0</v>
      </c>
      <c r="M1117">
        <v>46</v>
      </c>
      <c r="N1117" t="b">
        <v>1</v>
      </c>
      <c r="O1117" t="s">
        <v>8269</v>
      </c>
      <c r="P1117">
        <f t="shared" si="34"/>
        <v>0</v>
      </c>
      <c r="Q1117">
        <f>YEAR(K1117)</f>
        <v>2017</v>
      </c>
      <c r="R1117">
        <f t="shared" si="35"/>
        <v>106</v>
      </c>
      <c r="S1117" s="17" t="s">
        <v>8343</v>
      </c>
      <c r="T1117" t="s">
        <v>8346</v>
      </c>
    </row>
    <row r="1118" spans="1:20" ht="48" hidden="1" x14ac:dyDescent="0.2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 s="12">
        <v>1400533200</v>
      </c>
      <c r="J1118" s="12">
        <v>1398348859</v>
      </c>
      <c r="K1118" s="13">
        <f>(J1118/86400)+25569</f>
        <v>41753.593275462961</v>
      </c>
      <c r="L1118" t="b">
        <v>0</v>
      </c>
      <c r="M1118">
        <v>126</v>
      </c>
      <c r="N1118" t="b">
        <v>1</v>
      </c>
      <c r="O1118" t="s">
        <v>8269</v>
      </c>
      <c r="P1118">
        <f t="shared" si="34"/>
        <v>0</v>
      </c>
      <c r="Q1118">
        <f>YEAR(K1118)</f>
        <v>2014</v>
      </c>
      <c r="R1118">
        <f t="shared" si="35"/>
        <v>106</v>
      </c>
      <c r="S1118" s="17" t="s">
        <v>8343</v>
      </c>
      <c r="T1118" t="s">
        <v>8346</v>
      </c>
    </row>
    <row r="1119" spans="1:20" ht="48" hidden="1" x14ac:dyDescent="0.2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 s="12">
        <v>1434505214</v>
      </c>
      <c r="J1119" s="12">
        <v>1432690814</v>
      </c>
      <c r="K1119" s="13">
        <f>(J1119/86400)+25569</f>
        <v>42151.069606481484</v>
      </c>
      <c r="L1119" t="b">
        <v>0</v>
      </c>
      <c r="M1119">
        <v>49</v>
      </c>
      <c r="N1119" t="b">
        <v>1</v>
      </c>
      <c r="O1119" t="s">
        <v>8269</v>
      </c>
      <c r="P1119">
        <f t="shared" si="34"/>
        <v>0</v>
      </c>
      <c r="Q1119">
        <f>YEAR(K1119)</f>
        <v>2015</v>
      </c>
      <c r="R1119">
        <f t="shared" si="35"/>
        <v>105</v>
      </c>
      <c r="S1119" s="17" t="s">
        <v>8343</v>
      </c>
      <c r="T1119" t="s">
        <v>8346</v>
      </c>
    </row>
    <row r="1120" spans="1:20" ht="48" hidden="1" x14ac:dyDescent="0.2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 s="12">
        <v>1312960080</v>
      </c>
      <c r="J1120" s="12">
        <v>1308900441</v>
      </c>
      <c r="K1120" s="13">
        <f>(J1120/86400)+25569</f>
        <v>40718.310659722221</v>
      </c>
      <c r="L1120" t="b">
        <v>0</v>
      </c>
      <c r="M1120">
        <v>70</v>
      </c>
      <c r="N1120" t="b">
        <v>1</v>
      </c>
      <c r="O1120" t="s">
        <v>8267</v>
      </c>
      <c r="P1120">
        <f t="shared" si="34"/>
        <v>0</v>
      </c>
      <c r="Q1120">
        <f>YEAR(K1120)</f>
        <v>2011</v>
      </c>
      <c r="R1120">
        <f t="shared" si="35"/>
        <v>105</v>
      </c>
      <c r="S1120" s="17" t="s">
        <v>8341</v>
      </c>
      <c r="T1120" t="s">
        <v>8342</v>
      </c>
    </row>
    <row r="1121" spans="1:20" ht="48" hidden="1" x14ac:dyDescent="0.2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 s="12">
        <v>1405095300</v>
      </c>
      <c r="J1121" s="12">
        <v>1403146628</v>
      </c>
      <c r="K1121" s="13">
        <f>(J1121/86400)+25569</f>
        <v>41809.12300925926</v>
      </c>
      <c r="L1121" t="b">
        <v>0</v>
      </c>
      <c r="M1121">
        <v>82</v>
      </c>
      <c r="N1121" t="b">
        <v>1</v>
      </c>
      <c r="O1121" t="s">
        <v>8269</v>
      </c>
      <c r="P1121">
        <f t="shared" si="34"/>
        <v>0</v>
      </c>
      <c r="Q1121">
        <f>YEAR(K1121)</f>
        <v>2014</v>
      </c>
      <c r="R1121">
        <f t="shared" si="35"/>
        <v>105</v>
      </c>
      <c r="S1121" s="17" t="s">
        <v>8343</v>
      </c>
      <c r="T1121" t="s">
        <v>8346</v>
      </c>
    </row>
    <row r="1122" spans="1:20" ht="48" hidden="1" x14ac:dyDescent="0.2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 s="12">
        <v>1485936000</v>
      </c>
      <c r="J1122" s="12">
        <v>1481949983</v>
      </c>
      <c r="K1122" s="13">
        <f>(J1122/86400)+25569</f>
        <v>42721.198877314819</v>
      </c>
      <c r="L1122" t="b">
        <v>0</v>
      </c>
      <c r="M1122">
        <v>43</v>
      </c>
      <c r="N1122" t="b">
        <v>1</v>
      </c>
      <c r="O1122" t="s">
        <v>8264</v>
      </c>
      <c r="P1122">
        <f t="shared" si="34"/>
        <v>0</v>
      </c>
      <c r="Q1122">
        <f>YEAR(K1122)</f>
        <v>2016</v>
      </c>
      <c r="R1122">
        <f t="shared" si="35"/>
        <v>105</v>
      </c>
      <c r="S1122" s="17" t="s">
        <v>8341</v>
      </c>
      <c r="T1122" t="s">
        <v>8363</v>
      </c>
    </row>
    <row r="1123" spans="1:20" ht="48" hidden="1" x14ac:dyDescent="0.2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 s="12">
        <v>1460918282</v>
      </c>
      <c r="J1123" s="12">
        <v>1455737882</v>
      </c>
      <c r="K1123" s="13">
        <f>(J1123/86400)+25569</f>
        <v>42417.818078703705</v>
      </c>
      <c r="L1123" t="b">
        <v>0</v>
      </c>
      <c r="M1123">
        <v>50</v>
      </c>
      <c r="N1123" t="b">
        <v>1</v>
      </c>
      <c r="O1123" t="s">
        <v>8267</v>
      </c>
      <c r="P1123">
        <f t="shared" si="34"/>
        <v>0</v>
      </c>
      <c r="Q1123">
        <f>YEAR(K1123)</f>
        <v>2016</v>
      </c>
      <c r="R1123">
        <f t="shared" si="35"/>
        <v>112</v>
      </c>
      <c r="S1123" s="17" t="s">
        <v>8341</v>
      </c>
      <c r="T1123" t="s">
        <v>8342</v>
      </c>
    </row>
    <row r="1124" spans="1:20" ht="48" hidden="1" x14ac:dyDescent="0.2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 s="12">
        <v>1459483140</v>
      </c>
      <c r="J1124" s="12">
        <v>1456526879</v>
      </c>
      <c r="K1124" s="13">
        <f>(J1124/86400)+25569</f>
        <v>42426.949988425928</v>
      </c>
      <c r="L1124" t="b">
        <v>1</v>
      </c>
      <c r="M1124">
        <v>100</v>
      </c>
      <c r="N1124" t="b">
        <v>1</v>
      </c>
      <c r="O1124" t="s">
        <v>8269</v>
      </c>
      <c r="P1124">
        <f t="shared" si="34"/>
        <v>5258</v>
      </c>
      <c r="Q1124">
        <f>YEAR(K1124)</f>
        <v>2016</v>
      </c>
      <c r="R1124">
        <f t="shared" si="35"/>
        <v>117</v>
      </c>
      <c r="S1124" s="17" t="s">
        <v>8343</v>
      </c>
      <c r="T1124" t="s">
        <v>8346</v>
      </c>
    </row>
    <row r="1125" spans="1:20" ht="32" hidden="1" x14ac:dyDescent="0.2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 s="12">
        <v>1492356166</v>
      </c>
      <c r="J1125" s="12">
        <v>1488471766</v>
      </c>
      <c r="K1125" s="13">
        <f>(J1125/86400)+25569</f>
        <v>42796.682476851856</v>
      </c>
      <c r="L1125" t="b">
        <v>0</v>
      </c>
      <c r="M1125">
        <v>12</v>
      </c>
      <c r="N1125" t="b">
        <v>0</v>
      </c>
      <c r="O1125" t="s">
        <v>8269</v>
      </c>
      <c r="P1125">
        <f t="shared" si="34"/>
        <v>0</v>
      </c>
      <c r="Q1125">
        <f>YEAR(K1125)</f>
        <v>2017</v>
      </c>
      <c r="R1125">
        <f t="shared" si="35"/>
        <v>11</v>
      </c>
      <c r="S1125" s="17" t="s">
        <v>8343</v>
      </c>
      <c r="T1125" t="s">
        <v>8346</v>
      </c>
    </row>
    <row r="1126" spans="1:20" ht="48" hidden="1" x14ac:dyDescent="0.2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 s="12">
        <v>1434285409</v>
      </c>
      <c r="J1126" s="12">
        <v>1431693409</v>
      </c>
      <c r="K1126" s="13">
        <f>(J1126/86400)+25569</f>
        <v>42139.525567129633</v>
      </c>
      <c r="L1126" t="b">
        <v>0</v>
      </c>
      <c r="M1126">
        <v>104</v>
      </c>
      <c r="N1126" t="b">
        <v>1</v>
      </c>
      <c r="O1126" t="s">
        <v>8269</v>
      </c>
      <c r="P1126">
        <f t="shared" si="34"/>
        <v>0</v>
      </c>
      <c r="Q1126">
        <f>YEAR(K1126)</f>
        <v>2015</v>
      </c>
      <c r="R1126">
        <f t="shared" si="35"/>
        <v>105</v>
      </c>
      <c r="S1126" s="17" t="s">
        <v>8343</v>
      </c>
      <c r="T1126" t="s">
        <v>8346</v>
      </c>
    </row>
    <row r="1127" spans="1:20" ht="48" hidden="1" x14ac:dyDescent="0.2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 s="12">
        <v>1339235377</v>
      </c>
      <c r="J1127" s="12">
        <v>1336643377</v>
      </c>
      <c r="K1127" s="13">
        <f>(J1127/86400)+25569</f>
        <v>41039.409456018519</v>
      </c>
      <c r="L1127" t="b">
        <v>0</v>
      </c>
      <c r="M1127">
        <v>46</v>
      </c>
      <c r="N1127" t="b">
        <v>1</v>
      </c>
      <c r="O1127" t="s">
        <v>8290</v>
      </c>
      <c r="P1127">
        <f t="shared" si="34"/>
        <v>0</v>
      </c>
      <c r="Q1127">
        <f>YEAR(K1127)</f>
        <v>2012</v>
      </c>
      <c r="R1127">
        <f t="shared" si="35"/>
        <v>105</v>
      </c>
      <c r="S1127" s="17" t="s">
        <v>8347</v>
      </c>
      <c r="T1127" t="s">
        <v>8358</v>
      </c>
    </row>
    <row r="1128" spans="1:20" ht="48" hidden="1" x14ac:dyDescent="0.2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 s="12">
        <v>1291870740</v>
      </c>
      <c r="J1128" s="12">
        <v>1286480070</v>
      </c>
      <c r="K1128" s="13">
        <f>(J1128/86400)+25569</f>
        <v>40458.815625000003</v>
      </c>
      <c r="L1128" t="b">
        <v>0</v>
      </c>
      <c r="M1128">
        <v>147</v>
      </c>
      <c r="N1128" t="b">
        <v>1</v>
      </c>
      <c r="O1128" t="s">
        <v>8277</v>
      </c>
      <c r="P1128">
        <f t="shared" si="34"/>
        <v>0</v>
      </c>
      <c r="Q1128">
        <f>YEAR(K1128)</f>
        <v>2010</v>
      </c>
      <c r="R1128">
        <f t="shared" si="35"/>
        <v>105</v>
      </c>
      <c r="S1128" s="17" t="s">
        <v>8347</v>
      </c>
      <c r="T1128" t="s">
        <v>8348</v>
      </c>
    </row>
    <row r="1129" spans="1:20" ht="48" hidden="1" x14ac:dyDescent="0.2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 s="12">
        <v>1470430800</v>
      </c>
      <c r="J1129" s="12">
        <v>1467865967</v>
      </c>
      <c r="K1129" s="13">
        <f>(J1129/86400)+25569</f>
        <v>42558.189432870371</v>
      </c>
      <c r="L1129" t="b">
        <v>0</v>
      </c>
      <c r="M1129">
        <v>142</v>
      </c>
      <c r="N1129" t="b">
        <v>1</v>
      </c>
      <c r="O1129" t="s">
        <v>8269</v>
      </c>
      <c r="P1129">
        <f t="shared" si="34"/>
        <v>0</v>
      </c>
      <c r="Q1129">
        <f>YEAR(K1129)</f>
        <v>2016</v>
      </c>
      <c r="R1129">
        <f t="shared" si="35"/>
        <v>105</v>
      </c>
      <c r="S1129" s="17" t="s">
        <v>8343</v>
      </c>
      <c r="T1129" t="s">
        <v>8346</v>
      </c>
    </row>
    <row r="1130" spans="1:20" ht="48" hidden="1" x14ac:dyDescent="0.2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 s="12">
        <v>1450380009</v>
      </c>
      <c r="J1130" s="12">
        <v>1447960809</v>
      </c>
      <c r="K1130" s="13">
        <f>(J1130/86400)+25569</f>
        <v>42327.805659722224</v>
      </c>
      <c r="L1130" t="b">
        <v>0</v>
      </c>
      <c r="M1130">
        <v>17</v>
      </c>
      <c r="N1130" t="b">
        <v>0</v>
      </c>
      <c r="O1130" t="s">
        <v>8299</v>
      </c>
      <c r="P1130">
        <f t="shared" si="34"/>
        <v>0</v>
      </c>
      <c r="Q1130">
        <f>YEAR(K1130)</f>
        <v>2015</v>
      </c>
      <c r="R1130">
        <f t="shared" si="35"/>
        <v>2</v>
      </c>
      <c r="S1130" s="17" t="s">
        <v>8328</v>
      </c>
      <c r="T1130" t="s">
        <v>8335</v>
      </c>
    </row>
    <row r="1131" spans="1:20" ht="48" hidden="1" x14ac:dyDescent="0.2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 s="12">
        <v>1477976340</v>
      </c>
      <c r="J1131" s="12">
        <v>1475460819</v>
      </c>
      <c r="K1131" s="13">
        <f>(J1131/86400)+25569</f>
        <v>42646.092812499999</v>
      </c>
      <c r="L1131" t="b">
        <v>0</v>
      </c>
      <c r="M1131">
        <v>56</v>
      </c>
      <c r="N1131" t="b">
        <v>1</v>
      </c>
      <c r="O1131" t="s">
        <v>8269</v>
      </c>
      <c r="P1131">
        <f t="shared" si="34"/>
        <v>0</v>
      </c>
      <c r="Q1131">
        <f>YEAR(K1131)</f>
        <v>2016</v>
      </c>
      <c r="R1131">
        <f t="shared" si="35"/>
        <v>105</v>
      </c>
      <c r="S1131" s="17" t="s">
        <v>8343</v>
      </c>
      <c r="T1131" t="s">
        <v>8346</v>
      </c>
    </row>
    <row r="1132" spans="1:20" ht="48" hidden="1" x14ac:dyDescent="0.2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 s="12">
        <v>1348028861</v>
      </c>
      <c r="J1132" s="12">
        <v>1342844861</v>
      </c>
      <c r="K1132" s="13">
        <f>(J1132/86400)+25569</f>
        <v>41111.185891203706</v>
      </c>
      <c r="L1132" t="b">
        <v>0</v>
      </c>
      <c r="M1132">
        <v>120</v>
      </c>
      <c r="N1132" t="b">
        <v>1</v>
      </c>
      <c r="O1132" t="s">
        <v>8272</v>
      </c>
      <c r="P1132">
        <f t="shared" si="34"/>
        <v>0</v>
      </c>
      <c r="Q1132">
        <f>YEAR(K1132)</f>
        <v>2012</v>
      </c>
      <c r="R1132">
        <f t="shared" si="35"/>
        <v>131</v>
      </c>
      <c r="S1132" s="17" t="s">
        <v>8331</v>
      </c>
      <c r="T1132" t="s">
        <v>8353</v>
      </c>
    </row>
    <row r="1133" spans="1:20" ht="48" hidden="1" x14ac:dyDescent="0.2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 s="12">
        <v>1444149886</v>
      </c>
      <c r="J1133" s="12">
        <v>1441125886</v>
      </c>
      <c r="K1133" s="13">
        <f>(J1133/86400)+25569</f>
        <v>42248.697754629626</v>
      </c>
      <c r="L1133" t="b">
        <v>0</v>
      </c>
      <c r="M1133">
        <v>65</v>
      </c>
      <c r="N1133" t="b">
        <v>1</v>
      </c>
      <c r="O1133" t="s">
        <v>8269</v>
      </c>
      <c r="P1133">
        <f t="shared" si="34"/>
        <v>0</v>
      </c>
      <c r="Q1133">
        <f>YEAR(K1133)</f>
        <v>2015</v>
      </c>
      <c r="R1133">
        <f t="shared" si="35"/>
        <v>105</v>
      </c>
      <c r="S1133" s="17" t="s">
        <v>8343</v>
      </c>
      <c r="T1133" t="s">
        <v>8346</v>
      </c>
    </row>
    <row r="1134" spans="1:20" ht="48" hidden="1" x14ac:dyDescent="0.2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 s="12">
        <v>1341683211</v>
      </c>
      <c r="J1134" s="12">
        <v>1339091211</v>
      </c>
      <c r="K1134" s="13">
        <f>(J1134/86400)+25569</f>
        <v>41067.740868055553</v>
      </c>
      <c r="L1134" t="b">
        <v>1</v>
      </c>
      <c r="M1134">
        <v>81</v>
      </c>
      <c r="N1134" t="b">
        <v>1</v>
      </c>
      <c r="O1134" t="s">
        <v>8274</v>
      </c>
      <c r="P1134">
        <f t="shared" si="34"/>
        <v>5222</v>
      </c>
      <c r="Q1134">
        <f>YEAR(K1134)</f>
        <v>2012</v>
      </c>
      <c r="R1134">
        <f t="shared" si="35"/>
        <v>104</v>
      </c>
      <c r="S1134" s="17" t="s">
        <v>8347</v>
      </c>
      <c r="T1134" t="s">
        <v>8351</v>
      </c>
    </row>
    <row r="1135" spans="1:20" ht="32" hidden="1" x14ac:dyDescent="0.2">
      <c r="A1135">
        <v>3217</v>
      </c>
      <c r="B1135" s="3" t="s">
        <v>3217</v>
      </c>
      <c r="C1135" s="3" t="s">
        <v>7327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 s="12">
        <v>1478264784</v>
      </c>
      <c r="J1135" s="12">
        <v>1475672784</v>
      </c>
      <c r="K1135" s="13">
        <f>(J1135/86400)+25569</f>
        <v>42648.546111111107</v>
      </c>
      <c r="L1135" t="b">
        <v>1</v>
      </c>
      <c r="M1135">
        <v>104</v>
      </c>
      <c r="N1135" t="b">
        <v>1</v>
      </c>
      <c r="O1135" t="s">
        <v>8269</v>
      </c>
      <c r="P1135">
        <f t="shared" si="34"/>
        <v>5221</v>
      </c>
      <c r="Q1135">
        <f>YEAR(K1135)</f>
        <v>2016</v>
      </c>
      <c r="R1135">
        <f t="shared" si="35"/>
        <v>116</v>
      </c>
      <c r="S1135" s="17" t="s">
        <v>8343</v>
      </c>
      <c r="T1135" t="s">
        <v>8346</v>
      </c>
    </row>
    <row r="1136" spans="1:20" ht="48" hidden="1" x14ac:dyDescent="0.2">
      <c r="A1136">
        <v>3021</v>
      </c>
      <c r="B1136" s="3" t="s">
        <v>3021</v>
      </c>
      <c r="C1136" s="3" t="s">
        <v>7131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 s="12">
        <v>1479794340</v>
      </c>
      <c r="J1136" s="12">
        <v>1476715869</v>
      </c>
      <c r="K1136" s="13">
        <f>(J1136/86400)+25569</f>
        <v>42660.618854166663</v>
      </c>
      <c r="L1136" t="b">
        <v>0</v>
      </c>
      <c r="M1136">
        <v>103</v>
      </c>
      <c r="N1136" t="b">
        <v>1</v>
      </c>
      <c r="O1136" t="s">
        <v>8301</v>
      </c>
      <c r="P1136">
        <f t="shared" si="34"/>
        <v>0</v>
      </c>
      <c r="Q1136">
        <f>YEAR(K1136)</f>
        <v>2016</v>
      </c>
      <c r="R1136">
        <f t="shared" si="35"/>
        <v>116</v>
      </c>
      <c r="S1136" s="17" t="s">
        <v>8343</v>
      </c>
      <c r="T1136" t="s">
        <v>8344</v>
      </c>
    </row>
    <row r="1137" spans="1:20" ht="48" hidden="1" x14ac:dyDescent="0.2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 s="12">
        <v>1491019200</v>
      </c>
      <c r="J1137" s="12">
        <v>1488418990</v>
      </c>
      <c r="K1137" s="13">
        <f>(J1137/86400)+25569</f>
        <v>42796.071643518517</v>
      </c>
      <c r="L1137" t="b">
        <v>0</v>
      </c>
      <c r="M1137">
        <v>79</v>
      </c>
      <c r="N1137" t="b">
        <v>0</v>
      </c>
      <c r="O1137" t="s">
        <v>8291</v>
      </c>
      <c r="P1137">
        <f t="shared" si="34"/>
        <v>0</v>
      </c>
      <c r="Q1137">
        <f>YEAR(K1137)</f>
        <v>2017</v>
      </c>
      <c r="R1137">
        <f t="shared" si="35"/>
        <v>26</v>
      </c>
      <c r="S1137" s="17" t="s">
        <v>8347</v>
      </c>
      <c r="T1137" t="s">
        <v>8350</v>
      </c>
    </row>
    <row r="1138" spans="1:20" ht="48" hidden="1" x14ac:dyDescent="0.2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 s="12">
        <v>1451089134</v>
      </c>
      <c r="J1138" s="12">
        <v>1448497134</v>
      </c>
      <c r="K1138" s="13">
        <f>(J1138/86400)+25569</f>
        <v>42334.013124999998</v>
      </c>
      <c r="L1138" t="b">
        <v>0</v>
      </c>
      <c r="M1138">
        <v>78</v>
      </c>
      <c r="N1138" t="b">
        <v>1</v>
      </c>
      <c r="O1138" t="s">
        <v>8272</v>
      </c>
      <c r="P1138">
        <f t="shared" si="34"/>
        <v>0</v>
      </c>
      <c r="Q1138">
        <f>YEAR(K1138)</f>
        <v>2015</v>
      </c>
      <c r="R1138">
        <f t="shared" si="35"/>
        <v>104</v>
      </c>
      <c r="S1138" s="17" t="s">
        <v>8331</v>
      </c>
      <c r="T1138" t="s">
        <v>8353</v>
      </c>
    </row>
    <row r="1139" spans="1:20" ht="48" hidden="1" x14ac:dyDescent="0.2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 s="12">
        <v>1397354400</v>
      </c>
      <c r="J1139" s="12">
        <v>1395277318</v>
      </c>
      <c r="K1139" s="13">
        <f>(J1139/86400)+25569</f>
        <v>41718.043032407411</v>
      </c>
      <c r="L1139" t="b">
        <v>0</v>
      </c>
      <c r="M1139">
        <v>81</v>
      </c>
      <c r="N1139" t="b">
        <v>1</v>
      </c>
      <c r="O1139" t="s">
        <v>8264</v>
      </c>
      <c r="P1139">
        <f t="shared" si="34"/>
        <v>0</v>
      </c>
      <c r="Q1139">
        <f>YEAR(K1139)</f>
        <v>2014</v>
      </c>
      <c r="R1139">
        <f t="shared" si="35"/>
        <v>104</v>
      </c>
      <c r="S1139" s="17" t="s">
        <v>8341</v>
      </c>
      <c r="T1139" t="s">
        <v>8363</v>
      </c>
    </row>
    <row r="1140" spans="1:20" ht="48" hidden="1" x14ac:dyDescent="0.2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 s="12">
        <v>1485796613</v>
      </c>
      <c r="J1140" s="12">
        <v>1481908613</v>
      </c>
      <c r="K1140" s="13">
        <f>(J1140/86400)+25569</f>
        <v>42720.720057870371</v>
      </c>
      <c r="L1140" t="b">
        <v>0</v>
      </c>
      <c r="M1140">
        <v>4</v>
      </c>
      <c r="N1140" t="b">
        <v>0</v>
      </c>
      <c r="O1140" t="s">
        <v>8271</v>
      </c>
      <c r="P1140">
        <f t="shared" si="34"/>
        <v>0</v>
      </c>
      <c r="Q1140">
        <f>YEAR(K1140)</f>
        <v>2016</v>
      </c>
      <c r="R1140">
        <f t="shared" si="35"/>
        <v>104</v>
      </c>
      <c r="S1140" s="17" t="s">
        <v>8328</v>
      </c>
      <c r="T1140" t="s">
        <v>8330</v>
      </c>
    </row>
    <row r="1141" spans="1:20" ht="48" hidden="1" x14ac:dyDescent="0.2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 s="12">
        <v>1484441980</v>
      </c>
      <c r="J1141" s="12">
        <v>1479257980</v>
      </c>
      <c r="K1141" s="13">
        <f>(J1141/86400)+25569</f>
        <v>42690.041435185187</v>
      </c>
      <c r="L1141" t="b">
        <v>0</v>
      </c>
      <c r="M1141">
        <v>54</v>
      </c>
      <c r="N1141" t="b">
        <v>1</v>
      </c>
      <c r="O1141" t="s">
        <v>8269</v>
      </c>
      <c r="P1141">
        <f t="shared" si="34"/>
        <v>0</v>
      </c>
      <c r="Q1141">
        <f>YEAR(K1141)</f>
        <v>2016</v>
      </c>
      <c r="R1141">
        <f t="shared" si="35"/>
        <v>104</v>
      </c>
      <c r="S1141" s="17" t="s">
        <v>8343</v>
      </c>
      <c r="T1141" t="s">
        <v>8346</v>
      </c>
    </row>
    <row r="1142" spans="1:20" ht="48" hidden="1" x14ac:dyDescent="0.2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 s="12">
        <v>1345079785</v>
      </c>
      <c r="J1142" s="12">
        <v>1342487785</v>
      </c>
      <c r="K1142" s="13">
        <f>(J1142/86400)+25569</f>
        <v>41107.053067129629</v>
      </c>
      <c r="L1142" t="b">
        <v>1</v>
      </c>
      <c r="M1142">
        <v>96</v>
      </c>
      <c r="N1142" t="b">
        <v>1</v>
      </c>
      <c r="O1142" t="s">
        <v>8267</v>
      </c>
      <c r="P1142">
        <f t="shared" si="34"/>
        <v>5186</v>
      </c>
      <c r="Q1142">
        <f>YEAR(K1142)</f>
        <v>2012</v>
      </c>
      <c r="R1142">
        <f t="shared" si="35"/>
        <v>104</v>
      </c>
      <c r="S1142" s="17" t="s">
        <v>8341</v>
      </c>
      <c r="T1142" t="s">
        <v>8342</v>
      </c>
    </row>
    <row r="1143" spans="1:20" ht="48" hidden="1" x14ac:dyDescent="0.2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 s="12">
        <v>1455602340</v>
      </c>
      <c r="J1143" s="12">
        <v>1453827436</v>
      </c>
      <c r="K1143" s="13">
        <f>(J1143/86400)+25569</f>
        <v>42395.706435185188</v>
      </c>
      <c r="L1143" t="b">
        <v>0</v>
      </c>
      <c r="M1143">
        <v>52</v>
      </c>
      <c r="N1143" t="b">
        <v>1</v>
      </c>
      <c r="O1143" t="s">
        <v>8303</v>
      </c>
      <c r="P1143">
        <f t="shared" si="34"/>
        <v>0</v>
      </c>
      <c r="Q1143">
        <f>YEAR(K1143)</f>
        <v>2016</v>
      </c>
      <c r="R1143">
        <f t="shared" si="35"/>
        <v>104</v>
      </c>
      <c r="S1143" s="17" t="s">
        <v>8343</v>
      </c>
      <c r="T1143" t="s">
        <v>8355</v>
      </c>
    </row>
    <row r="1144" spans="1:20" ht="48" hidden="1" x14ac:dyDescent="0.2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 s="12">
        <v>1406557877</v>
      </c>
      <c r="J1144" s="12">
        <v>1404743477</v>
      </c>
      <c r="K1144" s="13">
        <f>(J1144/86400)+25569</f>
        <v>41827.605057870373</v>
      </c>
      <c r="L1144" t="b">
        <v>1</v>
      </c>
      <c r="M1144">
        <v>82</v>
      </c>
      <c r="N1144" t="b">
        <v>1</v>
      </c>
      <c r="O1144" t="s">
        <v>8269</v>
      </c>
      <c r="P1144">
        <f t="shared" si="34"/>
        <v>5175</v>
      </c>
      <c r="Q1144">
        <f>YEAR(K1144)</f>
        <v>2014</v>
      </c>
      <c r="R1144">
        <f t="shared" si="35"/>
        <v>104</v>
      </c>
      <c r="S1144" s="17" t="s">
        <v>8343</v>
      </c>
      <c r="T1144" t="s">
        <v>8346</v>
      </c>
    </row>
    <row r="1145" spans="1:20" ht="48" hidden="1" x14ac:dyDescent="0.2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 s="12">
        <v>1433289600</v>
      </c>
      <c r="J1145" s="12">
        <v>1430768800</v>
      </c>
      <c r="K1145" s="13">
        <f>(J1145/86400)+25569</f>
        <v>42128.824074074073</v>
      </c>
      <c r="L1145" t="b">
        <v>0</v>
      </c>
      <c r="M1145">
        <v>30</v>
      </c>
      <c r="N1145" t="b">
        <v>1</v>
      </c>
      <c r="O1145" t="s">
        <v>8303</v>
      </c>
      <c r="P1145">
        <f t="shared" si="34"/>
        <v>0</v>
      </c>
      <c r="Q1145">
        <f>YEAR(K1145)</f>
        <v>2015</v>
      </c>
      <c r="R1145">
        <f t="shared" si="35"/>
        <v>103</v>
      </c>
      <c r="S1145" s="17" t="s">
        <v>8343</v>
      </c>
      <c r="T1145" t="s">
        <v>8355</v>
      </c>
    </row>
    <row r="1146" spans="1:20" ht="48" hidden="1" x14ac:dyDescent="0.2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 s="12">
        <v>1443014756</v>
      </c>
      <c r="J1146" s="12">
        <v>1439126756</v>
      </c>
      <c r="K1146" s="13">
        <f>(J1146/86400)+25569</f>
        <v>42225.559675925921</v>
      </c>
      <c r="L1146" t="b">
        <v>1</v>
      </c>
      <c r="M1146">
        <v>97</v>
      </c>
      <c r="N1146" t="b">
        <v>1</v>
      </c>
      <c r="O1146" t="s">
        <v>8301</v>
      </c>
      <c r="P1146">
        <f t="shared" si="34"/>
        <v>5157</v>
      </c>
      <c r="Q1146">
        <f>YEAR(K1146)</f>
        <v>2015</v>
      </c>
      <c r="R1146">
        <f t="shared" si="35"/>
        <v>129</v>
      </c>
      <c r="S1146" s="17" t="s">
        <v>8343</v>
      </c>
      <c r="T1146" t="s">
        <v>8344</v>
      </c>
    </row>
    <row r="1147" spans="1:20" ht="48" hidden="1" x14ac:dyDescent="0.2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 s="12">
        <v>1382742010</v>
      </c>
      <c r="J1147" s="12">
        <v>1380150010</v>
      </c>
      <c r="K1147" s="13">
        <f>(J1147/86400)+25569</f>
        <v>41542.958449074074</v>
      </c>
      <c r="L1147" t="b">
        <v>0</v>
      </c>
      <c r="M1147">
        <v>60</v>
      </c>
      <c r="N1147" t="b">
        <v>1</v>
      </c>
      <c r="O1147" t="s">
        <v>8300</v>
      </c>
      <c r="P1147">
        <f t="shared" si="34"/>
        <v>0</v>
      </c>
      <c r="Q1147">
        <f>YEAR(K1147)</f>
        <v>2013</v>
      </c>
      <c r="R1147">
        <f t="shared" si="35"/>
        <v>103</v>
      </c>
      <c r="S1147" s="17" t="s">
        <v>8328</v>
      </c>
      <c r="T1147" t="s">
        <v>8360</v>
      </c>
    </row>
    <row r="1148" spans="1:20" ht="48" hidden="1" x14ac:dyDescent="0.2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 s="12">
        <v>1407085200</v>
      </c>
      <c r="J1148" s="12">
        <v>1401924769</v>
      </c>
      <c r="K1148" s="13">
        <f>(J1148/86400)+25569</f>
        <v>41794.981122685189</v>
      </c>
      <c r="L1148" t="b">
        <v>0</v>
      </c>
      <c r="M1148">
        <v>77</v>
      </c>
      <c r="N1148" t="b">
        <v>1</v>
      </c>
      <c r="O1148" t="s">
        <v>8274</v>
      </c>
      <c r="P1148">
        <f t="shared" si="34"/>
        <v>0</v>
      </c>
      <c r="Q1148">
        <f>YEAR(K1148)</f>
        <v>2014</v>
      </c>
      <c r="R1148">
        <f t="shared" si="35"/>
        <v>103</v>
      </c>
      <c r="S1148" s="17" t="s">
        <v>8347</v>
      </c>
      <c r="T1148" t="s">
        <v>8351</v>
      </c>
    </row>
    <row r="1149" spans="1:20" ht="48" hidden="1" x14ac:dyDescent="0.2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 s="12">
        <v>1471921637</v>
      </c>
      <c r="J1149" s="12">
        <v>1469329637</v>
      </c>
      <c r="K1149" s="13">
        <f>(J1149/86400)+25569</f>
        <v>42575.130057870367</v>
      </c>
      <c r="L1149" t="b">
        <v>0</v>
      </c>
      <c r="M1149">
        <v>93</v>
      </c>
      <c r="N1149" t="b">
        <v>1</v>
      </c>
      <c r="O1149" t="s">
        <v>8269</v>
      </c>
      <c r="P1149">
        <f t="shared" si="34"/>
        <v>0</v>
      </c>
      <c r="Q1149">
        <f>YEAR(K1149)</f>
        <v>2016</v>
      </c>
      <c r="R1149">
        <f t="shared" si="35"/>
        <v>102</v>
      </c>
      <c r="S1149" s="17" t="s">
        <v>8343</v>
      </c>
      <c r="T1149" t="s">
        <v>8346</v>
      </c>
    </row>
    <row r="1150" spans="1:20" ht="32" hidden="1" x14ac:dyDescent="0.2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 s="12">
        <v>1355439503</v>
      </c>
      <c r="J1150" s="12">
        <v>1352847503</v>
      </c>
      <c r="K1150" s="13">
        <f>(J1150/86400)+25569</f>
        <v>41226.95721064815</v>
      </c>
      <c r="L1150" t="b">
        <v>0</v>
      </c>
      <c r="M1150">
        <v>62</v>
      </c>
      <c r="N1150" t="b">
        <v>1</v>
      </c>
      <c r="O1150" t="s">
        <v>8272</v>
      </c>
      <c r="P1150">
        <f t="shared" si="34"/>
        <v>0</v>
      </c>
      <c r="Q1150">
        <f>YEAR(K1150)</f>
        <v>2012</v>
      </c>
      <c r="R1150">
        <f t="shared" si="35"/>
        <v>102</v>
      </c>
      <c r="S1150" s="17" t="s">
        <v>8331</v>
      </c>
      <c r="T1150" t="s">
        <v>8353</v>
      </c>
    </row>
    <row r="1151" spans="1:20" ht="48" hidden="1" x14ac:dyDescent="0.2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 s="12">
        <v>1449766261</v>
      </c>
      <c r="J1151" s="12">
        <v>1447174261</v>
      </c>
      <c r="K1151" s="13">
        <f>(J1151/86400)+25569</f>
        <v>42318.702094907407</v>
      </c>
      <c r="L1151" t="b">
        <v>0</v>
      </c>
      <c r="M1151">
        <v>34</v>
      </c>
      <c r="N1151" t="b">
        <v>1</v>
      </c>
      <c r="O1151" t="s">
        <v>8269</v>
      </c>
      <c r="P1151">
        <f t="shared" si="34"/>
        <v>0</v>
      </c>
      <c r="Q1151">
        <f>YEAR(K1151)</f>
        <v>2015</v>
      </c>
      <c r="R1151">
        <f t="shared" si="35"/>
        <v>102</v>
      </c>
      <c r="S1151" s="17" t="s">
        <v>8343</v>
      </c>
      <c r="T1151" t="s">
        <v>8346</v>
      </c>
    </row>
    <row r="1152" spans="1:20" ht="32" hidden="1" x14ac:dyDescent="0.2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 s="12">
        <v>1455208143</v>
      </c>
      <c r="J1152" s="12">
        <v>1452616143</v>
      </c>
      <c r="K1152" s="13">
        <f>(J1152/86400)+25569</f>
        <v>42381.686840277776</v>
      </c>
      <c r="L1152" t="b">
        <v>1</v>
      </c>
      <c r="M1152">
        <v>59</v>
      </c>
      <c r="N1152" t="b">
        <v>1</v>
      </c>
      <c r="O1152" t="s">
        <v>8301</v>
      </c>
      <c r="P1152">
        <f t="shared" si="34"/>
        <v>5103</v>
      </c>
      <c r="Q1152">
        <f>YEAR(K1152)</f>
        <v>2016</v>
      </c>
      <c r="R1152">
        <f t="shared" si="35"/>
        <v>102</v>
      </c>
      <c r="S1152" s="17" t="s">
        <v>8343</v>
      </c>
      <c r="T1152" t="s">
        <v>8344</v>
      </c>
    </row>
    <row r="1153" spans="1:20" ht="48" hidden="1" x14ac:dyDescent="0.2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 s="12">
        <v>1411695300</v>
      </c>
      <c r="J1153" s="12">
        <v>1409275671</v>
      </c>
      <c r="K1153" s="13">
        <f>(J1153/86400)+25569</f>
        <v>41880.061006944445</v>
      </c>
      <c r="L1153" t="b">
        <v>0</v>
      </c>
      <c r="M1153">
        <v>87</v>
      </c>
      <c r="N1153" t="b">
        <v>1</v>
      </c>
      <c r="O1153" t="s">
        <v>8269</v>
      </c>
      <c r="P1153">
        <f t="shared" si="34"/>
        <v>0</v>
      </c>
      <c r="Q1153">
        <f>YEAR(K1153)</f>
        <v>2014</v>
      </c>
      <c r="R1153">
        <f t="shared" si="35"/>
        <v>102</v>
      </c>
      <c r="S1153" s="17" t="s">
        <v>8343</v>
      </c>
      <c r="T1153" t="s">
        <v>8346</v>
      </c>
    </row>
    <row r="1154" spans="1:20" ht="48" hidden="1" x14ac:dyDescent="0.2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 s="12">
        <v>1432654347</v>
      </c>
      <c r="J1154" s="12">
        <v>1430494347</v>
      </c>
      <c r="K1154" s="13">
        <f>(J1154/86400)+25569</f>
        <v>42125.647534722222</v>
      </c>
      <c r="L1154" t="b">
        <v>0</v>
      </c>
      <c r="M1154">
        <v>62</v>
      </c>
      <c r="N1154" t="b">
        <v>1</v>
      </c>
      <c r="O1154" t="s">
        <v>8269</v>
      </c>
      <c r="P1154">
        <f t="shared" si="34"/>
        <v>0</v>
      </c>
      <c r="Q1154">
        <f>YEAR(K1154)</f>
        <v>2015</v>
      </c>
      <c r="R1154">
        <f t="shared" si="35"/>
        <v>128</v>
      </c>
      <c r="S1154" s="17" t="s">
        <v>8343</v>
      </c>
      <c r="T1154" t="s">
        <v>8346</v>
      </c>
    </row>
    <row r="1155" spans="1:20" ht="48" hidden="1" x14ac:dyDescent="0.2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 s="12">
        <v>1404892539</v>
      </c>
      <c r="J1155" s="12">
        <v>1401436539</v>
      </c>
      <c r="K1155" s="13">
        <f>(J1155/86400)+25569</f>
        <v>41789.330312500002</v>
      </c>
      <c r="L1155" t="b">
        <v>0</v>
      </c>
      <c r="M1155">
        <v>99</v>
      </c>
      <c r="N1155" t="b">
        <v>1</v>
      </c>
      <c r="O1155" t="s">
        <v>8272</v>
      </c>
      <c r="P1155">
        <f t="shared" ref="P1155:P1218" si="36">IFERROR(ROUND(E1155/L1155,2),0)</f>
        <v>0</v>
      </c>
      <c r="Q1155">
        <f>YEAR(K1155)</f>
        <v>2014</v>
      </c>
      <c r="R1155">
        <f t="shared" ref="R1155:R1218" si="37">ROUND(E1155/D1155*100,0)</f>
        <v>102</v>
      </c>
      <c r="S1155" s="17" t="s">
        <v>8331</v>
      </c>
      <c r="T1155" t="s">
        <v>8353</v>
      </c>
    </row>
    <row r="1156" spans="1:20" ht="32" hidden="1" x14ac:dyDescent="0.2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 s="12">
        <v>1416268800</v>
      </c>
      <c r="J1156" s="12">
        <v>1413295358</v>
      </c>
      <c r="K1156" s="13">
        <f>(J1156/86400)+25569</f>
        <v>41926.585162037038</v>
      </c>
      <c r="L1156" t="b">
        <v>0</v>
      </c>
      <c r="M1156">
        <v>181</v>
      </c>
      <c r="N1156" t="b">
        <v>1</v>
      </c>
      <c r="O1156" t="s">
        <v>8295</v>
      </c>
      <c r="P1156">
        <f t="shared" si="36"/>
        <v>0</v>
      </c>
      <c r="Q1156">
        <f>YEAR(K1156)</f>
        <v>2014</v>
      </c>
      <c r="R1156">
        <f t="shared" si="37"/>
        <v>154</v>
      </c>
      <c r="S1156" s="17" t="s">
        <v>8336</v>
      </c>
      <c r="T1156" t="s">
        <v>8337</v>
      </c>
    </row>
    <row r="1157" spans="1:20" ht="48" hidden="1" x14ac:dyDescent="0.2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 s="12">
        <v>1404698400</v>
      </c>
      <c r="J1157" s="12">
        <v>1402331262</v>
      </c>
      <c r="K1157" s="13">
        <f>(J1157/86400)+25569</f>
        <v>41799.685902777775</v>
      </c>
      <c r="L1157" t="b">
        <v>1</v>
      </c>
      <c r="M1157">
        <v>63</v>
      </c>
      <c r="N1157" t="b">
        <v>1</v>
      </c>
      <c r="O1157" t="s">
        <v>8269</v>
      </c>
      <c r="P1157">
        <f t="shared" si="36"/>
        <v>5086</v>
      </c>
      <c r="Q1157">
        <f>YEAR(K1157)</f>
        <v>2014</v>
      </c>
      <c r="R1157">
        <f t="shared" si="37"/>
        <v>127</v>
      </c>
      <c r="S1157" s="17" t="s">
        <v>8343</v>
      </c>
      <c r="T1157" t="s">
        <v>8346</v>
      </c>
    </row>
    <row r="1158" spans="1:20" ht="32" hidden="1" x14ac:dyDescent="0.2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 s="12">
        <v>1416542400</v>
      </c>
      <c r="J1158" s="12">
        <v>1415472953</v>
      </c>
      <c r="K1158" s="13">
        <f>(J1158/86400)+25569</f>
        <v>41951.788807870369</v>
      </c>
      <c r="L1158" t="b">
        <v>0</v>
      </c>
      <c r="M1158">
        <v>99</v>
      </c>
      <c r="N1158" t="b">
        <v>1</v>
      </c>
      <c r="O1158" t="s">
        <v>8277</v>
      </c>
      <c r="P1158">
        <f t="shared" si="36"/>
        <v>0</v>
      </c>
      <c r="Q1158">
        <f>YEAR(K1158)</f>
        <v>2014</v>
      </c>
      <c r="R1158">
        <f t="shared" si="37"/>
        <v>254</v>
      </c>
      <c r="S1158" s="17" t="s">
        <v>8347</v>
      </c>
      <c r="T1158" t="s">
        <v>8348</v>
      </c>
    </row>
    <row r="1159" spans="1:20" ht="48" hidden="1" x14ac:dyDescent="0.2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 s="12">
        <v>1447286300</v>
      </c>
      <c r="J1159" s="12">
        <v>1444690700</v>
      </c>
      <c r="K1159" s="13">
        <f>(J1159/86400)+25569</f>
        <v>42289.957175925927</v>
      </c>
      <c r="L1159" t="b">
        <v>0</v>
      </c>
      <c r="M1159">
        <v>50</v>
      </c>
      <c r="N1159" t="b">
        <v>1</v>
      </c>
      <c r="O1159" t="s">
        <v>8293</v>
      </c>
      <c r="P1159">
        <f t="shared" si="36"/>
        <v>0</v>
      </c>
      <c r="Q1159">
        <f>YEAR(K1159)</f>
        <v>2015</v>
      </c>
      <c r="R1159">
        <f t="shared" si="37"/>
        <v>508</v>
      </c>
      <c r="S1159" s="17" t="s">
        <v>8328</v>
      </c>
      <c r="T1159" t="s">
        <v>8329</v>
      </c>
    </row>
    <row r="1160" spans="1:20" ht="48" hidden="1" x14ac:dyDescent="0.2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 s="12">
        <v>1438358400</v>
      </c>
      <c r="J1160" s="12">
        <v>1437063121</v>
      </c>
      <c r="K1160" s="13">
        <f>(J1160/86400)+25569</f>
        <v>42201.675011574072</v>
      </c>
      <c r="L1160" t="b">
        <v>0</v>
      </c>
      <c r="M1160">
        <v>139</v>
      </c>
      <c r="N1160" t="b">
        <v>1</v>
      </c>
      <c r="O1160" t="s">
        <v>8269</v>
      </c>
      <c r="P1160">
        <f t="shared" si="36"/>
        <v>0</v>
      </c>
      <c r="Q1160">
        <f>YEAR(K1160)</f>
        <v>2015</v>
      </c>
      <c r="R1160">
        <f t="shared" si="37"/>
        <v>101</v>
      </c>
      <c r="S1160" s="17" t="s">
        <v>8343</v>
      </c>
      <c r="T1160" t="s">
        <v>8346</v>
      </c>
    </row>
    <row r="1161" spans="1:20" ht="48" hidden="1" x14ac:dyDescent="0.2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 s="12">
        <v>1420524000</v>
      </c>
      <c r="J1161" s="12">
        <v>1419104823</v>
      </c>
      <c r="K1161" s="13">
        <f>(J1161/86400)+25569</f>
        <v>41993.824340277773</v>
      </c>
      <c r="L1161" t="b">
        <v>0</v>
      </c>
      <c r="M1161">
        <v>46</v>
      </c>
      <c r="N1161" t="b">
        <v>1</v>
      </c>
      <c r="O1161" t="s">
        <v>8269</v>
      </c>
      <c r="P1161">
        <f t="shared" si="36"/>
        <v>0</v>
      </c>
      <c r="Q1161">
        <f>YEAR(K1161)</f>
        <v>2014</v>
      </c>
      <c r="R1161">
        <f t="shared" si="37"/>
        <v>101</v>
      </c>
      <c r="S1161" s="17" t="s">
        <v>8343</v>
      </c>
      <c r="T1161" t="s">
        <v>8346</v>
      </c>
    </row>
    <row r="1162" spans="1:20" ht="48" hidden="1" x14ac:dyDescent="0.2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 s="12">
        <v>1415653663</v>
      </c>
      <c r="J1162" s="12">
        <v>1413058063</v>
      </c>
      <c r="K1162" s="13">
        <f>(J1162/86400)+25569</f>
        <v>41923.838692129633</v>
      </c>
      <c r="L1162" t="b">
        <v>1</v>
      </c>
      <c r="M1162">
        <v>94</v>
      </c>
      <c r="N1162" t="b">
        <v>1</v>
      </c>
      <c r="O1162" t="s">
        <v>8275</v>
      </c>
      <c r="P1162">
        <f t="shared" si="36"/>
        <v>5066</v>
      </c>
      <c r="Q1162">
        <f>YEAR(K1162)</f>
        <v>2014</v>
      </c>
      <c r="R1162">
        <f t="shared" si="37"/>
        <v>101</v>
      </c>
      <c r="S1162" s="17" t="s">
        <v>8347</v>
      </c>
      <c r="T1162" t="s">
        <v>8356</v>
      </c>
    </row>
    <row r="1163" spans="1:20" ht="48" hidden="1" x14ac:dyDescent="0.2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 s="12">
        <v>1357545600</v>
      </c>
      <c r="J1163" s="12">
        <v>1354790790</v>
      </c>
      <c r="K1163" s="13">
        <f>(J1163/86400)+25569</f>
        <v>41249.448958333334</v>
      </c>
      <c r="L1163" t="b">
        <v>0</v>
      </c>
      <c r="M1163">
        <v>211</v>
      </c>
      <c r="N1163" t="b">
        <v>1</v>
      </c>
      <c r="O1163" t="s">
        <v>8278</v>
      </c>
      <c r="P1163">
        <f t="shared" si="36"/>
        <v>0</v>
      </c>
      <c r="Q1163">
        <f>YEAR(K1163)</f>
        <v>2012</v>
      </c>
      <c r="R1163">
        <f t="shared" si="37"/>
        <v>112</v>
      </c>
      <c r="S1163" s="17" t="s">
        <v>8347</v>
      </c>
      <c r="T1163" t="s">
        <v>8349</v>
      </c>
    </row>
    <row r="1164" spans="1:20" ht="48" hidden="1" x14ac:dyDescent="0.2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 s="12">
        <v>1406113200</v>
      </c>
      <c r="J1164" s="12">
        <v>1402910965</v>
      </c>
      <c r="K1164" s="13">
        <f>(J1164/86400)+25569</f>
        <v>41806.395428240743</v>
      </c>
      <c r="L1164" t="b">
        <v>0</v>
      </c>
      <c r="M1164">
        <v>54</v>
      </c>
      <c r="N1164" t="b">
        <v>1</v>
      </c>
      <c r="O1164" t="s">
        <v>8269</v>
      </c>
      <c r="P1164">
        <f t="shared" si="36"/>
        <v>0</v>
      </c>
      <c r="Q1164">
        <f>YEAR(K1164)</f>
        <v>2014</v>
      </c>
      <c r="R1164">
        <f t="shared" si="37"/>
        <v>101</v>
      </c>
      <c r="S1164" s="17" t="s">
        <v>8343</v>
      </c>
      <c r="T1164" t="s">
        <v>8346</v>
      </c>
    </row>
    <row r="1165" spans="1:20" ht="48" hidden="1" x14ac:dyDescent="0.2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 s="12">
        <v>1406226191</v>
      </c>
      <c r="J1165" s="12">
        <v>1403547791</v>
      </c>
      <c r="K1165" s="13">
        <f>(J1165/86400)+25569</f>
        <v>41813.766099537039</v>
      </c>
      <c r="L1165" t="b">
        <v>0</v>
      </c>
      <c r="M1165">
        <v>58</v>
      </c>
      <c r="N1165" t="b">
        <v>1</v>
      </c>
      <c r="O1165" t="s">
        <v>8274</v>
      </c>
      <c r="P1165">
        <f t="shared" si="36"/>
        <v>0</v>
      </c>
      <c r="Q1165">
        <f>YEAR(K1165)</f>
        <v>2014</v>
      </c>
      <c r="R1165">
        <f t="shared" si="37"/>
        <v>112</v>
      </c>
      <c r="S1165" s="17" t="s">
        <v>8347</v>
      </c>
      <c r="T1165" t="s">
        <v>8351</v>
      </c>
    </row>
    <row r="1166" spans="1:20" ht="48" x14ac:dyDescent="0.2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 s="12">
        <v>1375657582</v>
      </c>
      <c r="J1166" s="12">
        <v>1371769582</v>
      </c>
      <c r="K1166" s="13">
        <f>(J1166/86400)+25569</f>
        <v>41445.962754629625</v>
      </c>
      <c r="L1166" t="b">
        <v>0</v>
      </c>
      <c r="M1166">
        <v>148</v>
      </c>
      <c r="N1166" t="b">
        <v>0</v>
      </c>
      <c r="O1166" t="s">
        <v>8280</v>
      </c>
      <c r="P1166">
        <f t="shared" si="36"/>
        <v>0</v>
      </c>
      <c r="Q1166">
        <f>YEAR(K1166)</f>
        <v>2013</v>
      </c>
      <c r="R1166">
        <f t="shared" si="37"/>
        <v>3</v>
      </c>
      <c r="S1166" s="17" t="s">
        <v>8336</v>
      </c>
      <c r="T1166" t="s">
        <v>8354</v>
      </c>
    </row>
    <row r="1167" spans="1:20" ht="48" hidden="1" x14ac:dyDescent="0.2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 s="12">
        <v>1448466551</v>
      </c>
      <c r="J1167" s="12">
        <v>1445870951</v>
      </c>
      <c r="K1167" s="13">
        <f>(J1167/86400)+25569</f>
        <v>42303.617488425924</v>
      </c>
      <c r="L1167" t="b">
        <v>0</v>
      </c>
      <c r="M1167">
        <v>121</v>
      </c>
      <c r="N1167" t="b">
        <v>1</v>
      </c>
      <c r="O1167" t="s">
        <v>8293</v>
      </c>
      <c r="P1167">
        <f t="shared" si="36"/>
        <v>0</v>
      </c>
      <c r="Q1167">
        <f>YEAR(K1167)</f>
        <v>2015</v>
      </c>
      <c r="R1167">
        <f t="shared" si="37"/>
        <v>101</v>
      </c>
      <c r="S1167" s="17" t="s">
        <v>8328</v>
      </c>
      <c r="T1167" t="s">
        <v>8329</v>
      </c>
    </row>
    <row r="1168" spans="1:20" ht="48" hidden="1" x14ac:dyDescent="0.2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 s="12">
        <v>1399293386</v>
      </c>
      <c r="J1168" s="12">
        <v>1397133386</v>
      </c>
      <c r="K1168" s="13">
        <f>(J1168/86400)+25569</f>
        <v>41739.525300925925</v>
      </c>
      <c r="L1168" t="b">
        <v>0</v>
      </c>
      <c r="M1168">
        <v>91</v>
      </c>
      <c r="N1168" t="b">
        <v>1</v>
      </c>
      <c r="O1168" t="s">
        <v>8303</v>
      </c>
      <c r="P1168">
        <f t="shared" si="36"/>
        <v>0</v>
      </c>
      <c r="Q1168">
        <f>YEAR(K1168)</f>
        <v>2014</v>
      </c>
      <c r="R1168">
        <f t="shared" si="37"/>
        <v>101</v>
      </c>
      <c r="S1168" s="17" t="s">
        <v>8343</v>
      </c>
      <c r="T1168" t="s">
        <v>8355</v>
      </c>
    </row>
    <row r="1169" spans="1:20" ht="32" hidden="1" x14ac:dyDescent="0.2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 s="12">
        <v>1407524751</v>
      </c>
      <c r="J1169" s="12">
        <v>1404932751</v>
      </c>
      <c r="K1169" s="13">
        <f>(J1169/86400)+25569</f>
        <v>41829.795729166668</v>
      </c>
      <c r="L1169" t="b">
        <v>1</v>
      </c>
      <c r="M1169">
        <v>94</v>
      </c>
      <c r="N1169" t="b">
        <v>1</v>
      </c>
      <c r="O1169" t="s">
        <v>8269</v>
      </c>
      <c r="P1169">
        <f t="shared" si="36"/>
        <v>5050</v>
      </c>
      <c r="Q1169">
        <f>YEAR(K1169)</f>
        <v>2014</v>
      </c>
      <c r="R1169">
        <f t="shared" si="37"/>
        <v>126</v>
      </c>
      <c r="S1169" s="17" t="s">
        <v>8343</v>
      </c>
      <c r="T1169" t="s">
        <v>8346</v>
      </c>
    </row>
    <row r="1170" spans="1:20" ht="19" hidden="1" x14ac:dyDescent="0.2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 s="12">
        <v>1381108918</v>
      </c>
      <c r="J1170" s="12">
        <v>1378516918</v>
      </c>
      <c r="K1170" s="13">
        <f>(J1170/86400)+25569</f>
        <v>41524.056921296295</v>
      </c>
      <c r="L1170" t="b">
        <v>0</v>
      </c>
      <c r="M1170">
        <v>46</v>
      </c>
      <c r="N1170" t="b">
        <v>1</v>
      </c>
      <c r="O1170" t="s">
        <v>8274</v>
      </c>
      <c r="P1170">
        <f t="shared" si="36"/>
        <v>0</v>
      </c>
      <c r="Q1170">
        <f>YEAR(K1170)</f>
        <v>2013</v>
      </c>
      <c r="R1170">
        <f t="shared" si="37"/>
        <v>101</v>
      </c>
      <c r="S1170" s="17" t="s">
        <v>8347</v>
      </c>
      <c r="T1170" t="s">
        <v>8351</v>
      </c>
    </row>
    <row r="1171" spans="1:20" ht="48" hidden="1" x14ac:dyDescent="0.2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 s="12">
        <v>1345148566</v>
      </c>
      <c r="J1171" s="12">
        <v>1342556566</v>
      </c>
      <c r="K1171" s="13">
        <f>(J1171/86400)+25569</f>
        <v>41107.849143518521</v>
      </c>
      <c r="L1171" t="b">
        <v>0</v>
      </c>
      <c r="M1171">
        <v>60</v>
      </c>
      <c r="N1171" t="b">
        <v>1</v>
      </c>
      <c r="O1171" t="s">
        <v>8298</v>
      </c>
      <c r="P1171">
        <f t="shared" si="36"/>
        <v>0</v>
      </c>
      <c r="Q1171">
        <f>YEAR(K1171)</f>
        <v>2012</v>
      </c>
      <c r="R1171">
        <f t="shared" si="37"/>
        <v>126</v>
      </c>
      <c r="S1171" s="17" t="s">
        <v>8347</v>
      </c>
      <c r="T1171" t="s">
        <v>8361</v>
      </c>
    </row>
    <row r="1172" spans="1:20" ht="48" hidden="1" x14ac:dyDescent="0.2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 s="12">
        <v>1341750569</v>
      </c>
      <c r="J1172" s="12">
        <v>1339158569</v>
      </c>
      <c r="K1172" s="13">
        <f>(J1172/86400)+25569</f>
        <v>41068.520474537036</v>
      </c>
      <c r="L1172" t="b">
        <v>0</v>
      </c>
      <c r="M1172">
        <v>57</v>
      </c>
      <c r="N1172" t="b">
        <v>1</v>
      </c>
      <c r="O1172" t="s">
        <v>8298</v>
      </c>
      <c r="P1172">
        <f t="shared" si="36"/>
        <v>0</v>
      </c>
      <c r="Q1172">
        <f>YEAR(K1172)</f>
        <v>2012</v>
      </c>
      <c r="R1172">
        <f t="shared" si="37"/>
        <v>101</v>
      </c>
      <c r="S1172" s="17" t="s">
        <v>8347</v>
      </c>
      <c r="T1172" t="s">
        <v>8361</v>
      </c>
    </row>
    <row r="1173" spans="1:20" ht="48" hidden="1" x14ac:dyDescent="0.2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 s="12">
        <v>1415230084</v>
      </c>
      <c r="J1173" s="12">
        <v>1413412084</v>
      </c>
      <c r="K1173" s="13">
        <f>(J1173/86400)+25569</f>
        <v>41927.936157407406</v>
      </c>
      <c r="L1173" t="b">
        <v>0</v>
      </c>
      <c r="M1173">
        <v>44</v>
      </c>
      <c r="N1173" t="b">
        <v>1</v>
      </c>
      <c r="O1173" t="s">
        <v>8269</v>
      </c>
      <c r="P1173">
        <f t="shared" si="36"/>
        <v>0</v>
      </c>
      <c r="Q1173">
        <f>YEAR(K1173)</f>
        <v>2014</v>
      </c>
      <c r="R1173">
        <f t="shared" si="37"/>
        <v>101</v>
      </c>
      <c r="S1173" s="17" t="s">
        <v>8343</v>
      </c>
      <c r="T1173" t="s">
        <v>8346</v>
      </c>
    </row>
    <row r="1174" spans="1:20" ht="48" hidden="1" x14ac:dyDescent="0.2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 s="12">
        <v>1407360720</v>
      </c>
      <c r="J1174" s="12">
        <v>1404769819</v>
      </c>
      <c r="K1174" s="13">
        <f>(J1174/86400)+25569</f>
        <v>41827.909942129627</v>
      </c>
      <c r="L1174" t="b">
        <v>0</v>
      </c>
      <c r="M1174">
        <v>196</v>
      </c>
      <c r="N1174" t="b">
        <v>1</v>
      </c>
      <c r="O1174" t="s">
        <v>8269</v>
      </c>
      <c r="P1174">
        <f t="shared" si="36"/>
        <v>0</v>
      </c>
      <c r="Q1174">
        <f>YEAR(K1174)</f>
        <v>2014</v>
      </c>
      <c r="R1174">
        <f t="shared" si="37"/>
        <v>101</v>
      </c>
      <c r="S1174" s="17" t="s">
        <v>8343</v>
      </c>
      <c r="T1174" t="s">
        <v>8346</v>
      </c>
    </row>
    <row r="1175" spans="1:20" ht="19" hidden="1" x14ac:dyDescent="0.2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 s="12">
        <v>1333391901</v>
      </c>
      <c r="J1175" s="12">
        <v>1332182301</v>
      </c>
      <c r="K1175" s="13">
        <f>(J1175/86400)+25569</f>
        <v>40987.776631944442</v>
      </c>
      <c r="L1175" t="b">
        <v>0</v>
      </c>
      <c r="M1175">
        <v>27</v>
      </c>
      <c r="N1175" t="b">
        <v>1</v>
      </c>
      <c r="O1175" t="s">
        <v>8264</v>
      </c>
      <c r="P1175">
        <f t="shared" si="36"/>
        <v>0</v>
      </c>
      <c r="Q1175">
        <f>YEAR(K1175)</f>
        <v>2012</v>
      </c>
      <c r="R1175">
        <f t="shared" si="37"/>
        <v>101</v>
      </c>
      <c r="S1175" s="17" t="s">
        <v>8341</v>
      </c>
      <c r="T1175" t="s">
        <v>8363</v>
      </c>
    </row>
    <row r="1176" spans="1:20" ht="48" hidden="1" x14ac:dyDescent="0.2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 s="12">
        <v>1420734696</v>
      </c>
      <c r="J1176" s="12">
        <v>1418142696</v>
      </c>
      <c r="K1176" s="13">
        <f>(J1176/86400)+25569</f>
        <v>41982.688611111109</v>
      </c>
      <c r="L1176" t="b">
        <v>0</v>
      </c>
      <c r="M1176">
        <v>41</v>
      </c>
      <c r="N1176" t="b">
        <v>1</v>
      </c>
      <c r="O1176" t="s">
        <v>8269</v>
      </c>
      <c r="P1176">
        <f t="shared" si="36"/>
        <v>0</v>
      </c>
      <c r="Q1176">
        <f>YEAR(K1176)</f>
        <v>2014</v>
      </c>
      <c r="R1176">
        <f t="shared" si="37"/>
        <v>100</v>
      </c>
      <c r="S1176" s="17" t="s">
        <v>8343</v>
      </c>
      <c r="T1176" t="s">
        <v>8346</v>
      </c>
    </row>
    <row r="1177" spans="1:20" ht="48" hidden="1" x14ac:dyDescent="0.2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 s="12">
        <v>1407106800</v>
      </c>
      <c r="J1177" s="12">
        <v>1404749446</v>
      </c>
      <c r="K1177" s="13">
        <f>(J1177/86400)+25569</f>
        <v>41827.674143518518</v>
      </c>
      <c r="L1177" t="b">
        <v>0</v>
      </c>
      <c r="M1177">
        <v>63</v>
      </c>
      <c r="N1177" t="b">
        <v>1</v>
      </c>
      <c r="O1177" t="s">
        <v>8269</v>
      </c>
      <c r="P1177">
        <f t="shared" si="36"/>
        <v>0</v>
      </c>
      <c r="Q1177">
        <f>YEAR(K1177)</f>
        <v>2014</v>
      </c>
      <c r="R1177">
        <f t="shared" si="37"/>
        <v>100</v>
      </c>
      <c r="S1177" s="17" t="s">
        <v>8343</v>
      </c>
      <c r="T1177" t="s">
        <v>8346</v>
      </c>
    </row>
    <row r="1178" spans="1:20" ht="48" hidden="1" x14ac:dyDescent="0.2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 s="12">
        <v>1403846055</v>
      </c>
      <c r="J1178" s="12">
        <v>1401254055</v>
      </c>
      <c r="K1178" s="13">
        <f>(J1178/86400)+25569</f>
        <v>41787.218229166669</v>
      </c>
      <c r="L1178" t="b">
        <v>0</v>
      </c>
      <c r="M1178">
        <v>25</v>
      </c>
      <c r="N1178" t="b">
        <v>1</v>
      </c>
      <c r="O1178" t="s">
        <v>8269</v>
      </c>
      <c r="P1178">
        <f t="shared" si="36"/>
        <v>0</v>
      </c>
      <c r="Q1178">
        <f>YEAR(K1178)</f>
        <v>2014</v>
      </c>
      <c r="R1178">
        <f t="shared" si="37"/>
        <v>100</v>
      </c>
      <c r="S1178" s="17" t="s">
        <v>8343</v>
      </c>
      <c r="T1178" t="s">
        <v>8346</v>
      </c>
    </row>
    <row r="1179" spans="1:20" ht="48" x14ac:dyDescent="0.2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 s="12">
        <v>1477731463</v>
      </c>
      <c r="J1179" s="12">
        <v>1474275463</v>
      </c>
      <c r="K1179" s="13">
        <f>(J1179/86400)+25569</f>
        <v>42632.373414351852</v>
      </c>
      <c r="L1179" t="b">
        <v>0</v>
      </c>
      <c r="M1179">
        <v>28</v>
      </c>
      <c r="N1179" t="b">
        <v>0</v>
      </c>
      <c r="O1179" t="s">
        <v>8271</v>
      </c>
      <c r="P1179">
        <f t="shared" si="36"/>
        <v>0</v>
      </c>
      <c r="Q1179">
        <f>YEAR(K1179)</f>
        <v>2016</v>
      </c>
      <c r="R1179">
        <f t="shared" si="37"/>
        <v>10</v>
      </c>
      <c r="S1179" s="17" t="s">
        <v>8328</v>
      </c>
      <c r="T1179" t="s">
        <v>8330</v>
      </c>
    </row>
    <row r="1180" spans="1:20" ht="48" hidden="1" x14ac:dyDescent="0.2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 s="12">
        <v>1413792034</v>
      </c>
      <c r="J1180" s="12">
        <v>1411200034</v>
      </c>
      <c r="K1180" s="13">
        <f>(J1180/86400)+25569</f>
        <v>41902.333726851852</v>
      </c>
      <c r="L1180" t="b">
        <v>0</v>
      </c>
      <c r="M1180">
        <v>73</v>
      </c>
      <c r="N1180" t="b">
        <v>1</v>
      </c>
      <c r="O1180" t="s">
        <v>8269</v>
      </c>
      <c r="P1180">
        <f t="shared" si="36"/>
        <v>0</v>
      </c>
      <c r="Q1180">
        <f>YEAR(K1180)</f>
        <v>2014</v>
      </c>
      <c r="R1180">
        <f t="shared" si="37"/>
        <v>100</v>
      </c>
      <c r="S1180" s="17" t="s">
        <v>8343</v>
      </c>
      <c r="T1180" t="s">
        <v>8346</v>
      </c>
    </row>
    <row r="1181" spans="1:20" ht="48" hidden="1" x14ac:dyDescent="0.2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 s="12">
        <v>1335542446</v>
      </c>
      <c r="J1181" s="12">
        <v>1332950446</v>
      </c>
      <c r="K1181" s="13">
        <f>(J1181/86400)+25569</f>
        <v>40996.667199074072</v>
      </c>
      <c r="L1181" t="b">
        <v>0</v>
      </c>
      <c r="M1181">
        <v>28</v>
      </c>
      <c r="N1181" t="b">
        <v>1</v>
      </c>
      <c r="O1181" t="s">
        <v>8274</v>
      </c>
      <c r="P1181">
        <f t="shared" si="36"/>
        <v>0</v>
      </c>
      <c r="Q1181">
        <f>YEAR(K1181)</f>
        <v>2012</v>
      </c>
      <c r="R1181">
        <f t="shared" si="37"/>
        <v>100</v>
      </c>
      <c r="S1181" s="17" t="s">
        <v>8347</v>
      </c>
      <c r="T1181" t="s">
        <v>8351</v>
      </c>
    </row>
    <row r="1182" spans="1:20" ht="48" hidden="1" x14ac:dyDescent="0.2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 s="12">
        <v>1286756176</v>
      </c>
      <c r="J1182" s="12">
        <v>1282868176</v>
      </c>
      <c r="K1182" s="13">
        <f>(J1182/86400)+25569</f>
        <v>40417.011296296296</v>
      </c>
      <c r="L1182" t="b">
        <v>0</v>
      </c>
      <c r="M1182">
        <v>38</v>
      </c>
      <c r="N1182" t="b">
        <v>1</v>
      </c>
      <c r="O1182" t="s">
        <v>8277</v>
      </c>
      <c r="P1182">
        <f t="shared" si="36"/>
        <v>0</v>
      </c>
      <c r="Q1182">
        <f>YEAR(K1182)</f>
        <v>2010</v>
      </c>
      <c r="R1182">
        <f t="shared" si="37"/>
        <v>100</v>
      </c>
      <c r="S1182" s="17" t="s">
        <v>8347</v>
      </c>
      <c r="T1182" t="s">
        <v>8348</v>
      </c>
    </row>
    <row r="1183" spans="1:20" ht="48" hidden="1" x14ac:dyDescent="0.2">
      <c r="A1183">
        <v>294</v>
      </c>
      <c r="B1183" s="3" t="s">
        <v>295</v>
      </c>
      <c r="C1183" s="3" t="s">
        <v>4404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 s="12">
        <v>1279555200</v>
      </c>
      <c r="J1183" s="12">
        <v>1276480894</v>
      </c>
      <c r="K1183" s="13">
        <f>(J1183/86400)+25569</f>
        <v>40343.084421296298</v>
      </c>
      <c r="L1183" t="b">
        <v>1</v>
      </c>
      <c r="M1183">
        <v>50</v>
      </c>
      <c r="N1183" t="b">
        <v>1</v>
      </c>
      <c r="O1183" t="s">
        <v>8267</v>
      </c>
      <c r="P1183">
        <f t="shared" si="36"/>
        <v>5000</v>
      </c>
      <c r="Q1183">
        <f>YEAR(K1183)</f>
        <v>2010</v>
      </c>
      <c r="R1183">
        <f t="shared" si="37"/>
        <v>100</v>
      </c>
      <c r="S1183" s="17" t="s">
        <v>8341</v>
      </c>
      <c r="T1183" t="s">
        <v>8342</v>
      </c>
    </row>
    <row r="1184" spans="1:20" ht="48" hidden="1" x14ac:dyDescent="0.2">
      <c r="A1184">
        <v>100</v>
      </c>
      <c r="B1184" s="3" t="s">
        <v>102</v>
      </c>
      <c r="C1184" s="3" t="s">
        <v>4211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 s="12">
        <v>1352055886</v>
      </c>
      <c r="J1184" s="12">
        <v>1350324286</v>
      </c>
      <c r="K1184" s="13">
        <f>(J1184/86400)+25569</f>
        <v>41197.753310185188</v>
      </c>
      <c r="L1184" t="b">
        <v>0</v>
      </c>
      <c r="M1184">
        <v>26</v>
      </c>
      <c r="N1184" t="b">
        <v>1</v>
      </c>
      <c r="O1184" t="s">
        <v>8264</v>
      </c>
      <c r="P1184">
        <f t="shared" si="36"/>
        <v>0</v>
      </c>
      <c r="Q1184">
        <f>YEAR(K1184)</f>
        <v>2012</v>
      </c>
      <c r="R1184">
        <f t="shared" si="37"/>
        <v>100</v>
      </c>
      <c r="S1184" s="17" t="s">
        <v>8341</v>
      </c>
      <c r="T1184" t="s">
        <v>8363</v>
      </c>
    </row>
    <row r="1185" spans="1:20" ht="48" hidden="1" x14ac:dyDescent="0.2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 s="12">
        <v>1461336720</v>
      </c>
      <c r="J1185" s="12">
        <v>1459431960</v>
      </c>
      <c r="K1185" s="13">
        <f>(J1185/86400)+25569</f>
        <v>42460.573611111111</v>
      </c>
      <c r="L1185" t="b">
        <v>0</v>
      </c>
      <c r="M1185">
        <v>27</v>
      </c>
      <c r="N1185" t="b">
        <v>1</v>
      </c>
      <c r="O1185" t="s">
        <v>8298</v>
      </c>
      <c r="P1185">
        <f t="shared" si="36"/>
        <v>0</v>
      </c>
      <c r="Q1185">
        <f>YEAR(K1185)</f>
        <v>2016</v>
      </c>
      <c r="R1185">
        <f t="shared" si="37"/>
        <v>100</v>
      </c>
      <c r="S1185" s="17" t="s">
        <v>8347</v>
      </c>
      <c r="T1185" t="s">
        <v>8361</v>
      </c>
    </row>
    <row r="1186" spans="1:20" ht="32" hidden="1" x14ac:dyDescent="0.2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 s="12">
        <v>1427907626</v>
      </c>
      <c r="J1186" s="12">
        <v>1425319226</v>
      </c>
      <c r="K1186" s="13">
        <f>(J1186/86400)+25569</f>
        <v>42065.750300925924</v>
      </c>
      <c r="L1186" t="b">
        <v>0</v>
      </c>
      <c r="M1186">
        <v>77</v>
      </c>
      <c r="N1186" t="b">
        <v>1</v>
      </c>
      <c r="O1186" t="s">
        <v>8303</v>
      </c>
      <c r="P1186">
        <f t="shared" si="36"/>
        <v>0</v>
      </c>
      <c r="Q1186">
        <f>YEAR(K1186)</f>
        <v>2015</v>
      </c>
      <c r="R1186">
        <f t="shared" si="37"/>
        <v>100</v>
      </c>
      <c r="S1186" s="17" t="s">
        <v>8343</v>
      </c>
      <c r="T1186" t="s">
        <v>8355</v>
      </c>
    </row>
    <row r="1187" spans="1:20" ht="48" hidden="1" x14ac:dyDescent="0.2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 s="12">
        <v>1420033187</v>
      </c>
      <c r="J1187" s="12">
        <v>1414845587</v>
      </c>
      <c r="K1187" s="13">
        <f>(J1187/86400)+25569</f>
        <v>41944.527627314819</v>
      </c>
      <c r="L1187" t="b">
        <v>0</v>
      </c>
      <c r="M1187">
        <v>28</v>
      </c>
      <c r="N1187" t="b">
        <v>1</v>
      </c>
      <c r="O1187" t="s">
        <v>8269</v>
      </c>
      <c r="P1187">
        <f t="shared" si="36"/>
        <v>0</v>
      </c>
      <c r="Q1187">
        <f>YEAR(K1187)</f>
        <v>2014</v>
      </c>
      <c r="R1187">
        <f t="shared" si="37"/>
        <v>100</v>
      </c>
      <c r="S1187" s="17" t="s">
        <v>8343</v>
      </c>
      <c r="T1187" t="s">
        <v>8346</v>
      </c>
    </row>
    <row r="1188" spans="1:20" ht="48" hidden="1" x14ac:dyDescent="0.2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 s="12">
        <v>1423668220</v>
      </c>
      <c r="J1188" s="12">
        <v>1421076220</v>
      </c>
      <c r="K1188" s="13">
        <f>(J1188/86400)+25569</f>
        <v>42016.641435185185</v>
      </c>
      <c r="L1188" t="b">
        <v>0</v>
      </c>
      <c r="M1188">
        <v>76</v>
      </c>
      <c r="N1188" t="b">
        <v>1</v>
      </c>
      <c r="O1188" t="s">
        <v>8278</v>
      </c>
      <c r="P1188">
        <f t="shared" si="36"/>
        <v>0</v>
      </c>
      <c r="Q1188">
        <f>YEAR(K1188)</f>
        <v>2015</v>
      </c>
      <c r="R1188">
        <f t="shared" si="37"/>
        <v>108</v>
      </c>
      <c r="S1188" s="17" t="s">
        <v>8347</v>
      </c>
      <c r="T1188" t="s">
        <v>8349</v>
      </c>
    </row>
    <row r="1189" spans="1:20" ht="48" hidden="1" x14ac:dyDescent="0.2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 s="12">
        <v>1449354502</v>
      </c>
      <c r="J1189" s="12">
        <v>1446762502</v>
      </c>
      <c r="K1189" s="13">
        <f>(J1189/86400)+25569</f>
        <v>42313.936365740738</v>
      </c>
      <c r="L1189" t="b">
        <v>0</v>
      </c>
      <c r="M1189">
        <v>16</v>
      </c>
      <c r="N1189" t="b">
        <v>0</v>
      </c>
      <c r="O1189" t="s">
        <v>8271</v>
      </c>
      <c r="P1189">
        <f t="shared" si="36"/>
        <v>0</v>
      </c>
      <c r="Q1189">
        <f>YEAR(K1189)</f>
        <v>2015</v>
      </c>
      <c r="R1189">
        <f t="shared" si="37"/>
        <v>20</v>
      </c>
      <c r="S1189" s="17" t="s">
        <v>8328</v>
      </c>
      <c r="T1189" t="s">
        <v>8330</v>
      </c>
    </row>
    <row r="1190" spans="1:20" ht="48" x14ac:dyDescent="0.2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 s="12">
        <v>1414059479</v>
      </c>
      <c r="J1190" s="12">
        <v>1411467479</v>
      </c>
      <c r="K1190" s="13">
        <f>(J1190/86400)+25569</f>
        <v>41905.429155092592</v>
      </c>
      <c r="L1190" t="b">
        <v>0</v>
      </c>
      <c r="M1190">
        <v>38</v>
      </c>
      <c r="N1190" t="b">
        <v>0</v>
      </c>
      <c r="O1190" t="s">
        <v>8292</v>
      </c>
      <c r="P1190">
        <f t="shared" si="36"/>
        <v>0</v>
      </c>
      <c r="Q1190">
        <f>YEAR(K1190)</f>
        <v>2014</v>
      </c>
      <c r="R1190">
        <f t="shared" si="37"/>
        <v>14</v>
      </c>
      <c r="S1190" s="17" t="s">
        <v>8328</v>
      </c>
      <c r="T1190" t="s">
        <v>8338</v>
      </c>
    </row>
    <row r="1191" spans="1:20" ht="48" hidden="1" x14ac:dyDescent="0.2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 s="12">
        <v>1410210685</v>
      </c>
      <c r="J1191" s="12">
        <v>1408050685</v>
      </c>
      <c r="K1191" s="13">
        <f>(J1191/86400)+25569</f>
        <v>41865.882928240739</v>
      </c>
      <c r="L1191" t="b">
        <v>0</v>
      </c>
      <c r="M1191">
        <v>52</v>
      </c>
      <c r="N1191" t="b">
        <v>1</v>
      </c>
      <c r="O1191" t="s">
        <v>8303</v>
      </c>
      <c r="P1191">
        <f t="shared" si="36"/>
        <v>0</v>
      </c>
      <c r="Q1191">
        <f>YEAR(K1191)</f>
        <v>2014</v>
      </c>
      <c r="R1191">
        <f t="shared" si="37"/>
        <v>110</v>
      </c>
      <c r="S1191" s="17" t="s">
        <v>8343</v>
      </c>
      <c r="T1191" t="s">
        <v>8355</v>
      </c>
    </row>
    <row r="1192" spans="1:20" ht="48" hidden="1" x14ac:dyDescent="0.2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 s="12">
        <v>1476371552</v>
      </c>
      <c r="J1192" s="12">
        <v>1473779552</v>
      </c>
      <c r="K1192" s="13">
        <f>(J1192/86400)+25569</f>
        <v>42626.633703703701</v>
      </c>
      <c r="L1192" t="b">
        <v>0</v>
      </c>
      <c r="M1192">
        <v>90</v>
      </c>
      <c r="N1192" t="b">
        <v>0</v>
      </c>
      <c r="O1192" t="s">
        <v>8271</v>
      </c>
      <c r="P1192">
        <f t="shared" si="36"/>
        <v>0</v>
      </c>
      <c r="Q1192">
        <f>YEAR(K1192)</f>
        <v>2016</v>
      </c>
      <c r="R1192">
        <f t="shared" si="37"/>
        <v>10</v>
      </c>
      <c r="S1192" s="17" t="s">
        <v>8328</v>
      </c>
      <c r="T1192" t="s">
        <v>8330</v>
      </c>
    </row>
    <row r="1193" spans="1:20" ht="32" x14ac:dyDescent="0.2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 s="12">
        <v>1401767940</v>
      </c>
      <c r="J1193" s="12">
        <v>1398727441</v>
      </c>
      <c r="K1193" s="13">
        <f>(J1193/86400)+25569</f>
        <v>41757.975011574075</v>
      </c>
      <c r="L1193" t="b">
        <v>0</v>
      </c>
      <c r="M1193">
        <v>124</v>
      </c>
      <c r="N1193" t="b">
        <v>0</v>
      </c>
      <c r="O1193" t="s">
        <v>8268</v>
      </c>
      <c r="P1193">
        <f t="shared" si="36"/>
        <v>0</v>
      </c>
      <c r="Q1193">
        <f>YEAR(K1193)</f>
        <v>2014</v>
      </c>
      <c r="R1193">
        <f t="shared" si="37"/>
        <v>2</v>
      </c>
      <c r="S1193" s="17" t="s">
        <v>8341</v>
      </c>
      <c r="T1193" t="s">
        <v>8359</v>
      </c>
    </row>
    <row r="1194" spans="1:20" ht="48" hidden="1" x14ac:dyDescent="0.2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 s="12">
        <v>1426883220</v>
      </c>
      <c r="J1194" s="12">
        <v>1425067296</v>
      </c>
      <c r="K1194" s="13">
        <f>(J1194/86400)+25569</f>
        <v>42062.834444444445</v>
      </c>
      <c r="L1194" t="b">
        <v>0</v>
      </c>
      <c r="M1194">
        <v>33</v>
      </c>
      <c r="N1194" t="b">
        <v>1</v>
      </c>
      <c r="O1194" t="s">
        <v>8269</v>
      </c>
      <c r="P1194">
        <f t="shared" si="36"/>
        <v>0</v>
      </c>
      <c r="Q1194">
        <f>YEAR(K1194)</f>
        <v>2015</v>
      </c>
      <c r="R1194">
        <f t="shared" si="37"/>
        <v>100</v>
      </c>
      <c r="S1194" s="17" t="s">
        <v>8343</v>
      </c>
      <c r="T1194" t="s">
        <v>8346</v>
      </c>
    </row>
    <row r="1195" spans="1:20" ht="48" hidden="1" x14ac:dyDescent="0.2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 s="12">
        <v>1397113140</v>
      </c>
      <c r="J1195" s="12">
        <v>1395168625</v>
      </c>
      <c r="K1195" s="13">
        <f>(J1195/86400)+25569</f>
        <v>41716.785011574073</v>
      </c>
      <c r="L1195" t="b">
        <v>0</v>
      </c>
      <c r="M1195">
        <v>120</v>
      </c>
      <c r="N1195" t="b">
        <v>1</v>
      </c>
      <c r="O1195" t="s">
        <v>8278</v>
      </c>
      <c r="P1195">
        <f t="shared" si="36"/>
        <v>0</v>
      </c>
      <c r="Q1195">
        <f>YEAR(K1195)</f>
        <v>2014</v>
      </c>
      <c r="R1195">
        <f t="shared" si="37"/>
        <v>196</v>
      </c>
      <c r="S1195" s="17" t="s">
        <v>8347</v>
      </c>
      <c r="T1195" t="s">
        <v>8349</v>
      </c>
    </row>
    <row r="1196" spans="1:20" ht="48" x14ac:dyDescent="0.2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 s="12">
        <v>1416566835</v>
      </c>
      <c r="J1196" s="12">
        <v>1411379235</v>
      </c>
      <c r="K1196" s="13">
        <f>(J1196/86400)+25569</f>
        <v>41904.407812500001</v>
      </c>
      <c r="L1196" t="b">
        <v>0</v>
      </c>
      <c r="M1196">
        <v>55</v>
      </c>
      <c r="N1196" t="b">
        <v>0</v>
      </c>
      <c r="O1196" t="s">
        <v>8268</v>
      </c>
      <c r="P1196">
        <f t="shared" si="36"/>
        <v>0</v>
      </c>
      <c r="Q1196">
        <f>YEAR(K1196)</f>
        <v>2014</v>
      </c>
      <c r="R1196">
        <f t="shared" si="37"/>
        <v>33</v>
      </c>
      <c r="S1196" s="17" t="s">
        <v>8341</v>
      </c>
      <c r="T1196" t="s">
        <v>8359</v>
      </c>
    </row>
    <row r="1197" spans="1:20" ht="48" hidden="1" x14ac:dyDescent="0.2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 s="12">
        <v>1388936289</v>
      </c>
      <c r="J1197" s="12">
        <v>1386344289</v>
      </c>
      <c r="K1197" s="13">
        <f>(J1197/86400)+25569</f>
        <v>41614.651493055557</v>
      </c>
      <c r="L1197" t="b">
        <v>0</v>
      </c>
      <c r="M1197">
        <v>75</v>
      </c>
      <c r="N1197" t="b">
        <v>1</v>
      </c>
      <c r="O1197" t="s">
        <v>8295</v>
      </c>
      <c r="P1197">
        <f t="shared" si="36"/>
        <v>0</v>
      </c>
      <c r="Q1197">
        <f>YEAR(K1197)</f>
        <v>2013</v>
      </c>
      <c r="R1197">
        <f t="shared" si="37"/>
        <v>106</v>
      </c>
      <c r="S1197" s="17" t="s">
        <v>8336</v>
      </c>
      <c r="T1197" t="s">
        <v>8337</v>
      </c>
    </row>
    <row r="1198" spans="1:20" ht="48" x14ac:dyDescent="0.2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 s="12">
        <v>1413417600</v>
      </c>
      <c r="J1198" s="12">
        <v>1410750855</v>
      </c>
      <c r="K1198" s="13">
        <f>(J1198/86400)+25569</f>
        <v>41897.134895833333</v>
      </c>
      <c r="L1198" t="b">
        <v>1</v>
      </c>
      <c r="M1198">
        <v>108</v>
      </c>
      <c r="N1198" t="b">
        <v>0</v>
      </c>
      <c r="O1198" t="s">
        <v>8283</v>
      </c>
      <c r="P1198">
        <f t="shared" si="36"/>
        <v>4853</v>
      </c>
      <c r="Q1198">
        <f>YEAR(K1198)</f>
        <v>2014</v>
      </c>
      <c r="R1198">
        <f t="shared" si="37"/>
        <v>20</v>
      </c>
      <c r="S1198" s="17" t="s">
        <v>8333</v>
      </c>
      <c r="T1198" t="s">
        <v>8334</v>
      </c>
    </row>
    <row r="1199" spans="1:20" ht="48" hidden="1" x14ac:dyDescent="0.2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 s="12">
        <v>1467752334</v>
      </c>
      <c r="J1199" s="12">
        <v>1465160334</v>
      </c>
      <c r="K1199" s="13">
        <f>(J1199/86400)+25569</f>
        <v>42526.874236111107</v>
      </c>
      <c r="L1199" t="b">
        <v>0</v>
      </c>
      <c r="M1199">
        <v>65</v>
      </c>
      <c r="N1199" t="b">
        <v>1</v>
      </c>
      <c r="O1199" t="s">
        <v>8274</v>
      </c>
      <c r="P1199">
        <f t="shared" si="36"/>
        <v>0</v>
      </c>
      <c r="Q1199">
        <f>YEAR(K1199)</f>
        <v>2016</v>
      </c>
      <c r="R1199">
        <f t="shared" si="37"/>
        <v>110</v>
      </c>
      <c r="S1199" s="17" t="s">
        <v>8347</v>
      </c>
      <c r="T1199" t="s">
        <v>8351</v>
      </c>
    </row>
    <row r="1200" spans="1:20" ht="48" hidden="1" x14ac:dyDescent="0.2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 s="12">
        <v>1382658169</v>
      </c>
      <c r="J1200" s="12">
        <v>1380238969</v>
      </c>
      <c r="K1200" s="13">
        <f>(J1200/86400)+25569</f>
        <v>41543.988067129627</v>
      </c>
      <c r="L1200" t="b">
        <v>1</v>
      </c>
      <c r="M1200">
        <v>141</v>
      </c>
      <c r="N1200" t="b">
        <v>1</v>
      </c>
      <c r="O1200" t="s">
        <v>8274</v>
      </c>
      <c r="P1200">
        <f t="shared" si="36"/>
        <v>4818</v>
      </c>
      <c r="Q1200">
        <f>YEAR(K1200)</f>
        <v>2013</v>
      </c>
      <c r="R1200">
        <f t="shared" si="37"/>
        <v>138</v>
      </c>
      <c r="S1200" s="17" t="s">
        <v>8347</v>
      </c>
      <c r="T1200" t="s">
        <v>8351</v>
      </c>
    </row>
    <row r="1201" spans="1:20" ht="48" hidden="1" x14ac:dyDescent="0.2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 s="12">
        <v>1461722400</v>
      </c>
      <c r="J1201" s="12">
        <v>1460235592</v>
      </c>
      <c r="K1201" s="13">
        <f>(J1201/86400)+25569</f>
        <v>42469.874907407408</v>
      </c>
      <c r="L1201" t="b">
        <v>0</v>
      </c>
      <c r="M1201">
        <v>194</v>
      </c>
      <c r="N1201" t="b">
        <v>1</v>
      </c>
      <c r="O1201" t="s">
        <v>8295</v>
      </c>
      <c r="P1201">
        <f t="shared" si="36"/>
        <v>0</v>
      </c>
      <c r="Q1201">
        <f>YEAR(K1201)</f>
        <v>2016</v>
      </c>
      <c r="R1201">
        <f t="shared" si="37"/>
        <v>320</v>
      </c>
      <c r="S1201" s="17" t="s">
        <v>8336</v>
      </c>
      <c r="T1201" t="s">
        <v>8337</v>
      </c>
    </row>
    <row r="1202" spans="1:20" ht="32" hidden="1" x14ac:dyDescent="0.2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 s="12">
        <v>1296633540</v>
      </c>
      <c r="J1202" s="12">
        <v>1292316697</v>
      </c>
      <c r="K1202" s="13">
        <f>(J1202/86400)+25569</f>
        <v>40526.36917824074</v>
      </c>
      <c r="L1202" t="b">
        <v>1</v>
      </c>
      <c r="M1202">
        <v>168</v>
      </c>
      <c r="N1202" t="b">
        <v>1</v>
      </c>
      <c r="O1202" t="s">
        <v>8267</v>
      </c>
      <c r="P1202">
        <f t="shared" si="36"/>
        <v>4800.8</v>
      </c>
      <c r="Q1202">
        <f>YEAR(K1202)</f>
        <v>2010</v>
      </c>
      <c r="R1202">
        <f t="shared" si="37"/>
        <v>107</v>
      </c>
      <c r="S1202" s="17" t="s">
        <v>8341</v>
      </c>
      <c r="T1202" t="s">
        <v>8342</v>
      </c>
    </row>
    <row r="1203" spans="1:20" ht="64" hidden="1" x14ac:dyDescent="0.2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 s="12">
        <v>1426473264</v>
      </c>
      <c r="J1203" s="12">
        <v>1424057664</v>
      </c>
      <c r="K1203" s="13">
        <f>(J1203/86400)+25569</f>
        <v>42051.148888888885</v>
      </c>
      <c r="L1203" t="b">
        <v>0</v>
      </c>
      <c r="M1203">
        <v>115</v>
      </c>
      <c r="N1203" t="b">
        <v>1</v>
      </c>
      <c r="O1203" t="s">
        <v>8275</v>
      </c>
      <c r="P1203">
        <f t="shared" si="36"/>
        <v>0</v>
      </c>
      <c r="Q1203">
        <f>YEAR(K1203)</f>
        <v>2015</v>
      </c>
      <c r="R1203">
        <f t="shared" si="37"/>
        <v>120</v>
      </c>
      <c r="S1203" s="17" t="s">
        <v>8347</v>
      </c>
      <c r="T1203" t="s">
        <v>8356</v>
      </c>
    </row>
    <row r="1204" spans="1:20" ht="32" hidden="1" x14ac:dyDescent="0.2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 s="12">
        <v>1367859071</v>
      </c>
      <c r="J1204" s="12">
        <v>1365699071</v>
      </c>
      <c r="K1204" s="13">
        <f>(J1204/86400)+25569</f>
        <v>41375.702210648145</v>
      </c>
      <c r="L1204" t="b">
        <v>1</v>
      </c>
      <c r="M1204">
        <v>62</v>
      </c>
      <c r="N1204" t="b">
        <v>1</v>
      </c>
      <c r="O1204" t="s">
        <v>8269</v>
      </c>
      <c r="P1204">
        <f t="shared" si="36"/>
        <v>4794.82</v>
      </c>
      <c r="Q1204">
        <f>YEAR(K1204)</f>
        <v>2013</v>
      </c>
      <c r="R1204">
        <f t="shared" si="37"/>
        <v>114</v>
      </c>
      <c r="S1204" s="17" t="s">
        <v>8343</v>
      </c>
      <c r="T1204" t="s">
        <v>8346</v>
      </c>
    </row>
    <row r="1205" spans="1:20" ht="48" hidden="1" x14ac:dyDescent="0.2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 s="12">
        <v>1429813800</v>
      </c>
      <c r="J1205" s="12">
        <v>1427363645</v>
      </c>
      <c r="K1205" s="13">
        <f>(J1205/86400)+25569</f>
        <v>42089.412557870368</v>
      </c>
      <c r="L1205" t="b">
        <v>0</v>
      </c>
      <c r="M1205">
        <v>30</v>
      </c>
      <c r="N1205" t="b">
        <v>1</v>
      </c>
      <c r="O1205" t="s">
        <v>8269</v>
      </c>
      <c r="P1205">
        <f t="shared" si="36"/>
        <v>0</v>
      </c>
      <c r="Q1205">
        <f>YEAR(K1205)</f>
        <v>2015</v>
      </c>
      <c r="R1205">
        <f t="shared" si="37"/>
        <v>120</v>
      </c>
      <c r="S1205" s="17" t="s">
        <v>8343</v>
      </c>
      <c r="T1205" t="s">
        <v>8346</v>
      </c>
    </row>
    <row r="1206" spans="1:20" ht="48" hidden="1" x14ac:dyDescent="0.2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 s="12">
        <v>1434837861</v>
      </c>
      <c r="J1206" s="12">
        <v>1432245861</v>
      </c>
      <c r="K1206" s="13">
        <f>(J1206/86400)+25569</f>
        <v>42145.919687500005</v>
      </c>
      <c r="L1206" t="b">
        <v>0</v>
      </c>
      <c r="M1206">
        <v>131</v>
      </c>
      <c r="N1206" t="b">
        <v>1</v>
      </c>
      <c r="O1206" t="s">
        <v>8278</v>
      </c>
      <c r="P1206">
        <f t="shared" si="36"/>
        <v>0</v>
      </c>
      <c r="Q1206">
        <f>YEAR(K1206)</f>
        <v>2015</v>
      </c>
      <c r="R1206">
        <f t="shared" si="37"/>
        <v>237</v>
      </c>
      <c r="S1206" s="17" t="s">
        <v>8347</v>
      </c>
      <c r="T1206" t="s">
        <v>8349</v>
      </c>
    </row>
    <row r="1207" spans="1:20" ht="48" hidden="1" x14ac:dyDescent="0.2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 s="12">
        <v>1438405140</v>
      </c>
      <c r="J1207" s="12">
        <v>1435731041</v>
      </c>
      <c r="K1207" s="13">
        <f>(J1207/86400)+25569</f>
        <v>42186.257418981477</v>
      </c>
      <c r="L1207" t="b">
        <v>0</v>
      </c>
      <c r="M1207">
        <v>58</v>
      </c>
      <c r="N1207" t="b">
        <v>0</v>
      </c>
      <c r="O1207" t="s">
        <v>8265</v>
      </c>
      <c r="P1207">
        <f t="shared" si="36"/>
        <v>0</v>
      </c>
      <c r="Q1207">
        <f>YEAR(K1207)</f>
        <v>2015</v>
      </c>
      <c r="R1207">
        <f t="shared" si="37"/>
        <v>3</v>
      </c>
      <c r="S1207" s="17" t="s">
        <v>8341</v>
      </c>
      <c r="T1207" t="s">
        <v>8357</v>
      </c>
    </row>
    <row r="1208" spans="1:20" ht="48" hidden="1" x14ac:dyDescent="0.2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 s="12">
        <v>1423587130</v>
      </c>
      <c r="J1208" s="12">
        <v>1421772730</v>
      </c>
      <c r="K1208" s="13">
        <f>(J1208/86400)+25569</f>
        <v>42024.702893518523</v>
      </c>
      <c r="L1208" t="b">
        <v>0</v>
      </c>
      <c r="M1208">
        <v>55</v>
      </c>
      <c r="N1208" t="b">
        <v>1</v>
      </c>
      <c r="O1208" t="s">
        <v>8301</v>
      </c>
      <c r="P1208">
        <f t="shared" si="36"/>
        <v>0</v>
      </c>
      <c r="Q1208">
        <f>YEAR(K1208)</f>
        <v>2015</v>
      </c>
      <c r="R1208">
        <f t="shared" si="37"/>
        <v>117</v>
      </c>
      <c r="S1208" s="17" t="s">
        <v>8343</v>
      </c>
      <c r="T1208" t="s">
        <v>8344</v>
      </c>
    </row>
    <row r="1209" spans="1:20" ht="48" hidden="1" x14ac:dyDescent="0.2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 s="12">
        <v>1368117239</v>
      </c>
      <c r="J1209" s="12">
        <v>1365525239</v>
      </c>
      <c r="K1209" s="13">
        <f>(J1209/86400)+25569</f>
        <v>41373.690266203703</v>
      </c>
      <c r="L1209" t="b">
        <v>0</v>
      </c>
      <c r="M1209">
        <v>75</v>
      </c>
      <c r="N1209" t="b">
        <v>1</v>
      </c>
      <c r="O1209" t="s">
        <v>8277</v>
      </c>
      <c r="P1209">
        <f t="shared" si="36"/>
        <v>0</v>
      </c>
      <c r="Q1209">
        <f>YEAR(K1209)</f>
        <v>2013</v>
      </c>
      <c r="R1209">
        <f t="shared" si="37"/>
        <v>134</v>
      </c>
      <c r="S1209" s="17" t="s">
        <v>8347</v>
      </c>
      <c r="T1209" t="s">
        <v>8348</v>
      </c>
    </row>
    <row r="1210" spans="1:20" ht="48" hidden="1" x14ac:dyDescent="0.2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 s="12">
        <v>1482457678</v>
      </c>
      <c r="J1210" s="12">
        <v>1480729678</v>
      </c>
      <c r="K1210" s="13">
        <f>(J1210/86400)+25569</f>
        <v>42707.074976851851</v>
      </c>
      <c r="L1210" t="b">
        <v>0</v>
      </c>
      <c r="M1210">
        <v>93</v>
      </c>
      <c r="N1210" t="b">
        <v>1</v>
      </c>
      <c r="O1210" t="s">
        <v>8274</v>
      </c>
      <c r="P1210">
        <f t="shared" si="36"/>
        <v>0</v>
      </c>
      <c r="Q1210">
        <f>YEAR(K1210)</f>
        <v>2016</v>
      </c>
      <c r="R1210">
        <f t="shared" si="37"/>
        <v>212</v>
      </c>
      <c r="S1210" s="17" t="s">
        <v>8347</v>
      </c>
      <c r="T1210" t="s">
        <v>8351</v>
      </c>
    </row>
    <row r="1211" spans="1:20" ht="64" x14ac:dyDescent="0.2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 s="12">
        <v>1417388340</v>
      </c>
      <c r="J1211" s="12">
        <v>1412835530</v>
      </c>
      <c r="K1211" s="13">
        <f>(J1211/86400)+25569</f>
        <v>41921.263078703705</v>
      </c>
      <c r="L1211" t="b">
        <v>0</v>
      </c>
      <c r="M1211">
        <v>11</v>
      </c>
      <c r="N1211" t="b">
        <v>0</v>
      </c>
      <c r="O1211" t="s">
        <v>8271</v>
      </c>
      <c r="P1211">
        <f t="shared" si="36"/>
        <v>0</v>
      </c>
      <c r="Q1211">
        <f>YEAR(K1211)</f>
        <v>2014</v>
      </c>
      <c r="R1211">
        <f t="shared" si="37"/>
        <v>2</v>
      </c>
      <c r="S1211" s="17" t="s">
        <v>8328</v>
      </c>
      <c r="T1211" t="s">
        <v>8330</v>
      </c>
    </row>
    <row r="1212" spans="1:20" ht="48" x14ac:dyDescent="0.2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 s="12">
        <v>1416512901</v>
      </c>
      <c r="J1212" s="12">
        <v>1413053301</v>
      </c>
      <c r="K1212" s="13">
        <f>(J1212/86400)+25569</f>
        <v>41923.783576388887</v>
      </c>
      <c r="L1212" t="b">
        <v>0</v>
      </c>
      <c r="M1212">
        <v>95</v>
      </c>
      <c r="N1212" t="b">
        <v>0</v>
      </c>
      <c r="O1212" t="s">
        <v>8281</v>
      </c>
      <c r="P1212">
        <f t="shared" si="36"/>
        <v>0</v>
      </c>
      <c r="Q1212">
        <f>YEAR(K1212)</f>
        <v>2014</v>
      </c>
      <c r="R1212">
        <f t="shared" si="37"/>
        <v>72</v>
      </c>
      <c r="S1212" s="17" t="s">
        <v>8336</v>
      </c>
      <c r="T1212" t="s">
        <v>8364</v>
      </c>
    </row>
    <row r="1213" spans="1:20" ht="48" hidden="1" x14ac:dyDescent="0.2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 s="12">
        <v>1307851200</v>
      </c>
      <c r="J1213" s="12">
        <v>1304129088</v>
      </c>
      <c r="K1213" s="13">
        <f>(J1213/86400)+25569</f>
        <v>40663.08666666667</v>
      </c>
      <c r="L1213" t="b">
        <v>0</v>
      </c>
      <c r="M1213">
        <v>87</v>
      </c>
      <c r="N1213" t="b">
        <v>1</v>
      </c>
      <c r="O1213" t="s">
        <v>8274</v>
      </c>
      <c r="P1213">
        <f t="shared" si="36"/>
        <v>0</v>
      </c>
      <c r="Q1213">
        <f>YEAR(K1213)</f>
        <v>2011</v>
      </c>
      <c r="R1213">
        <f t="shared" si="37"/>
        <v>104</v>
      </c>
      <c r="S1213" s="17" t="s">
        <v>8347</v>
      </c>
      <c r="T1213" t="s">
        <v>8351</v>
      </c>
    </row>
    <row r="1214" spans="1:20" ht="48" hidden="1" x14ac:dyDescent="0.2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 s="12">
        <v>1433314740</v>
      </c>
      <c r="J1214" s="12">
        <v>1430600401</v>
      </c>
      <c r="K1214" s="13">
        <f>(J1214/86400)+25569</f>
        <v>42126.87501157407</v>
      </c>
      <c r="L1214" t="b">
        <v>0</v>
      </c>
      <c r="M1214">
        <v>56</v>
      </c>
      <c r="N1214" t="b">
        <v>1</v>
      </c>
      <c r="O1214" t="s">
        <v>8269</v>
      </c>
      <c r="P1214">
        <f t="shared" si="36"/>
        <v>0</v>
      </c>
      <c r="Q1214">
        <f>YEAR(K1214)</f>
        <v>2015</v>
      </c>
      <c r="R1214">
        <f t="shared" si="37"/>
        <v>155</v>
      </c>
      <c r="S1214" s="17" t="s">
        <v>8343</v>
      </c>
      <c r="T1214" t="s">
        <v>8346</v>
      </c>
    </row>
    <row r="1215" spans="1:20" ht="48" hidden="1" x14ac:dyDescent="0.2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 s="12">
        <v>1395532800</v>
      </c>
      <c r="J1215" s="12">
        <v>1393882717</v>
      </c>
      <c r="K1215" s="13">
        <f>(J1215/86400)+25569</f>
        <v>41701.901817129634</v>
      </c>
      <c r="L1215" t="b">
        <v>0</v>
      </c>
      <c r="M1215">
        <v>108</v>
      </c>
      <c r="N1215" t="b">
        <v>1</v>
      </c>
      <c r="O1215" t="s">
        <v>8264</v>
      </c>
      <c r="P1215">
        <f t="shared" si="36"/>
        <v>0</v>
      </c>
      <c r="Q1215">
        <f>YEAR(K1215)</f>
        <v>2014</v>
      </c>
      <c r="R1215">
        <f t="shared" si="37"/>
        <v>103</v>
      </c>
      <c r="S1215" s="17" t="s">
        <v>8341</v>
      </c>
      <c r="T1215" t="s">
        <v>8363</v>
      </c>
    </row>
    <row r="1216" spans="1:20" ht="48" hidden="1" x14ac:dyDescent="0.2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 s="12">
        <v>1362337878</v>
      </c>
      <c r="J1216" s="12">
        <v>1360177878</v>
      </c>
      <c r="K1216" s="13">
        <f>(J1216/86400)+25569</f>
        <v>41311.799513888887</v>
      </c>
      <c r="L1216" t="b">
        <v>0</v>
      </c>
      <c r="M1216">
        <v>48</v>
      </c>
      <c r="N1216" t="b">
        <v>1</v>
      </c>
      <c r="O1216" t="s">
        <v>8264</v>
      </c>
      <c r="P1216">
        <f t="shared" si="36"/>
        <v>0</v>
      </c>
      <c r="Q1216">
        <f>YEAR(K1216)</f>
        <v>2013</v>
      </c>
      <c r="R1216">
        <f t="shared" si="37"/>
        <v>155</v>
      </c>
      <c r="S1216" s="17" t="s">
        <v>8341</v>
      </c>
      <c r="T1216" t="s">
        <v>8363</v>
      </c>
    </row>
    <row r="1217" spans="1:20" ht="48" hidden="1" x14ac:dyDescent="0.2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 s="12">
        <v>1486053409</v>
      </c>
      <c r="J1217" s="12">
        <v>1483461409</v>
      </c>
      <c r="K1217" s="13">
        <f>(J1217/86400)+25569</f>
        <v>42738.692233796297</v>
      </c>
      <c r="L1217" t="b">
        <v>0</v>
      </c>
      <c r="M1217">
        <v>67</v>
      </c>
      <c r="N1217" t="b">
        <v>1</v>
      </c>
      <c r="O1217" t="s">
        <v>8296</v>
      </c>
      <c r="P1217">
        <f t="shared" si="36"/>
        <v>0</v>
      </c>
      <c r="Q1217">
        <f>YEAR(K1217)</f>
        <v>2017</v>
      </c>
      <c r="R1217">
        <f t="shared" si="37"/>
        <v>155</v>
      </c>
      <c r="S1217" s="17" t="s">
        <v>8339</v>
      </c>
      <c r="T1217" t="s">
        <v>8340</v>
      </c>
    </row>
    <row r="1218" spans="1:20" ht="48" x14ac:dyDescent="0.2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 s="12">
        <v>1323666376</v>
      </c>
      <c r="J1218" s="12">
        <v>1320033976</v>
      </c>
      <c r="K1218" s="13">
        <f>(J1218/86400)+25569</f>
        <v>40847.171018518522</v>
      </c>
      <c r="L1218" t="b">
        <v>0</v>
      </c>
      <c r="M1218">
        <v>20</v>
      </c>
      <c r="N1218" t="b">
        <v>0</v>
      </c>
      <c r="O1218" t="s">
        <v>8276</v>
      </c>
      <c r="P1218">
        <f t="shared" si="36"/>
        <v>0</v>
      </c>
      <c r="Q1218">
        <f>YEAR(K1218)</f>
        <v>2011</v>
      </c>
      <c r="R1218">
        <f t="shared" si="37"/>
        <v>31</v>
      </c>
      <c r="S1218" s="17" t="s">
        <v>8347</v>
      </c>
      <c r="T1218" t="s">
        <v>8370</v>
      </c>
    </row>
    <row r="1219" spans="1:20" ht="48" x14ac:dyDescent="0.2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 s="12">
        <v>1429291982</v>
      </c>
      <c r="J1219" s="12">
        <v>1426699982</v>
      </c>
      <c r="K1219" s="13">
        <f>(J1219/86400)+25569</f>
        <v>42081.731273148151</v>
      </c>
      <c r="L1219" t="b">
        <v>0</v>
      </c>
      <c r="M1219">
        <v>37</v>
      </c>
      <c r="N1219" t="b">
        <v>0</v>
      </c>
      <c r="O1219" t="s">
        <v>8301</v>
      </c>
      <c r="P1219">
        <f t="shared" ref="P1219:P1282" si="38">IFERROR(ROUND(E1219/L1219,2),0)</f>
        <v>0</v>
      </c>
      <c r="Q1219">
        <f>YEAR(K1219)</f>
        <v>2015</v>
      </c>
      <c r="R1219">
        <f t="shared" ref="R1219:R1282" si="39">ROUND(E1219/D1219*100,0)</f>
        <v>4</v>
      </c>
      <c r="S1219" s="17" t="s">
        <v>8343</v>
      </c>
      <c r="T1219" t="s">
        <v>8344</v>
      </c>
    </row>
    <row r="1220" spans="1:20" ht="48" x14ac:dyDescent="0.2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 s="12">
        <v>1480011987</v>
      </c>
      <c r="J1220" s="12">
        <v>1477416387</v>
      </c>
      <c r="K1220" s="13">
        <f>(J1220/86400)+25569</f>
        <v>42668.726701388892</v>
      </c>
      <c r="L1220" t="b">
        <v>0</v>
      </c>
      <c r="M1220">
        <v>37</v>
      </c>
      <c r="N1220" t="b">
        <v>0</v>
      </c>
      <c r="O1220" t="s">
        <v>8271</v>
      </c>
      <c r="P1220">
        <f t="shared" si="38"/>
        <v>0</v>
      </c>
      <c r="Q1220">
        <f>YEAR(K1220)</f>
        <v>2016</v>
      </c>
      <c r="R1220">
        <f t="shared" si="39"/>
        <v>31</v>
      </c>
      <c r="S1220" s="17" t="s">
        <v>8328</v>
      </c>
      <c r="T1220" t="s">
        <v>8330</v>
      </c>
    </row>
    <row r="1221" spans="1:20" ht="48" hidden="1" x14ac:dyDescent="0.2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 s="12">
        <v>1404258631</v>
      </c>
      <c r="J1221" s="12">
        <v>1401666631</v>
      </c>
      <c r="K1221" s="13">
        <f>(J1221/86400)+25569</f>
        <v>41791.993414351848</v>
      </c>
      <c r="L1221" t="b">
        <v>1</v>
      </c>
      <c r="M1221">
        <v>46</v>
      </c>
      <c r="N1221" t="b">
        <v>1</v>
      </c>
      <c r="O1221" t="s">
        <v>8269</v>
      </c>
      <c r="P1221">
        <f t="shared" si="38"/>
        <v>4610</v>
      </c>
      <c r="Q1221">
        <f>YEAR(K1221)</f>
        <v>2014</v>
      </c>
      <c r="R1221">
        <f t="shared" si="39"/>
        <v>107</v>
      </c>
      <c r="S1221" s="17" t="s">
        <v>8343</v>
      </c>
      <c r="T1221" t="s">
        <v>8346</v>
      </c>
    </row>
    <row r="1222" spans="1:20" ht="32" hidden="1" x14ac:dyDescent="0.2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 s="12">
        <v>1417374262</v>
      </c>
      <c r="J1222" s="12">
        <v>1414778662</v>
      </c>
      <c r="K1222" s="13">
        <f>(J1222/86400)+25569</f>
        <v>41943.753032407403</v>
      </c>
      <c r="L1222" t="b">
        <v>0</v>
      </c>
      <c r="M1222">
        <v>63</v>
      </c>
      <c r="N1222" t="b">
        <v>1</v>
      </c>
      <c r="O1222" t="s">
        <v>8269</v>
      </c>
      <c r="P1222">
        <f t="shared" si="38"/>
        <v>0</v>
      </c>
      <c r="Q1222">
        <f>YEAR(K1222)</f>
        <v>2014</v>
      </c>
      <c r="R1222">
        <f t="shared" si="39"/>
        <v>102</v>
      </c>
      <c r="S1222" s="17" t="s">
        <v>8343</v>
      </c>
      <c r="T1222" t="s">
        <v>8346</v>
      </c>
    </row>
    <row r="1223" spans="1:20" ht="64" hidden="1" x14ac:dyDescent="0.2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 s="12">
        <v>1427414400</v>
      </c>
      <c r="J1223" s="12">
        <v>1422656201</v>
      </c>
      <c r="K1223" s="13">
        <f>(J1223/86400)+25569</f>
        <v>42034.928252314814</v>
      </c>
      <c r="L1223" t="b">
        <v>0</v>
      </c>
      <c r="M1223">
        <v>65</v>
      </c>
      <c r="N1223" t="b">
        <v>1</v>
      </c>
      <c r="O1223" t="s">
        <v>8269</v>
      </c>
      <c r="P1223">
        <f t="shared" si="38"/>
        <v>0</v>
      </c>
      <c r="Q1223">
        <f>YEAR(K1223)</f>
        <v>2015</v>
      </c>
      <c r="R1223">
        <f t="shared" si="39"/>
        <v>153</v>
      </c>
      <c r="S1223" s="17" t="s">
        <v>8343</v>
      </c>
      <c r="T1223" t="s">
        <v>8346</v>
      </c>
    </row>
    <row r="1224" spans="1:20" ht="48" hidden="1" x14ac:dyDescent="0.2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 s="12">
        <v>1407905940</v>
      </c>
      <c r="J1224" s="12">
        <v>1405923687</v>
      </c>
      <c r="K1224" s="13">
        <f>(J1224/86400)+25569</f>
        <v>41841.26489583333</v>
      </c>
      <c r="L1224" t="b">
        <v>1</v>
      </c>
      <c r="M1224">
        <v>57</v>
      </c>
      <c r="N1224" t="b">
        <v>1</v>
      </c>
      <c r="O1224" t="s">
        <v>8269</v>
      </c>
      <c r="P1224">
        <f t="shared" si="38"/>
        <v>4569</v>
      </c>
      <c r="Q1224">
        <f>YEAR(K1224)</f>
        <v>2014</v>
      </c>
      <c r="R1224">
        <f t="shared" si="39"/>
        <v>102</v>
      </c>
      <c r="S1224" s="17" t="s">
        <v>8343</v>
      </c>
      <c r="T1224" t="s">
        <v>8346</v>
      </c>
    </row>
    <row r="1225" spans="1:20" ht="48" x14ac:dyDescent="0.2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 s="12">
        <v>1385534514</v>
      </c>
      <c r="J1225" s="12">
        <v>1382938914</v>
      </c>
      <c r="K1225" s="13">
        <f>(J1225/86400)+25569</f>
        <v>41575.237430555557</v>
      </c>
      <c r="L1225" t="b">
        <v>0</v>
      </c>
      <c r="M1225">
        <v>89</v>
      </c>
      <c r="N1225" t="b">
        <v>0</v>
      </c>
      <c r="O1225" t="s">
        <v>8280</v>
      </c>
      <c r="P1225">
        <f t="shared" si="38"/>
        <v>0</v>
      </c>
      <c r="Q1225">
        <f>YEAR(K1225)</f>
        <v>2013</v>
      </c>
      <c r="R1225">
        <f t="shared" si="39"/>
        <v>30</v>
      </c>
      <c r="S1225" s="17" t="s">
        <v>8336</v>
      </c>
      <c r="T1225" t="s">
        <v>8354</v>
      </c>
    </row>
    <row r="1226" spans="1:20" ht="48" hidden="1" x14ac:dyDescent="0.2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 s="12">
        <v>1409374093</v>
      </c>
      <c r="J1226" s="12">
        <v>1406782093</v>
      </c>
      <c r="K1226" s="13">
        <f>(J1226/86400)+25569</f>
        <v>41851.200150462959</v>
      </c>
      <c r="L1226" t="b">
        <v>0</v>
      </c>
      <c r="M1226">
        <v>40</v>
      </c>
      <c r="N1226" t="b">
        <v>1</v>
      </c>
      <c r="O1226" t="s">
        <v>8269</v>
      </c>
      <c r="P1226">
        <f t="shared" si="38"/>
        <v>0</v>
      </c>
      <c r="Q1226">
        <f>YEAR(K1226)</f>
        <v>2014</v>
      </c>
      <c r="R1226">
        <f t="shared" si="39"/>
        <v>101</v>
      </c>
      <c r="S1226" s="17" t="s">
        <v>8343</v>
      </c>
      <c r="T1226" t="s">
        <v>8346</v>
      </c>
    </row>
    <row r="1227" spans="1:20" ht="32" hidden="1" x14ac:dyDescent="0.2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 s="12">
        <v>1469962800</v>
      </c>
      <c r="J1227" s="12">
        <v>1468578920</v>
      </c>
      <c r="K1227" s="13">
        <f>(J1227/86400)+25569</f>
        <v>42566.441203703704</v>
      </c>
      <c r="L1227" t="b">
        <v>0</v>
      </c>
      <c r="M1227">
        <v>108</v>
      </c>
      <c r="N1227" t="b">
        <v>1</v>
      </c>
      <c r="O1227" t="s">
        <v>8269</v>
      </c>
      <c r="P1227">
        <f t="shared" si="38"/>
        <v>0</v>
      </c>
      <c r="Q1227">
        <f>YEAR(K1227)</f>
        <v>2016</v>
      </c>
      <c r="R1227">
        <f t="shared" si="39"/>
        <v>130</v>
      </c>
      <c r="S1227" s="17" t="s">
        <v>8343</v>
      </c>
      <c r="T1227" t="s">
        <v>8346</v>
      </c>
    </row>
    <row r="1228" spans="1:20" ht="48" hidden="1" x14ac:dyDescent="0.2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 s="12">
        <v>1361739872</v>
      </c>
      <c r="J1228" s="12">
        <v>1359147872</v>
      </c>
      <c r="K1228" s="13">
        <f>(J1228/86400)+25569</f>
        <v>41299.878148148149</v>
      </c>
      <c r="L1228" t="b">
        <v>0</v>
      </c>
      <c r="M1228">
        <v>59</v>
      </c>
      <c r="N1228" t="b">
        <v>1</v>
      </c>
      <c r="O1228" t="s">
        <v>8272</v>
      </c>
      <c r="P1228">
        <f t="shared" si="38"/>
        <v>0</v>
      </c>
      <c r="Q1228">
        <f>YEAR(K1228)</f>
        <v>2013</v>
      </c>
      <c r="R1228">
        <f t="shared" si="39"/>
        <v>103</v>
      </c>
      <c r="S1228" s="17" t="s">
        <v>8331</v>
      </c>
      <c r="T1228" t="s">
        <v>8353</v>
      </c>
    </row>
    <row r="1229" spans="1:20" ht="48" hidden="1" x14ac:dyDescent="0.2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 s="12">
        <v>1402515198</v>
      </c>
      <c r="J1229" s="12">
        <v>1399923198</v>
      </c>
      <c r="K1229" s="13">
        <f>(J1229/86400)+25569</f>
        <v>41771.814791666664</v>
      </c>
      <c r="L1229" t="b">
        <v>0</v>
      </c>
      <c r="M1229">
        <v>17</v>
      </c>
      <c r="N1229" t="b">
        <v>1</v>
      </c>
      <c r="O1229" t="s">
        <v>8303</v>
      </c>
      <c r="P1229">
        <f t="shared" si="38"/>
        <v>0</v>
      </c>
      <c r="Q1229">
        <f>YEAR(K1229)</f>
        <v>2014</v>
      </c>
      <c r="R1229">
        <f t="shared" si="39"/>
        <v>101</v>
      </c>
      <c r="S1229" s="17" t="s">
        <v>8343</v>
      </c>
      <c r="T1229" t="s">
        <v>8355</v>
      </c>
    </row>
    <row r="1230" spans="1:20" ht="48" hidden="1" x14ac:dyDescent="0.2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 s="12">
        <v>1474844400</v>
      </c>
      <c r="J1230" s="12">
        <v>1469871148</v>
      </c>
      <c r="K1230" s="13">
        <f>(J1230/86400)+25569</f>
        <v>42581.397546296299</v>
      </c>
      <c r="L1230" t="b">
        <v>0</v>
      </c>
      <c r="M1230">
        <v>80</v>
      </c>
      <c r="N1230" t="b">
        <v>1</v>
      </c>
      <c r="O1230" t="s">
        <v>8269</v>
      </c>
      <c r="P1230">
        <f t="shared" si="38"/>
        <v>0</v>
      </c>
      <c r="Q1230">
        <f>YEAR(K1230)</f>
        <v>2016</v>
      </c>
      <c r="R1230">
        <f t="shared" si="39"/>
        <v>114</v>
      </c>
      <c r="S1230" s="17" t="s">
        <v>8343</v>
      </c>
      <c r="T1230" t="s">
        <v>8346</v>
      </c>
    </row>
    <row r="1231" spans="1:20" ht="48" hidden="1" x14ac:dyDescent="0.2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 s="12">
        <v>1415191920</v>
      </c>
      <c r="J1231" s="12">
        <v>1412233497</v>
      </c>
      <c r="K1231" s="13">
        <f>(J1231/86400)+25569</f>
        <v>41914.295104166667</v>
      </c>
      <c r="L1231" t="b">
        <v>0</v>
      </c>
      <c r="M1231">
        <v>114</v>
      </c>
      <c r="N1231" t="b">
        <v>1</v>
      </c>
      <c r="O1231" t="s">
        <v>8269</v>
      </c>
      <c r="P1231">
        <f t="shared" si="38"/>
        <v>0</v>
      </c>
      <c r="Q1231">
        <f>YEAR(K1231)</f>
        <v>2014</v>
      </c>
      <c r="R1231">
        <f t="shared" si="39"/>
        <v>114</v>
      </c>
      <c r="S1231" s="17" t="s">
        <v>8343</v>
      </c>
      <c r="T1231" t="s">
        <v>8346</v>
      </c>
    </row>
    <row r="1232" spans="1:20" ht="48" hidden="1" x14ac:dyDescent="0.2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 s="12">
        <v>1385297393</v>
      </c>
      <c r="J1232" s="12">
        <v>1382701793</v>
      </c>
      <c r="K1232" s="13">
        <f>(J1232/86400)+25569</f>
        <v>41572.492974537039</v>
      </c>
      <c r="L1232" t="b">
        <v>0</v>
      </c>
      <c r="M1232">
        <v>70</v>
      </c>
      <c r="N1232" t="b">
        <v>1</v>
      </c>
      <c r="O1232" t="s">
        <v>8290</v>
      </c>
      <c r="P1232">
        <f t="shared" si="38"/>
        <v>0</v>
      </c>
      <c r="Q1232">
        <f>YEAR(K1232)</f>
        <v>2013</v>
      </c>
      <c r="R1232">
        <f t="shared" si="39"/>
        <v>101</v>
      </c>
      <c r="S1232" s="17" t="s">
        <v>8347</v>
      </c>
      <c r="T1232" t="s">
        <v>8358</v>
      </c>
    </row>
    <row r="1233" spans="1:20" ht="48" hidden="1" x14ac:dyDescent="0.2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 s="12">
        <v>1471539138</v>
      </c>
      <c r="J1233" s="12">
        <v>1468947138</v>
      </c>
      <c r="K1233" s="13">
        <f>(J1233/86400)+25569</f>
        <v>42570.702986111108</v>
      </c>
      <c r="L1233" t="b">
        <v>1</v>
      </c>
      <c r="M1233">
        <v>140</v>
      </c>
      <c r="N1233" t="b">
        <v>1</v>
      </c>
      <c r="O1233" t="s">
        <v>8283</v>
      </c>
      <c r="P1233">
        <f t="shared" si="38"/>
        <v>4524.1499999999996</v>
      </c>
      <c r="Q1233">
        <f>YEAR(K1233)</f>
        <v>2016</v>
      </c>
      <c r="R1233">
        <f t="shared" si="39"/>
        <v>174</v>
      </c>
      <c r="S1233" s="17" t="s">
        <v>8333</v>
      </c>
      <c r="T1233" t="s">
        <v>8334</v>
      </c>
    </row>
    <row r="1234" spans="1:20" ht="48" hidden="1" x14ac:dyDescent="0.2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 s="12">
        <v>1276110000</v>
      </c>
      <c r="J1234" s="12">
        <v>1268337744</v>
      </c>
      <c r="K1234" s="13">
        <f>(J1234/86400)+25569</f>
        <v>40248.834999999999</v>
      </c>
      <c r="L1234" t="b">
        <v>0</v>
      </c>
      <c r="M1234">
        <v>27</v>
      </c>
      <c r="N1234" t="b">
        <v>1</v>
      </c>
      <c r="O1234" t="s">
        <v>8264</v>
      </c>
      <c r="P1234">
        <f t="shared" si="38"/>
        <v>0</v>
      </c>
      <c r="Q1234">
        <f>YEAR(K1234)</f>
        <v>2010</v>
      </c>
      <c r="R1234">
        <f t="shared" si="39"/>
        <v>100</v>
      </c>
      <c r="S1234" s="17" t="s">
        <v>8341</v>
      </c>
      <c r="T1234" t="s">
        <v>8363</v>
      </c>
    </row>
    <row r="1235" spans="1:20" ht="48" hidden="1" x14ac:dyDescent="0.2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 s="12">
        <v>1418014740</v>
      </c>
      <c r="J1235" s="12">
        <v>1415585474</v>
      </c>
      <c r="K1235" s="13">
        <f>(J1235/86400)+25569</f>
        <v>41953.091134259259</v>
      </c>
      <c r="L1235" t="b">
        <v>0</v>
      </c>
      <c r="M1235">
        <v>33</v>
      </c>
      <c r="N1235" t="b">
        <v>1</v>
      </c>
      <c r="O1235" t="s">
        <v>8298</v>
      </c>
      <c r="P1235">
        <f t="shared" si="38"/>
        <v>0</v>
      </c>
      <c r="Q1235">
        <f>YEAR(K1235)</f>
        <v>2014</v>
      </c>
      <c r="R1235">
        <f t="shared" si="39"/>
        <v>113</v>
      </c>
      <c r="S1235" s="17" t="s">
        <v>8347</v>
      </c>
      <c r="T1235" t="s">
        <v>8361</v>
      </c>
    </row>
    <row r="1236" spans="1:20" ht="48" hidden="1" x14ac:dyDescent="0.2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 s="12">
        <v>1439611140</v>
      </c>
      <c r="J1236" s="12">
        <v>1437668354</v>
      </c>
      <c r="K1236" s="13">
        <f>(J1236/86400)+25569</f>
        <v>42208.680023148147</v>
      </c>
      <c r="L1236" t="b">
        <v>0</v>
      </c>
      <c r="M1236">
        <v>61</v>
      </c>
      <c r="N1236" t="b">
        <v>1</v>
      </c>
      <c r="O1236" t="s">
        <v>8298</v>
      </c>
      <c r="P1236">
        <f t="shared" si="38"/>
        <v>0</v>
      </c>
      <c r="Q1236">
        <f>YEAR(K1236)</f>
        <v>2015</v>
      </c>
      <c r="R1236">
        <f t="shared" si="39"/>
        <v>100</v>
      </c>
      <c r="S1236" s="17" t="s">
        <v>8347</v>
      </c>
      <c r="T1236" t="s">
        <v>8361</v>
      </c>
    </row>
    <row r="1237" spans="1:20" ht="48" hidden="1" x14ac:dyDescent="0.2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 s="12">
        <v>1335799808</v>
      </c>
      <c r="J1237" s="12">
        <v>1333207808</v>
      </c>
      <c r="K1237" s="13">
        <f>(J1237/86400)+25569</f>
        <v>40999.645925925928</v>
      </c>
      <c r="L1237" t="b">
        <v>0</v>
      </c>
      <c r="M1237">
        <v>95</v>
      </c>
      <c r="N1237" t="b">
        <v>1</v>
      </c>
      <c r="O1237" t="s">
        <v>8277</v>
      </c>
      <c r="P1237">
        <f t="shared" si="38"/>
        <v>0</v>
      </c>
      <c r="Q1237">
        <f>YEAR(K1237)</f>
        <v>2012</v>
      </c>
      <c r="R1237">
        <f t="shared" si="39"/>
        <v>113</v>
      </c>
      <c r="S1237" s="17" t="s">
        <v>8347</v>
      </c>
      <c r="T1237" t="s">
        <v>8348</v>
      </c>
    </row>
    <row r="1238" spans="1:20" ht="48" hidden="1" x14ac:dyDescent="0.2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 s="12">
        <v>1440274735</v>
      </c>
      <c r="J1238" s="12">
        <v>1437682735</v>
      </c>
      <c r="K1238" s="13">
        <f>(J1238/86400)+25569</f>
        <v>42208.84646990741</v>
      </c>
      <c r="L1238" t="b">
        <v>0</v>
      </c>
      <c r="M1238">
        <v>69</v>
      </c>
      <c r="N1238" t="b">
        <v>1</v>
      </c>
      <c r="O1238" t="s">
        <v>8269</v>
      </c>
      <c r="P1238">
        <f t="shared" si="38"/>
        <v>0</v>
      </c>
      <c r="Q1238">
        <f>YEAR(K1238)</f>
        <v>2015</v>
      </c>
      <c r="R1238">
        <f t="shared" si="39"/>
        <v>100</v>
      </c>
      <c r="S1238" s="17" t="s">
        <v>8343</v>
      </c>
      <c r="T1238" t="s">
        <v>8346</v>
      </c>
    </row>
    <row r="1239" spans="1:20" ht="48" hidden="1" x14ac:dyDescent="0.2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 s="12">
        <v>1312578338</v>
      </c>
      <c r="J1239" s="12">
        <v>1309986338</v>
      </c>
      <c r="K1239" s="13">
        <f>(J1239/86400)+25569</f>
        <v>40730.878912037035</v>
      </c>
      <c r="L1239" t="b">
        <v>0</v>
      </c>
      <c r="M1239">
        <v>56</v>
      </c>
      <c r="N1239" t="b">
        <v>1</v>
      </c>
      <c r="O1239" t="s">
        <v>8277</v>
      </c>
      <c r="P1239">
        <f t="shared" si="38"/>
        <v>0</v>
      </c>
      <c r="Q1239">
        <f>YEAR(K1239)</f>
        <v>2011</v>
      </c>
      <c r="R1239">
        <f t="shared" si="39"/>
        <v>113</v>
      </c>
      <c r="S1239" s="17" t="s">
        <v>8347</v>
      </c>
      <c r="T1239" t="s">
        <v>8348</v>
      </c>
    </row>
    <row r="1240" spans="1:20" ht="48" hidden="1" x14ac:dyDescent="0.2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 s="12">
        <v>1419224340</v>
      </c>
      <c r="J1240" s="12">
        <v>1416363886</v>
      </c>
      <c r="K1240" s="13">
        <f>(J1240/86400)+25569</f>
        <v>41962.100532407407</v>
      </c>
      <c r="L1240" t="b">
        <v>0</v>
      </c>
      <c r="M1240">
        <v>43</v>
      </c>
      <c r="N1240" t="b">
        <v>1</v>
      </c>
      <c r="O1240" t="s">
        <v>8274</v>
      </c>
      <c r="P1240">
        <f t="shared" si="38"/>
        <v>0</v>
      </c>
      <c r="Q1240">
        <f>YEAR(K1240)</f>
        <v>2014</v>
      </c>
      <c r="R1240">
        <f t="shared" si="39"/>
        <v>100</v>
      </c>
      <c r="S1240" s="17" t="s">
        <v>8347</v>
      </c>
      <c r="T1240" t="s">
        <v>8351</v>
      </c>
    </row>
    <row r="1241" spans="1:20" ht="48" hidden="1" x14ac:dyDescent="0.2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 s="12">
        <v>1472936229</v>
      </c>
      <c r="J1241" s="12">
        <v>1467752229</v>
      </c>
      <c r="K1241" s="13">
        <f>(J1241/86400)+25569</f>
        <v>42556.873020833329</v>
      </c>
      <c r="L1241" t="b">
        <v>0</v>
      </c>
      <c r="M1241">
        <v>31</v>
      </c>
      <c r="N1241" t="b">
        <v>1</v>
      </c>
      <c r="O1241" t="s">
        <v>8269</v>
      </c>
      <c r="P1241">
        <f t="shared" si="38"/>
        <v>0</v>
      </c>
      <c r="Q1241">
        <f>YEAR(K1241)</f>
        <v>2016</v>
      </c>
      <c r="R1241">
        <f t="shared" si="39"/>
        <v>100</v>
      </c>
      <c r="S1241" s="17" t="s">
        <v>8343</v>
      </c>
      <c r="T1241" t="s">
        <v>8346</v>
      </c>
    </row>
    <row r="1242" spans="1:20" ht="19" x14ac:dyDescent="0.2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 s="12">
        <v>1417033610</v>
      </c>
      <c r="J1242" s="12">
        <v>1414438010</v>
      </c>
      <c r="K1242" s="13">
        <f>(J1242/86400)+25569</f>
        <v>41939.810300925928</v>
      </c>
      <c r="L1242" t="b">
        <v>0</v>
      </c>
      <c r="M1242">
        <v>12</v>
      </c>
      <c r="N1242" t="b">
        <v>0</v>
      </c>
      <c r="O1242" t="s">
        <v>8266</v>
      </c>
      <c r="P1242">
        <f t="shared" si="38"/>
        <v>0</v>
      </c>
      <c r="Q1242">
        <f>YEAR(K1242)</f>
        <v>2014</v>
      </c>
      <c r="R1242">
        <f t="shared" si="39"/>
        <v>36</v>
      </c>
      <c r="S1242" s="17" t="s">
        <v>8341</v>
      </c>
      <c r="T1242" t="s">
        <v>8345</v>
      </c>
    </row>
    <row r="1243" spans="1:20" ht="48" hidden="1" x14ac:dyDescent="0.2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 s="12">
        <v>1334424960</v>
      </c>
      <c r="J1243" s="12">
        <v>1329442510</v>
      </c>
      <c r="K1243" s="13">
        <f>(J1243/86400)+25569</f>
        <v>40956.066087962965</v>
      </c>
      <c r="L1243" t="b">
        <v>0</v>
      </c>
      <c r="M1243">
        <v>72</v>
      </c>
      <c r="N1243" t="b">
        <v>1</v>
      </c>
      <c r="O1243" t="s">
        <v>8278</v>
      </c>
      <c r="P1243">
        <f t="shared" si="38"/>
        <v>0</v>
      </c>
      <c r="Q1243">
        <f>YEAR(K1243)</f>
        <v>2012</v>
      </c>
      <c r="R1243">
        <f t="shared" si="39"/>
        <v>111</v>
      </c>
      <c r="S1243" s="17" t="s">
        <v>8347</v>
      </c>
      <c r="T1243" t="s">
        <v>8349</v>
      </c>
    </row>
    <row r="1244" spans="1:20" ht="32" hidden="1" x14ac:dyDescent="0.2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 s="12">
        <v>1461108450</v>
      </c>
      <c r="J1244" s="12">
        <v>1455928050</v>
      </c>
      <c r="K1244" s="13">
        <f>(J1244/86400)+25569</f>
        <v>42420.019097222219</v>
      </c>
      <c r="L1244" t="b">
        <v>0</v>
      </c>
      <c r="M1244">
        <v>61</v>
      </c>
      <c r="N1244" t="b">
        <v>1</v>
      </c>
      <c r="O1244" t="s">
        <v>8269</v>
      </c>
      <c r="P1244">
        <f t="shared" si="38"/>
        <v>0</v>
      </c>
      <c r="Q1244">
        <f>YEAR(K1244)</f>
        <v>2016</v>
      </c>
      <c r="R1244">
        <f t="shared" si="39"/>
        <v>127</v>
      </c>
      <c r="S1244" s="17" t="s">
        <v>8343</v>
      </c>
      <c r="T1244" t="s">
        <v>8346</v>
      </c>
    </row>
    <row r="1245" spans="1:20" ht="48" hidden="1" x14ac:dyDescent="0.2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 s="12">
        <v>1416589200</v>
      </c>
      <c r="J1245" s="12">
        <v>1414605776</v>
      </c>
      <c r="K1245" s="13">
        <f>(J1245/86400)+25569</f>
        <v>41941.752037037033</v>
      </c>
      <c r="L1245" t="b">
        <v>0</v>
      </c>
      <c r="M1245">
        <v>65</v>
      </c>
      <c r="N1245" t="b">
        <v>1</v>
      </c>
      <c r="O1245" t="s">
        <v>8269</v>
      </c>
      <c r="P1245">
        <f t="shared" si="38"/>
        <v>0</v>
      </c>
      <c r="Q1245">
        <f>YEAR(K1245)</f>
        <v>2014</v>
      </c>
      <c r="R1245">
        <f t="shared" si="39"/>
        <v>111</v>
      </c>
      <c r="S1245" s="17" t="s">
        <v>8343</v>
      </c>
      <c r="T1245" t="s">
        <v>8346</v>
      </c>
    </row>
    <row r="1246" spans="1:20" ht="48" hidden="1" x14ac:dyDescent="0.2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 s="12">
        <v>1449162000</v>
      </c>
      <c r="J1246" s="12">
        <v>1446570315</v>
      </c>
      <c r="K1246" s="13">
        <f>(J1246/86400)+25569</f>
        <v>42311.711979166663</v>
      </c>
      <c r="L1246" t="b">
        <v>1</v>
      </c>
      <c r="M1246">
        <v>63</v>
      </c>
      <c r="N1246" t="b">
        <v>1</v>
      </c>
      <c r="O1246" t="s">
        <v>8269</v>
      </c>
      <c r="P1246">
        <f t="shared" si="38"/>
        <v>4428</v>
      </c>
      <c r="Q1246">
        <f>YEAR(K1246)</f>
        <v>2015</v>
      </c>
      <c r="R1246">
        <f t="shared" si="39"/>
        <v>164</v>
      </c>
      <c r="S1246" s="17" t="s">
        <v>8343</v>
      </c>
      <c r="T1246" t="s">
        <v>8346</v>
      </c>
    </row>
    <row r="1247" spans="1:20" ht="32" hidden="1" x14ac:dyDescent="0.2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 s="12">
        <v>1440556553</v>
      </c>
      <c r="J1247" s="12">
        <v>1435372553</v>
      </c>
      <c r="K1247" s="13">
        <f>(J1247/86400)+25569</f>
        <v>42182.108252314814</v>
      </c>
      <c r="L1247" t="b">
        <v>0</v>
      </c>
      <c r="M1247">
        <v>88</v>
      </c>
      <c r="N1247" t="b">
        <v>1</v>
      </c>
      <c r="O1247" t="s">
        <v>8303</v>
      </c>
      <c r="P1247">
        <f t="shared" si="38"/>
        <v>0</v>
      </c>
      <c r="Q1247">
        <f>YEAR(K1247)</f>
        <v>2015</v>
      </c>
      <c r="R1247">
        <f t="shared" si="39"/>
        <v>110</v>
      </c>
      <c r="S1247" s="17" t="s">
        <v>8343</v>
      </c>
      <c r="T1247" t="s">
        <v>8355</v>
      </c>
    </row>
    <row r="1248" spans="1:20" ht="48" hidden="1" x14ac:dyDescent="0.2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 s="12">
        <v>1462402800</v>
      </c>
      <c r="J1248" s="12">
        <v>1459856860</v>
      </c>
      <c r="K1248" s="13">
        <f>(J1248/86400)+25569</f>
        <v>42465.491435185184</v>
      </c>
      <c r="L1248" t="b">
        <v>0</v>
      </c>
      <c r="M1248">
        <v>89</v>
      </c>
      <c r="N1248" t="b">
        <v>1</v>
      </c>
      <c r="O1248" t="s">
        <v>8269</v>
      </c>
      <c r="P1248">
        <f t="shared" si="38"/>
        <v>0</v>
      </c>
      <c r="Q1248">
        <f>YEAR(K1248)</f>
        <v>2016</v>
      </c>
      <c r="R1248">
        <f t="shared" si="39"/>
        <v>103</v>
      </c>
      <c r="S1248" s="17" t="s">
        <v>8343</v>
      </c>
      <c r="T1248" t="s">
        <v>8346</v>
      </c>
    </row>
    <row r="1249" spans="1:20" ht="48" hidden="1" x14ac:dyDescent="0.2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 s="12">
        <v>1462519041</v>
      </c>
      <c r="J1249" s="12">
        <v>1459927041</v>
      </c>
      <c r="K1249" s="13">
        <f>(J1249/86400)+25569</f>
        <v>42466.303715277776</v>
      </c>
      <c r="L1249" t="b">
        <v>0</v>
      </c>
      <c r="M1249">
        <v>89</v>
      </c>
      <c r="N1249" t="b">
        <v>1</v>
      </c>
      <c r="O1249" t="s">
        <v>8269</v>
      </c>
      <c r="P1249">
        <f t="shared" si="38"/>
        <v>0</v>
      </c>
      <c r="Q1249">
        <f>YEAR(K1249)</f>
        <v>2016</v>
      </c>
      <c r="R1249">
        <f t="shared" si="39"/>
        <v>110</v>
      </c>
      <c r="S1249" s="17" t="s">
        <v>8343</v>
      </c>
      <c r="T1249" t="s">
        <v>8346</v>
      </c>
    </row>
    <row r="1250" spans="1:20" ht="48" hidden="1" x14ac:dyDescent="0.2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 s="12">
        <v>1471487925</v>
      </c>
      <c r="J1250" s="12">
        <v>1468895925</v>
      </c>
      <c r="K1250" s="13">
        <f>(J1250/86400)+25569</f>
        <v>42570.110243055555</v>
      </c>
      <c r="L1250" t="b">
        <v>0</v>
      </c>
      <c r="M1250">
        <v>23</v>
      </c>
      <c r="N1250" t="b">
        <v>1</v>
      </c>
      <c r="O1250" t="s">
        <v>8301</v>
      </c>
      <c r="P1250">
        <f t="shared" si="38"/>
        <v>0</v>
      </c>
      <c r="Q1250">
        <f>YEAR(K1250)</f>
        <v>2016</v>
      </c>
      <c r="R1250">
        <f t="shared" si="39"/>
        <v>147</v>
      </c>
      <c r="S1250" s="17" t="s">
        <v>8343</v>
      </c>
      <c r="T1250" t="s">
        <v>8344</v>
      </c>
    </row>
    <row r="1251" spans="1:20" ht="48" hidden="1" x14ac:dyDescent="0.2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 s="12">
        <v>1337194800</v>
      </c>
      <c r="J1251" s="12">
        <v>1334429646</v>
      </c>
      <c r="K1251" s="13">
        <f>(J1251/86400)+25569</f>
        <v>41013.787569444445</v>
      </c>
      <c r="L1251" t="b">
        <v>1</v>
      </c>
      <c r="M1251">
        <v>77</v>
      </c>
      <c r="N1251" t="b">
        <v>1</v>
      </c>
      <c r="O1251" t="s">
        <v>8267</v>
      </c>
      <c r="P1251">
        <f t="shared" si="38"/>
        <v>4395</v>
      </c>
      <c r="Q1251">
        <f>YEAR(K1251)</f>
        <v>2012</v>
      </c>
      <c r="R1251">
        <f t="shared" si="39"/>
        <v>126</v>
      </c>
      <c r="S1251" s="17" t="s">
        <v>8341</v>
      </c>
      <c r="T1251" t="s">
        <v>8342</v>
      </c>
    </row>
    <row r="1252" spans="1:20" ht="48" hidden="1" x14ac:dyDescent="0.2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 s="12">
        <v>1469770500</v>
      </c>
      <c r="J1252" s="12">
        <v>1468362207</v>
      </c>
      <c r="K1252" s="13">
        <f>(J1252/86400)+25569</f>
        <v>42563.932951388888</v>
      </c>
      <c r="L1252" t="b">
        <v>0</v>
      </c>
      <c r="M1252">
        <v>47</v>
      </c>
      <c r="N1252" t="b">
        <v>1</v>
      </c>
      <c r="O1252" t="s">
        <v>8263</v>
      </c>
      <c r="P1252">
        <f t="shared" si="38"/>
        <v>0</v>
      </c>
      <c r="Q1252">
        <f>YEAR(K1252)</f>
        <v>2016</v>
      </c>
      <c r="R1252">
        <f t="shared" si="39"/>
        <v>110</v>
      </c>
      <c r="S1252" s="17" t="s">
        <v>8341</v>
      </c>
      <c r="T1252" t="s">
        <v>8352</v>
      </c>
    </row>
    <row r="1253" spans="1:20" ht="48" hidden="1" x14ac:dyDescent="0.2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 s="12">
        <v>1413838751</v>
      </c>
      <c r="J1253" s="12">
        <v>1411246751</v>
      </c>
      <c r="K1253" s="13">
        <f>(J1253/86400)+25569</f>
        <v>41902.874432870369</v>
      </c>
      <c r="L1253" t="b">
        <v>1</v>
      </c>
      <c r="M1253">
        <v>159</v>
      </c>
      <c r="N1253" t="b">
        <v>1</v>
      </c>
      <c r="O1253" t="s">
        <v>8299</v>
      </c>
      <c r="P1253">
        <f t="shared" si="38"/>
        <v>4388</v>
      </c>
      <c r="Q1253">
        <f>YEAR(K1253)</f>
        <v>2014</v>
      </c>
      <c r="R1253">
        <f t="shared" si="39"/>
        <v>878</v>
      </c>
      <c r="S1253" s="17" t="s">
        <v>8328</v>
      </c>
      <c r="T1253" t="s">
        <v>8335</v>
      </c>
    </row>
    <row r="1254" spans="1:20" ht="48" hidden="1" x14ac:dyDescent="0.2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 s="12">
        <v>1408818683</v>
      </c>
      <c r="J1254" s="12">
        <v>1406226683</v>
      </c>
      <c r="K1254" s="13">
        <f>(J1254/86400)+25569</f>
        <v>41844.771793981483</v>
      </c>
      <c r="L1254" t="b">
        <v>0</v>
      </c>
      <c r="M1254">
        <v>65</v>
      </c>
      <c r="N1254" t="b">
        <v>1</v>
      </c>
      <c r="O1254" t="s">
        <v>8293</v>
      </c>
      <c r="P1254">
        <f t="shared" si="38"/>
        <v>0</v>
      </c>
      <c r="Q1254">
        <f>YEAR(K1254)</f>
        <v>2014</v>
      </c>
      <c r="R1254">
        <f t="shared" si="39"/>
        <v>219</v>
      </c>
      <c r="S1254" s="17" t="s">
        <v>8328</v>
      </c>
      <c r="T1254" t="s">
        <v>8329</v>
      </c>
    </row>
    <row r="1255" spans="1:20" ht="48" hidden="1" x14ac:dyDescent="0.2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 s="12">
        <v>1428390000</v>
      </c>
      <c r="J1255" s="12">
        <v>1425224391</v>
      </c>
      <c r="K1255" s="13">
        <f>(J1255/86400)+25569</f>
        <v>42064.652673611112</v>
      </c>
      <c r="L1255" t="b">
        <v>0</v>
      </c>
      <c r="M1255">
        <v>42</v>
      </c>
      <c r="N1255" t="b">
        <v>1</v>
      </c>
      <c r="O1255" t="s">
        <v>8269</v>
      </c>
      <c r="P1255">
        <f t="shared" si="38"/>
        <v>0</v>
      </c>
      <c r="Q1255">
        <f>YEAR(K1255)</f>
        <v>2015</v>
      </c>
      <c r="R1255">
        <f t="shared" si="39"/>
        <v>146</v>
      </c>
      <c r="S1255" s="17" t="s">
        <v>8343</v>
      </c>
      <c r="T1255" t="s">
        <v>8346</v>
      </c>
    </row>
    <row r="1256" spans="1:20" ht="48" hidden="1" x14ac:dyDescent="0.2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 s="12">
        <v>1439644920</v>
      </c>
      <c r="J1256" s="12">
        <v>1436793939</v>
      </c>
      <c r="K1256" s="13">
        <f>(J1256/86400)+25569</f>
        <v>42198.559479166666</v>
      </c>
      <c r="L1256" t="b">
        <v>0</v>
      </c>
      <c r="M1256">
        <v>39</v>
      </c>
      <c r="N1256" t="b">
        <v>0</v>
      </c>
      <c r="O1256" t="s">
        <v>8270</v>
      </c>
      <c r="P1256">
        <f t="shared" si="38"/>
        <v>0</v>
      </c>
      <c r="Q1256">
        <f>YEAR(K1256)</f>
        <v>2015</v>
      </c>
      <c r="R1256">
        <f t="shared" si="39"/>
        <v>17</v>
      </c>
      <c r="S1256" s="17" t="s">
        <v>8328</v>
      </c>
      <c r="T1256" t="s">
        <v>8362</v>
      </c>
    </row>
    <row r="1257" spans="1:20" ht="48" hidden="1" x14ac:dyDescent="0.2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 s="12">
        <v>1436117922</v>
      </c>
      <c r="J1257" s="12">
        <v>1433525922</v>
      </c>
      <c r="K1257" s="13">
        <f>(J1257/86400)+25569</f>
        <v>42160.735208333332</v>
      </c>
      <c r="L1257" t="b">
        <v>0</v>
      </c>
      <c r="M1257">
        <v>63</v>
      </c>
      <c r="N1257" t="b">
        <v>1</v>
      </c>
      <c r="O1257" t="s">
        <v>8274</v>
      </c>
      <c r="P1257">
        <f t="shared" si="38"/>
        <v>0</v>
      </c>
      <c r="Q1257">
        <f>YEAR(K1257)</f>
        <v>2015</v>
      </c>
      <c r="R1257">
        <f t="shared" si="39"/>
        <v>124</v>
      </c>
      <c r="S1257" s="17" t="s">
        <v>8347</v>
      </c>
      <c r="T1257" t="s">
        <v>8351</v>
      </c>
    </row>
    <row r="1258" spans="1:20" ht="32" hidden="1" x14ac:dyDescent="0.2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 s="12">
        <v>1365609271</v>
      </c>
      <c r="J1258" s="12">
        <v>1363017271</v>
      </c>
      <c r="K1258" s="13">
        <f>(J1258/86400)+25569</f>
        <v>41344.662858796299</v>
      </c>
      <c r="L1258" t="b">
        <v>1</v>
      </c>
      <c r="M1258">
        <v>150</v>
      </c>
      <c r="N1258" t="b">
        <v>1</v>
      </c>
      <c r="O1258" t="s">
        <v>8286</v>
      </c>
      <c r="P1258">
        <f t="shared" si="38"/>
        <v>4340.7</v>
      </c>
      <c r="Q1258">
        <f>YEAR(K1258)</f>
        <v>2013</v>
      </c>
      <c r="R1258">
        <f t="shared" si="39"/>
        <v>109</v>
      </c>
      <c r="S1258" s="17" t="s">
        <v>8331</v>
      </c>
      <c r="T1258" t="s">
        <v>8332</v>
      </c>
    </row>
    <row r="1259" spans="1:20" ht="48" hidden="1" x14ac:dyDescent="0.2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 s="12">
        <v>1436902359</v>
      </c>
      <c r="J1259" s="12">
        <v>1434310359</v>
      </c>
      <c r="K1259" s="13">
        <f>(J1259/86400)+25569</f>
        <v>42169.814340277779</v>
      </c>
      <c r="L1259" t="b">
        <v>0</v>
      </c>
      <c r="M1259">
        <v>32</v>
      </c>
      <c r="N1259" t="b">
        <v>1</v>
      </c>
      <c r="O1259" t="s">
        <v>8269</v>
      </c>
      <c r="P1259">
        <f t="shared" si="38"/>
        <v>0</v>
      </c>
      <c r="Q1259">
        <f>YEAR(K1259)</f>
        <v>2015</v>
      </c>
      <c r="R1259">
        <f t="shared" si="39"/>
        <v>124</v>
      </c>
      <c r="S1259" s="17" t="s">
        <v>8343</v>
      </c>
      <c r="T1259" t="s">
        <v>8346</v>
      </c>
    </row>
    <row r="1260" spans="1:20" ht="48" hidden="1" x14ac:dyDescent="0.2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 s="12">
        <v>1335153600</v>
      </c>
      <c r="J1260" s="12">
        <v>1332199618</v>
      </c>
      <c r="K1260" s="13">
        <f>(J1260/86400)+25569</f>
        <v>40987.977060185185</v>
      </c>
      <c r="L1260" t="b">
        <v>0</v>
      </c>
      <c r="M1260">
        <v>43</v>
      </c>
      <c r="N1260" t="b">
        <v>1</v>
      </c>
      <c r="O1260" t="s">
        <v>8274</v>
      </c>
      <c r="P1260">
        <f t="shared" si="38"/>
        <v>0</v>
      </c>
      <c r="Q1260">
        <f>YEAR(K1260)</f>
        <v>2012</v>
      </c>
      <c r="R1260">
        <f t="shared" si="39"/>
        <v>173</v>
      </c>
      <c r="S1260" s="17" t="s">
        <v>8347</v>
      </c>
      <c r="T1260" t="s">
        <v>8351</v>
      </c>
    </row>
    <row r="1261" spans="1:20" ht="48" x14ac:dyDescent="0.2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 s="12">
        <v>1348849134</v>
      </c>
      <c r="J1261" s="12">
        <v>1344961134</v>
      </c>
      <c r="K1261" s="13">
        <f>(J1261/86400)+25569</f>
        <v>41135.679791666669</v>
      </c>
      <c r="L1261" t="b">
        <v>0</v>
      </c>
      <c r="M1261">
        <v>39</v>
      </c>
      <c r="N1261" t="b">
        <v>0</v>
      </c>
      <c r="O1261" t="s">
        <v>8268</v>
      </c>
      <c r="P1261">
        <f t="shared" si="38"/>
        <v>0</v>
      </c>
      <c r="Q1261">
        <f>YEAR(K1261)</f>
        <v>2012</v>
      </c>
      <c r="R1261">
        <f t="shared" si="39"/>
        <v>22</v>
      </c>
      <c r="S1261" s="17" t="s">
        <v>8341</v>
      </c>
      <c r="T1261" t="s">
        <v>8359</v>
      </c>
    </row>
    <row r="1262" spans="1:20" ht="48" hidden="1" x14ac:dyDescent="0.2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 s="12">
        <v>1394521140</v>
      </c>
      <c r="J1262" s="12">
        <v>1392169298</v>
      </c>
      <c r="K1262" s="13">
        <f>(J1262/86400)+25569</f>
        <v>41682.0705787037</v>
      </c>
      <c r="L1262" t="b">
        <v>0</v>
      </c>
      <c r="M1262">
        <v>82</v>
      </c>
      <c r="N1262" t="b">
        <v>1</v>
      </c>
      <c r="O1262" t="s">
        <v>8290</v>
      </c>
      <c r="P1262">
        <f t="shared" si="38"/>
        <v>0</v>
      </c>
      <c r="Q1262">
        <f>YEAR(K1262)</f>
        <v>2014</v>
      </c>
      <c r="R1262">
        <f t="shared" si="39"/>
        <v>127</v>
      </c>
      <c r="S1262" s="17" t="s">
        <v>8347</v>
      </c>
      <c r="T1262" t="s">
        <v>8358</v>
      </c>
    </row>
    <row r="1263" spans="1:20" ht="48" hidden="1" x14ac:dyDescent="0.2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 s="12">
        <v>1430774974</v>
      </c>
      <c r="J1263" s="12">
        <v>1426886974</v>
      </c>
      <c r="K1263" s="13">
        <f>(J1263/86400)+25569</f>
        <v>42083.895532407405</v>
      </c>
      <c r="L1263" t="b">
        <v>0</v>
      </c>
      <c r="M1263">
        <v>46</v>
      </c>
      <c r="N1263" t="b">
        <v>1</v>
      </c>
      <c r="O1263" t="s">
        <v>8300</v>
      </c>
      <c r="P1263">
        <f t="shared" si="38"/>
        <v>0</v>
      </c>
      <c r="Q1263">
        <f>YEAR(K1263)</f>
        <v>2015</v>
      </c>
      <c r="R1263">
        <f t="shared" si="39"/>
        <v>123</v>
      </c>
      <c r="S1263" s="17" t="s">
        <v>8328</v>
      </c>
      <c r="T1263" t="s">
        <v>8360</v>
      </c>
    </row>
    <row r="1264" spans="1:20" ht="32" hidden="1" x14ac:dyDescent="0.2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 s="12">
        <v>1425326400</v>
      </c>
      <c r="J1264" s="12">
        <v>1421916830</v>
      </c>
      <c r="K1264" s="13">
        <f>(J1264/86400)+25569</f>
        <v>42026.370717592596</v>
      </c>
      <c r="L1264" t="b">
        <v>0</v>
      </c>
      <c r="M1264">
        <v>410</v>
      </c>
      <c r="N1264" t="b">
        <v>1</v>
      </c>
      <c r="O1264" t="s">
        <v>8293</v>
      </c>
      <c r="P1264">
        <f t="shared" si="38"/>
        <v>0</v>
      </c>
      <c r="Q1264">
        <f>YEAR(K1264)</f>
        <v>2015</v>
      </c>
      <c r="R1264">
        <f t="shared" si="39"/>
        <v>168</v>
      </c>
      <c r="S1264" s="17" t="s">
        <v>8328</v>
      </c>
      <c r="T1264" t="s">
        <v>8329</v>
      </c>
    </row>
    <row r="1265" spans="1:20" ht="48" hidden="1" x14ac:dyDescent="0.2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 s="12">
        <v>1402594090</v>
      </c>
      <c r="J1265" s="12">
        <v>1400002090</v>
      </c>
      <c r="K1265" s="13">
        <f>(J1265/86400)+25569</f>
        <v>41772.727893518517</v>
      </c>
      <c r="L1265" t="b">
        <v>0</v>
      </c>
      <c r="M1265">
        <v>58</v>
      </c>
      <c r="N1265" t="b">
        <v>1</v>
      </c>
      <c r="O1265" t="s">
        <v>8303</v>
      </c>
      <c r="P1265">
        <f t="shared" si="38"/>
        <v>0</v>
      </c>
      <c r="Q1265">
        <f>YEAR(K1265)</f>
        <v>2014</v>
      </c>
      <c r="R1265">
        <f t="shared" si="39"/>
        <v>108</v>
      </c>
      <c r="S1265" s="17" t="s">
        <v>8343</v>
      </c>
      <c r="T1265" t="s">
        <v>8355</v>
      </c>
    </row>
    <row r="1266" spans="1:20" ht="48" x14ac:dyDescent="0.2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 s="12">
        <v>1445468400</v>
      </c>
      <c r="J1266" s="12">
        <v>1443042061</v>
      </c>
      <c r="K1266" s="13">
        <f>(J1266/86400)+25569</f>
        <v>42270.875706018516</v>
      </c>
      <c r="L1266" t="b">
        <v>0</v>
      </c>
      <c r="M1266">
        <v>105</v>
      </c>
      <c r="N1266" t="b">
        <v>0</v>
      </c>
      <c r="O1266" t="s">
        <v>8292</v>
      </c>
      <c r="P1266">
        <f t="shared" si="38"/>
        <v>0</v>
      </c>
      <c r="Q1266">
        <f>YEAR(K1266)</f>
        <v>2015</v>
      </c>
      <c r="R1266">
        <f t="shared" si="39"/>
        <v>43</v>
      </c>
      <c r="S1266" s="17" t="s">
        <v>8328</v>
      </c>
      <c r="T1266" t="s">
        <v>8338</v>
      </c>
    </row>
    <row r="1267" spans="1:20" ht="48" hidden="1" x14ac:dyDescent="0.2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 s="12">
        <v>1473879600</v>
      </c>
      <c r="J1267" s="12">
        <v>1472498042</v>
      </c>
      <c r="K1267" s="13">
        <f>(J1267/86400)+25569</f>
        <v>42611.801412037035</v>
      </c>
      <c r="L1267" t="b">
        <v>1</v>
      </c>
      <c r="M1267">
        <v>21</v>
      </c>
      <c r="N1267" t="b">
        <v>1</v>
      </c>
      <c r="O1267" t="s">
        <v>8269</v>
      </c>
      <c r="P1267">
        <f t="shared" si="38"/>
        <v>4296</v>
      </c>
      <c r="Q1267">
        <f>YEAR(K1267)</f>
        <v>2016</v>
      </c>
      <c r="R1267">
        <f t="shared" si="39"/>
        <v>107</v>
      </c>
      <c r="S1267" s="17" t="s">
        <v>8343</v>
      </c>
      <c r="T1267" t="s">
        <v>8346</v>
      </c>
    </row>
    <row r="1268" spans="1:20" ht="48" hidden="1" x14ac:dyDescent="0.2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 s="12">
        <v>1440068400</v>
      </c>
      <c r="J1268" s="12">
        <v>1438459303</v>
      </c>
      <c r="K1268" s="13">
        <f>(J1268/86400)+25569</f>
        <v>42217.834525462968</v>
      </c>
      <c r="L1268" t="b">
        <v>0</v>
      </c>
      <c r="M1268">
        <v>81</v>
      </c>
      <c r="N1268" t="b">
        <v>1</v>
      </c>
      <c r="O1268" t="s">
        <v>8298</v>
      </c>
      <c r="P1268">
        <f t="shared" si="38"/>
        <v>0</v>
      </c>
      <c r="Q1268">
        <f>YEAR(K1268)</f>
        <v>2015</v>
      </c>
      <c r="R1268">
        <f t="shared" si="39"/>
        <v>107</v>
      </c>
      <c r="S1268" s="17" t="s">
        <v>8347</v>
      </c>
      <c r="T1268" t="s">
        <v>8361</v>
      </c>
    </row>
    <row r="1269" spans="1:20" ht="32" hidden="1" x14ac:dyDescent="0.2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 s="12">
        <v>1414879303</v>
      </c>
      <c r="J1269" s="12">
        <v>1412287303</v>
      </c>
      <c r="K1269" s="13">
        <f>(J1269/86400)+25569</f>
        <v>41914.917858796296</v>
      </c>
      <c r="L1269" t="b">
        <v>0</v>
      </c>
      <c r="M1269">
        <v>43</v>
      </c>
      <c r="N1269" t="b">
        <v>1</v>
      </c>
      <c r="O1269" t="s">
        <v>8274</v>
      </c>
      <c r="P1269">
        <f t="shared" si="38"/>
        <v>0</v>
      </c>
      <c r="Q1269">
        <f>YEAR(K1269)</f>
        <v>2014</v>
      </c>
      <c r="R1269">
        <f t="shared" si="39"/>
        <v>107</v>
      </c>
      <c r="S1269" s="17" t="s">
        <v>8347</v>
      </c>
      <c r="T1269" t="s">
        <v>8351</v>
      </c>
    </row>
    <row r="1270" spans="1:20" ht="48" hidden="1" x14ac:dyDescent="0.2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 s="12">
        <v>1460581365</v>
      </c>
      <c r="J1270" s="12">
        <v>1458766965</v>
      </c>
      <c r="K1270" s="13">
        <f>(J1270/86400)+25569</f>
        <v>42452.876909722225</v>
      </c>
      <c r="L1270" t="b">
        <v>0</v>
      </c>
      <c r="M1270">
        <v>57</v>
      </c>
      <c r="N1270" t="b">
        <v>1</v>
      </c>
      <c r="O1270" t="s">
        <v>8269</v>
      </c>
      <c r="P1270">
        <f t="shared" si="38"/>
        <v>0</v>
      </c>
      <c r="Q1270">
        <f>YEAR(K1270)</f>
        <v>2016</v>
      </c>
      <c r="R1270">
        <f t="shared" si="39"/>
        <v>122</v>
      </c>
      <c r="S1270" s="17" t="s">
        <v>8343</v>
      </c>
      <c r="T1270" t="s">
        <v>8346</v>
      </c>
    </row>
    <row r="1271" spans="1:20" ht="32" hidden="1" x14ac:dyDescent="0.2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 s="12">
        <v>1367823655</v>
      </c>
      <c r="J1271" s="12">
        <v>1365231655</v>
      </c>
      <c r="K1271" s="13">
        <f>(J1271/86400)+25569</f>
        <v>41370.292303240742</v>
      </c>
      <c r="L1271" t="b">
        <v>1</v>
      </c>
      <c r="M1271">
        <v>50</v>
      </c>
      <c r="N1271" t="b">
        <v>1</v>
      </c>
      <c r="O1271" t="s">
        <v>8274</v>
      </c>
      <c r="P1271">
        <f t="shared" si="38"/>
        <v>4275</v>
      </c>
      <c r="Q1271">
        <f>YEAR(K1271)</f>
        <v>2013</v>
      </c>
      <c r="R1271">
        <f t="shared" si="39"/>
        <v>122</v>
      </c>
      <c r="S1271" s="17" t="s">
        <v>8347</v>
      </c>
      <c r="T1271" t="s">
        <v>8351</v>
      </c>
    </row>
    <row r="1272" spans="1:20" ht="32" hidden="1" x14ac:dyDescent="0.2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 s="12">
        <v>1436115617</v>
      </c>
      <c r="J1272" s="12">
        <v>1433523617</v>
      </c>
      <c r="K1272" s="13">
        <f>(J1272/86400)+25569</f>
        <v>42160.708530092597</v>
      </c>
      <c r="L1272" t="b">
        <v>0</v>
      </c>
      <c r="M1272">
        <v>40</v>
      </c>
      <c r="N1272" t="b">
        <v>1</v>
      </c>
      <c r="O1272" t="s">
        <v>8277</v>
      </c>
      <c r="P1272">
        <f t="shared" si="38"/>
        <v>0</v>
      </c>
      <c r="Q1272">
        <f>YEAR(K1272)</f>
        <v>2015</v>
      </c>
      <c r="R1272">
        <f t="shared" si="39"/>
        <v>107</v>
      </c>
      <c r="S1272" s="17" t="s">
        <v>8347</v>
      </c>
      <c r="T1272" t="s">
        <v>8348</v>
      </c>
    </row>
    <row r="1273" spans="1:20" ht="32" hidden="1" x14ac:dyDescent="0.2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 s="12">
        <v>1487985734</v>
      </c>
      <c r="J1273" s="12">
        <v>1484097734</v>
      </c>
      <c r="K1273" s="13">
        <f>(J1273/86400)+25569</f>
        <v>42746.057106481487</v>
      </c>
      <c r="L1273" t="b">
        <v>0</v>
      </c>
      <c r="M1273">
        <v>23</v>
      </c>
      <c r="N1273" t="b">
        <v>1</v>
      </c>
      <c r="O1273" t="s">
        <v>8269</v>
      </c>
      <c r="P1273">
        <f t="shared" si="38"/>
        <v>0</v>
      </c>
      <c r="Q1273">
        <f>YEAR(K1273)</f>
        <v>2017</v>
      </c>
      <c r="R1273">
        <f t="shared" si="39"/>
        <v>106</v>
      </c>
      <c r="S1273" s="17" t="s">
        <v>8343</v>
      </c>
      <c r="T1273" t="s">
        <v>8346</v>
      </c>
    </row>
    <row r="1274" spans="1:20" ht="48" hidden="1" x14ac:dyDescent="0.2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 s="12">
        <v>1438531200</v>
      </c>
      <c r="J1274" s="12">
        <v>1435921992</v>
      </c>
      <c r="K1274" s="13">
        <f>(J1274/86400)+25569</f>
        <v>42188.467499999999</v>
      </c>
      <c r="L1274" t="b">
        <v>0</v>
      </c>
      <c r="M1274">
        <v>169</v>
      </c>
      <c r="N1274" t="b">
        <v>1</v>
      </c>
      <c r="O1274" t="s">
        <v>8269</v>
      </c>
      <c r="P1274">
        <f t="shared" si="38"/>
        <v>0</v>
      </c>
      <c r="Q1274">
        <f>YEAR(K1274)</f>
        <v>2015</v>
      </c>
      <c r="R1274">
        <f t="shared" si="39"/>
        <v>142</v>
      </c>
      <c r="S1274" s="17" t="s">
        <v>8343</v>
      </c>
      <c r="T1274" t="s">
        <v>8346</v>
      </c>
    </row>
    <row r="1275" spans="1:20" ht="48" hidden="1" x14ac:dyDescent="0.2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 s="12">
        <v>1434949200</v>
      </c>
      <c r="J1275" s="12">
        <v>1431903495</v>
      </c>
      <c r="K1275" s="13">
        <f>(J1275/86400)+25569</f>
        <v>42141.95711805555</v>
      </c>
      <c r="L1275" t="b">
        <v>0</v>
      </c>
      <c r="M1275">
        <v>47</v>
      </c>
      <c r="N1275" t="b">
        <v>1</v>
      </c>
      <c r="O1275" t="s">
        <v>8274</v>
      </c>
      <c r="P1275">
        <f t="shared" si="38"/>
        <v>0</v>
      </c>
      <c r="Q1275">
        <f>YEAR(K1275)</f>
        <v>2015</v>
      </c>
      <c r="R1275">
        <f t="shared" si="39"/>
        <v>106</v>
      </c>
      <c r="S1275" s="17" t="s">
        <v>8347</v>
      </c>
      <c r="T1275" t="s">
        <v>8351</v>
      </c>
    </row>
    <row r="1276" spans="1:20" ht="48" hidden="1" x14ac:dyDescent="0.2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 s="12">
        <v>1437429600</v>
      </c>
      <c r="J1276" s="12">
        <v>1433747376</v>
      </c>
      <c r="K1276" s="13">
        <f>(J1276/86400)+25569</f>
        <v>42163.298333333332</v>
      </c>
      <c r="L1276" t="b">
        <v>0</v>
      </c>
      <c r="M1276">
        <v>41</v>
      </c>
      <c r="N1276" t="b">
        <v>1</v>
      </c>
      <c r="O1276" t="s">
        <v>8301</v>
      </c>
      <c r="P1276">
        <f t="shared" si="38"/>
        <v>0</v>
      </c>
      <c r="Q1276">
        <f>YEAR(K1276)</f>
        <v>2015</v>
      </c>
      <c r="R1276">
        <f t="shared" si="39"/>
        <v>101</v>
      </c>
      <c r="S1276" s="17" t="s">
        <v>8343</v>
      </c>
      <c r="T1276" t="s">
        <v>8344</v>
      </c>
    </row>
    <row r="1277" spans="1:20" ht="48" hidden="1" x14ac:dyDescent="0.2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 s="12">
        <v>1399324717</v>
      </c>
      <c r="J1277" s="12">
        <v>1395436717</v>
      </c>
      <c r="K1277" s="13">
        <f>(J1277/86400)+25569</f>
        <v>41719.887928240743</v>
      </c>
      <c r="L1277" t="b">
        <v>0</v>
      </c>
      <c r="M1277">
        <v>191</v>
      </c>
      <c r="N1277" t="b">
        <v>1</v>
      </c>
      <c r="O1277" t="s">
        <v>8293</v>
      </c>
      <c r="P1277">
        <f t="shared" si="38"/>
        <v>0</v>
      </c>
      <c r="Q1277">
        <f>YEAR(K1277)</f>
        <v>2014</v>
      </c>
      <c r="R1277">
        <f t="shared" si="39"/>
        <v>384</v>
      </c>
      <c r="S1277" s="17" t="s">
        <v>8328</v>
      </c>
      <c r="T1277" t="s">
        <v>8329</v>
      </c>
    </row>
    <row r="1278" spans="1:20" ht="48" hidden="1" x14ac:dyDescent="0.2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 s="12">
        <v>1330916400</v>
      </c>
      <c r="J1278" s="12">
        <v>1327969730</v>
      </c>
      <c r="K1278" s="13">
        <f>(J1278/86400)+25569</f>
        <v>40939.02002314815</v>
      </c>
      <c r="L1278" t="b">
        <v>0</v>
      </c>
      <c r="M1278">
        <v>72</v>
      </c>
      <c r="N1278" t="b">
        <v>1</v>
      </c>
      <c r="O1278" t="s">
        <v>8277</v>
      </c>
      <c r="P1278">
        <f t="shared" si="38"/>
        <v>0</v>
      </c>
      <c r="Q1278">
        <f>YEAR(K1278)</f>
        <v>2012</v>
      </c>
      <c r="R1278">
        <f t="shared" si="39"/>
        <v>121</v>
      </c>
      <c r="S1278" s="17" t="s">
        <v>8347</v>
      </c>
      <c r="T1278" t="s">
        <v>8348</v>
      </c>
    </row>
    <row r="1279" spans="1:20" ht="48" hidden="1" x14ac:dyDescent="0.2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 s="12">
        <v>1458100740</v>
      </c>
      <c r="J1279" s="12">
        <v>1456862924</v>
      </c>
      <c r="K1279" s="13">
        <f>(J1279/86400)+25569</f>
        <v>42430.839398148149</v>
      </c>
      <c r="L1279" t="b">
        <v>0</v>
      </c>
      <c r="M1279">
        <v>31</v>
      </c>
      <c r="N1279" t="b">
        <v>1</v>
      </c>
      <c r="O1279" t="s">
        <v>8269</v>
      </c>
      <c r="P1279">
        <f t="shared" si="38"/>
        <v>0</v>
      </c>
      <c r="Q1279">
        <f>YEAR(K1279)</f>
        <v>2016</v>
      </c>
      <c r="R1279">
        <f t="shared" si="39"/>
        <v>105</v>
      </c>
      <c r="S1279" s="17" t="s">
        <v>8343</v>
      </c>
      <c r="T1279" t="s">
        <v>8346</v>
      </c>
    </row>
    <row r="1280" spans="1:20" ht="32" hidden="1" x14ac:dyDescent="0.2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 s="12">
        <v>1488333600</v>
      </c>
      <c r="J1280" s="12">
        <v>1485270311</v>
      </c>
      <c r="K1280" s="13">
        <f>(J1280/86400)+25569</f>
        <v>42759.628599537042</v>
      </c>
      <c r="L1280" t="b">
        <v>0</v>
      </c>
      <c r="M1280">
        <v>57</v>
      </c>
      <c r="N1280" t="b">
        <v>1</v>
      </c>
      <c r="O1280" t="s">
        <v>8274</v>
      </c>
      <c r="P1280">
        <f t="shared" si="38"/>
        <v>0</v>
      </c>
      <c r="Q1280">
        <f>YEAR(K1280)</f>
        <v>2017</v>
      </c>
      <c r="R1280">
        <f t="shared" si="39"/>
        <v>105</v>
      </c>
      <c r="S1280" s="17" t="s">
        <v>8347</v>
      </c>
      <c r="T1280" t="s">
        <v>8351</v>
      </c>
    </row>
    <row r="1281" spans="1:20" ht="48" x14ac:dyDescent="0.2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 s="12">
        <v>1469356366</v>
      </c>
      <c r="J1281" s="12">
        <v>1464172366</v>
      </c>
      <c r="K1281" s="13">
        <f>(J1281/86400)+25569</f>
        <v>42515.439421296294</v>
      </c>
      <c r="L1281" t="b">
        <v>1</v>
      </c>
      <c r="M1281">
        <v>86</v>
      </c>
      <c r="N1281" t="b">
        <v>0</v>
      </c>
      <c r="O1281" t="s">
        <v>8283</v>
      </c>
      <c r="P1281">
        <f t="shared" si="38"/>
        <v>4190</v>
      </c>
      <c r="Q1281">
        <f>YEAR(K1281)</f>
        <v>2016</v>
      </c>
      <c r="R1281">
        <f t="shared" si="39"/>
        <v>22</v>
      </c>
      <c r="S1281" s="17" t="s">
        <v>8333</v>
      </c>
      <c r="T1281" t="s">
        <v>8334</v>
      </c>
    </row>
    <row r="1282" spans="1:20" ht="32" hidden="1" x14ac:dyDescent="0.2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 s="12">
        <v>1433376000</v>
      </c>
      <c r="J1282" s="12">
        <v>1430768468</v>
      </c>
      <c r="K1282" s="13">
        <f>(J1282/86400)+25569</f>
        <v>42128.820231481484</v>
      </c>
      <c r="L1282" t="b">
        <v>0</v>
      </c>
      <c r="M1282">
        <v>98</v>
      </c>
      <c r="N1282" t="b">
        <v>1</v>
      </c>
      <c r="O1282" t="s">
        <v>8275</v>
      </c>
      <c r="P1282">
        <f t="shared" si="38"/>
        <v>0</v>
      </c>
      <c r="Q1282">
        <f>YEAR(K1282)</f>
        <v>2015</v>
      </c>
      <c r="R1282">
        <f t="shared" si="39"/>
        <v>105</v>
      </c>
      <c r="S1282" s="17" t="s">
        <v>8347</v>
      </c>
      <c r="T1282" t="s">
        <v>8356</v>
      </c>
    </row>
    <row r="1283" spans="1:20" ht="48" hidden="1" x14ac:dyDescent="0.2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 s="12">
        <v>1298343600</v>
      </c>
      <c r="J1283" s="12">
        <v>1295624113</v>
      </c>
      <c r="K1283" s="13">
        <f>(J1283/86400)+25569</f>
        <v>40564.649456018517</v>
      </c>
      <c r="L1283" t="b">
        <v>0</v>
      </c>
      <c r="M1283">
        <v>93</v>
      </c>
      <c r="N1283" t="b">
        <v>1</v>
      </c>
      <c r="O1283" t="s">
        <v>8290</v>
      </c>
      <c r="P1283">
        <f t="shared" ref="P1283:P1346" si="40">IFERROR(ROUND(E1283/L1283,2),0)</f>
        <v>0</v>
      </c>
      <c r="Q1283">
        <f>YEAR(K1283)</f>
        <v>2011</v>
      </c>
      <c r="R1283">
        <f t="shared" ref="R1283:R1346" si="41">ROUND(E1283/D1283*100,0)</f>
        <v>119</v>
      </c>
      <c r="S1283" s="17" t="s">
        <v>8347</v>
      </c>
      <c r="T1283" t="s">
        <v>8358</v>
      </c>
    </row>
    <row r="1284" spans="1:20" ht="48" hidden="1" x14ac:dyDescent="0.2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 s="12">
        <v>1316124003</v>
      </c>
      <c r="J1284" s="12">
        <v>1313532003</v>
      </c>
      <c r="K1284" s="13">
        <f>(J1284/86400)+25569</f>
        <v>40771.916701388887</v>
      </c>
      <c r="L1284" t="b">
        <v>0</v>
      </c>
      <c r="M1284">
        <v>90</v>
      </c>
      <c r="N1284" t="b">
        <v>1</v>
      </c>
      <c r="O1284" t="s">
        <v>8277</v>
      </c>
      <c r="P1284">
        <f t="shared" si="40"/>
        <v>0</v>
      </c>
      <c r="Q1284">
        <f>YEAR(K1284)</f>
        <v>2011</v>
      </c>
      <c r="R1284">
        <f t="shared" si="41"/>
        <v>119</v>
      </c>
      <c r="S1284" s="17" t="s">
        <v>8347</v>
      </c>
      <c r="T1284" t="s">
        <v>8348</v>
      </c>
    </row>
    <row r="1285" spans="1:20" ht="48" x14ac:dyDescent="0.2">
      <c r="A1285">
        <v>3793</v>
      </c>
      <c r="B1285" s="3" t="s">
        <v>3790</v>
      </c>
      <c r="C1285" s="3" t="s">
        <v>7903</v>
      </c>
      <c r="D1285" s="6">
        <v>7000</v>
      </c>
      <c r="E1285" s="8">
        <v>4176</v>
      </c>
      <c r="F1285" t="s">
        <v>8220</v>
      </c>
      <c r="G1285" t="s">
        <v>8223</v>
      </c>
      <c r="H1285" t="s">
        <v>8245</v>
      </c>
      <c r="I1285" s="12">
        <v>1418769129</v>
      </c>
      <c r="J1285" s="12">
        <v>1416954729</v>
      </c>
      <c r="K1285" s="13">
        <f>(J1285/86400)+25569</f>
        <v>41968.938993055555</v>
      </c>
      <c r="L1285" t="b">
        <v>0</v>
      </c>
      <c r="M1285">
        <v>24</v>
      </c>
      <c r="N1285" t="b">
        <v>0</v>
      </c>
      <c r="O1285" t="s">
        <v>8303</v>
      </c>
      <c r="P1285">
        <f t="shared" si="40"/>
        <v>0</v>
      </c>
      <c r="Q1285">
        <f>YEAR(K1285)</f>
        <v>2014</v>
      </c>
      <c r="R1285">
        <f t="shared" si="41"/>
        <v>60</v>
      </c>
      <c r="S1285" s="17" t="s">
        <v>8343</v>
      </c>
      <c r="T1285" t="s">
        <v>8355</v>
      </c>
    </row>
    <row r="1286" spans="1:20" ht="48" hidden="1" x14ac:dyDescent="0.2">
      <c r="A1286">
        <v>3682</v>
      </c>
      <c r="B1286" s="3" t="s">
        <v>3679</v>
      </c>
      <c r="C1286" s="3" t="s">
        <v>7792</v>
      </c>
      <c r="D1286" s="6">
        <v>3000</v>
      </c>
      <c r="E1286" s="8">
        <v>4176</v>
      </c>
      <c r="F1286" t="s">
        <v>8218</v>
      </c>
      <c r="G1286" t="s">
        <v>8223</v>
      </c>
      <c r="H1286" t="s">
        <v>8245</v>
      </c>
      <c r="I1286" s="12">
        <v>1402901940</v>
      </c>
      <c r="J1286" s="12">
        <v>1399998418</v>
      </c>
      <c r="K1286" s="13">
        <f>(J1286/86400)+25569</f>
        <v>41772.685393518521</v>
      </c>
      <c r="L1286" t="b">
        <v>0</v>
      </c>
      <c r="M1286">
        <v>67</v>
      </c>
      <c r="N1286" t="b">
        <v>1</v>
      </c>
      <c r="O1286" t="s">
        <v>8269</v>
      </c>
      <c r="P1286">
        <f t="shared" si="40"/>
        <v>0</v>
      </c>
      <c r="Q1286">
        <f>YEAR(K1286)</f>
        <v>2014</v>
      </c>
      <c r="R1286">
        <f t="shared" si="41"/>
        <v>139</v>
      </c>
      <c r="S1286" s="17" t="s">
        <v>8343</v>
      </c>
      <c r="T1286" t="s">
        <v>8346</v>
      </c>
    </row>
    <row r="1287" spans="1:20" ht="64" hidden="1" x14ac:dyDescent="0.2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 s="12">
        <v>1291131815</v>
      </c>
      <c r="J1287" s="12">
        <v>1287071015</v>
      </c>
      <c r="K1287" s="13">
        <f>(J1287/86400)+25569</f>
        <v>40465.655266203699</v>
      </c>
      <c r="L1287" t="b">
        <v>1</v>
      </c>
      <c r="M1287">
        <v>66</v>
      </c>
      <c r="N1287" t="b">
        <v>1</v>
      </c>
      <c r="O1287" t="s">
        <v>8274</v>
      </c>
      <c r="P1287">
        <f t="shared" si="40"/>
        <v>4170.17</v>
      </c>
      <c r="Q1287">
        <f>YEAR(K1287)</f>
        <v>2010</v>
      </c>
      <c r="R1287">
        <f t="shared" si="41"/>
        <v>119</v>
      </c>
      <c r="S1287" s="17" t="s">
        <v>8347</v>
      </c>
      <c r="T1287" t="s">
        <v>8351</v>
      </c>
    </row>
    <row r="1288" spans="1:20" ht="48" hidden="1" x14ac:dyDescent="0.2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 s="12">
        <v>1275368340</v>
      </c>
      <c r="J1288" s="12">
        <v>1272692732</v>
      </c>
      <c r="K1288" s="13">
        <f>(J1288/86400)+25569</f>
        <v>40299.239953703705</v>
      </c>
      <c r="L1288" t="b">
        <v>0</v>
      </c>
      <c r="M1288">
        <v>89</v>
      </c>
      <c r="N1288" t="b">
        <v>1</v>
      </c>
      <c r="O1288" t="s">
        <v>8277</v>
      </c>
      <c r="P1288">
        <f t="shared" si="40"/>
        <v>0</v>
      </c>
      <c r="Q1288">
        <f>YEAR(K1288)</f>
        <v>2010</v>
      </c>
      <c r="R1288">
        <f t="shared" si="41"/>
        <v>166</v>
      </c>
      <c r="S1288" s="17" t="s">
        <v>8347</v>
      </c>
      <c r="T1288" t="s">
        <v>8348</v>
      </c>
    </row>
    <row r="1289" spans="1:20" ht="32" hidden="1" x14ac:dyDescent="0.2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 s="12">
        <v>1390161630</v>
      </c>
      <c r="J1289" s="12">
        <v>1387569630</v>
      </c>
      <c r="K1289" s="13">
        <f>(J1289/86400)+25569</f>
        <v>41628.833680555559</v>
      </c>
      <c r="L1289" t="b">
        <v>0</v>
      </c>
      <c r="M1289">
        <v>52</v>
      </c>
      <c r="N1289" t="b">
        <v>1</v>
      </c>
      <c r="O1289" t="s">
        <v>8274</v>
      </c>
      <c r="P1289">
        <f t="shared" si="40"/>
        <v>0</v>
      </c>
      <c r="Q1289">
        <f>YEAR(K1289)</f>
        <v>2013</v>
      </c>
      <c r="R1289">
        <f t="shared" si="41"/>
        <v>104</v>
      </c>
      <c r="S1289" s="17" t="s">
        <v>8347</v>
      </c>
      <c r="T1289" t="s">
        <v>8351</v>
      </c>
    </row>
    <row r="1290" spans="1:20" ht="48" hidden="1" x14ac:dyDescent="0.2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 s="12">
        <v>1404671466</v>
      </c>
      <c r="J1290" s="12">
        <v>1402079466</v>
      </c>
      <c r="K1290" s="13">
        <f>(J1290/86400)+25569</f>
        <v>41796.771597222221</v>
      </c>
      <c r="L1290" t="b">
        <v>0</v>
      </c>
      <c r="M1290">
        <v>80</v>
      </c>
      <c r="N1290" t="b">
        <v>1</v>
      </c>
      <c r="O1290" t="s">
        <v>8269</v>
      </c>
      <c r="P1290">
        <f t="shared" si="40"/>
        <v>0</v>
      </c>
      <c r="Q1290">
        <f>YEAR(K1290)</f>
        <v>2014</v>
      </c>
      <c r="R1290">
        <f t="shared" si="41"/>
        <v>138</v>
      </c>
      <c r="S1290" s="17" t="s">
        <v>8343</v>
      </c>
      <c r="T1290" t="s">
        <v>8346</v>
      </c>
    </row>
    <row r="1291" spans="1:20" ht="48" hidden="1" x14ac:dyDescent="0.2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 s="12">
        <v>1481066554</v>
      </c>
      <c r="J1291" s="12">
        <v>1478906554</v>
      </c>
      <c r="K1291" s="13">
        <f>(J1291/86400)+25569</f>
        <v>42685.974004629628</v>
      </c>
      <c r="L1291" t="b">
        <v>0</v>
      </c>
      <c r="M1291">
        <v>38</v>
      </c>
      <c r="N1291" t="b">
        <v>1</v>
      </c>
      <c r="O1291" t="s">
        <v>8269</v>
      </c>
      <c r="P1291">
        <f t="shared" si="40"/>
        <v>0</v>
      </c>
      <c r="Q1291">
        <f>YEAR(K1291)</f>
        <v>2016</v>
      </c>
      <c r="R1291">
        <f t="shared" si="41"/>
        <v>138</v>
      </c>
      <c r="S1291" s="17" t="s">
        <v>8343</v>
      </c>
      <c r="T1291" t="s">
        <v>8346</v>
      </c>
    </row>
    <row r="1292" spans="1:20" ht="32" hidden="1" x14ac:dyDescent="0.2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 s="12">
        <v>1409506291</v>
      </c>
      <c r="J1292" s="12">
        <v>1406914291</v>
      </c>
      <c r="K1292" s="13">
        <f>(J1292/86400)+25569</f>
        <v>41852.730219907404</v>
      </c>
      <c r="L1292" t="b">
        <v>1</v>
      </c>
      <c r="M1292">
        <v>54</v>
      </c>
      <c r="N1292" t="b">
        <v>1</v>
      </c>
      <c r="O1292" t="s">
        <v>8274</v>
      </c>
      <c r="P1292">
        <f t="shared" si="40"/>
        <v>4140</v>
      </c>
      <c r="Q1292">
        <f>YEAR(K1292)</f>
        <v>2014</v>
      </c>
      <c r="R1292">
        <f t="shared" si="41"/>
        <v>104</v>
      </c>
      <c r="S1292" s="17" t="s">
        <v>8347</v>
      </c>
      <c r="T1292" t="s">
        <v>8351</v>
      </c>
    </row>
    <row r="1293" spans="1:20" ht="48" hidden="1" x14ac:dyDescent="0.2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 s="12">
        <v>1436114603</v>
      </c>
      <c r="J1293" s="12">
        <v>1433090603</v>
      </c>
      <c r="K1293" s="13">
        <f>(J1293/86400)+25569</f>
        <v>42155.696793981479</v>
      </c>
      <c r="L1293" t="b">
        <v>1</v>
      </c>
      <c r="M1293">
        <v>113</v>
      </c>
      <c r="N1293" t="b">
        <v>1</v>
      </c>
      <c r="O1293" t="s">
        <v>8269</v>
      </c>
      <c r="P1293">
        <f t="shared" si="40"/>
        <v>4137</v>
      </c>
      <c r="Q1293">
        <f>YEAR(K1293)</f>
        <v>2015</v>
      </c>
      <c r="R1293">
        <f t="shared" si="41"/>
        <v>103</v>
      </c>
      <c r="S1293" s="17" t="s">
        <v>8343</v>
      </c>
      <c r="T1293" t="s">
        <v>8346</v>
      </c>
    </row>
    <row r="1294" spans="1:20" ht="48" hidden="1" x14ac:dyDescent="0.2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 s="12">
        <v>1417402800</v>
      </c>
      <c r="J1294" s="12">
        <v>1414610126</v>
      </c>
      <c r="K1294" s="13">
        <f>(J1294/86400)+25569</f>
        <v>41941.802384259259</v>
      </c>
      <c r="L1294" t="b">
        <v>1</v>
      </c>
      <c r="M1294">
        <v>73</v>
      </c>
      <c r="N1294" t="b">
        <v>1</v>
      </c>
      <c r="O1294" t="s">
        <v>8283</v>
      </c>
      <c r="P1294">
        <f t="shared" si="40"/>
        <v>4135</v>
      </c>
      <c r="Q1294">
        <f>YEAR(K1294)</f>
        <v>2014</v>
      </c>
      <c r="R1294">
        <f t="shared" si="41"/>
        <v>176</v>
      </c>
      <c r="S1294" s="17" t="s">
        <v>8333</v>
      </c>
      <c r="T1294" t="s">
        <v>8334</v>
      </c>
    </row>
    <row r="1295" spans="1:20" ht="48" hidden="1" x14ac:dyDescent="0.2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 s="12">
        <v>1491282901</v>
      </c>
      <c r="J1295" s="12">
        <v>1488694501</v>
      </c>
      <c r="K1295" s="13">
        <f>(J1295/86400)+25569</f>
        <v>42799.260428240741</v>
      </c>
      <c r="L1295" t="b">
        <v>0</v>
      </c>
      <c r="M1295">
        <v>64</v>
      </c>
      <c r="N1295" t="b">
        <v>0</v>
      </c>
      <c r="O1295" t="s">
        <v>8296</v>
      </c>
      <c r="P1295">
        <f t="shared" si="40"/>
        <v>0</v>
      </c>
      <c r="Q1295">
        <f>YEAR(K1295)</f>
        <v>2017</v>
      </c>
      <c r="R1295">
        <f t="shared" si="41"/>
        <v>39</v>
      </c>
      <c r="S1295" s="17" t="s">
        <v>8339</v>
      </c>
      <c r="T1295" t="s">
        <v>8340</v>
      </c>
    </row>
    <row r="1296" spans="1:20" ht="48" hidden="1" x14ac:dyDescent="0.2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 s="12">
        <v>1338601346</v>
      </c>
      <c r="J1296" s="12">
        <v>1336009346</v>
      </c>
      <c r="K1296" s="13">
        <f>(J1296/86400)+25569</f>
        <v>41032.071134259255</v>
      </c>
      <c r="L1296" t="b">
        <v>1</v>
      </c>
      <c r="M1296">
        <v>82</v>
      </c>
      <c r="N1296" t="b">
        <v>1</v>
      </c>
      <c r="O1296" t="s">
        <v>8267</v>
      </c>
      <c r="P1296">
        <f t="shared" si="40"/>
        <v>4124</v>
      </c>
      <c r="Q1296">
        <f>YEAR(K1296)</f>
        <v>2012</v>
      </c>
      <c r="R1296">
        <f t="shared" si="41"/>
        <v>137</v>
      </c>
      <c r="S1296" s="17" t="s">
        <v>8341</v>
      </c>
      <c r="T1296" t="s">
        <v>8342</v>
      </c>
    </row>
    <row r="1297" spans="1:20" ht="48" hidden="1" x14ac:dyDescent="0.2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 s="12">
        <v>1462453307</v>
      </c>
      <c r="J1297" s="12">
        <v>1459861307</v>
      </c>
      <c r="K1297" s="13">
        <f>(J1297/86400)+25569</f>
        <v>42465.542905092589</v>
      </c>
      <c r="L1297" t="b">
        <v>0</v>
      </c>
      <c r="M1297">
        <v>63</v>
      </c>
      <c r="N1297" t="b">
        <v>1</v>
      </c>
      <c r="O1297" t="s">
        <v>8274</v>
      </c>
      <c r="P1297">
        <f t="shared" si="40"/>
        <v>0</v>
      </c>
      <c r="Q1297">
        <f>YEAR(K1297)</f>
        <v>2016</v>
      </c>
      <c r="R1297">
        <f t="shared" si="41"/>
        <v>103</v>
      </c>
      <c r="S1297" s="17" t="s">
        <v>8347</v>
      </c>
      <c r="T1297" t="s">
        <v>8351</v>
      </c>
    </row>
    <row r="1298" spans="1:20" ht="48" hidden="1" x14ac:dyDescent="0.2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 s="12">
        <v>1374802235</v>
      </c>
      <c r="J1298" s="12">
        <v>1372210235</v>
      </c>
      <c r="K1298" s="13">
        <f>(J1298/86400)+25569</f>
        <v>41451.062905092593</v>
      </c>
      <c r="L1298" t="b">
        <v>0</v>
      </c>
      <c r="M1298">
        <v>66</v>
      </c>
      <c r="N1298" t="b">
        <v>1</v>
      </c>
      <c r="O1298" t="s">
        <v>8274</v>
      </c>
      <c r="P1298">
        <f t="shared" si="40"/>
        <v>0</v>
      </c>
      <c r="Q1298">
        <f>YEAR(K1298)</f>
        <v>2013</v>
      </c>
      <c r="R1298">
        <f t="shared" si="41"/>
        <v>103</v>
      </c>
      <c r="S1298" s="17" t="s">
        <v>8347</v>
      </c>
      <c r="T1298" t="s">
        <v>8351</v>
      </c>
    </row>
    <row r="1299" spans="1:20" ht="48" x14ac:dyDescent="0.2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 s="12">
        <v>1459700741</v>
      </c>
      <c r="J1299" s="12">
        <v>1457112341</v>
      </c>
      <c r="K1299" s="13">
        <f>(J1299/86400)+25569</f>
        <v>42433.726168981477</v>
      </c>
      <c r="L1299" t="b">
        <v>0</v>
      </c>
      <c r="M1299">
        <v>92</v>
      </c>
      <c r="N1299" t="b">
        <v>0</v>
      </c>
      <c r="O1299" t="s">
        <v>8289</v>
      </c>
      <c r="P1299">
        <f t="shared" si="40"/>
        <v>0</v>
      </c>
      <c r="Q1299">
        <f>YEAR(K1299)</f>
        <v>2016</v>
      </c>
      <c r="R1299">
        <f t="shared" si="41"/>
        <v>29</v>
      </c>
      <c r="S1299" s="17" t="s">
        <v>8333</v>
      </c>
      <c r="T1299" t="s">
        <v>8371</v>
      </c>
    </row>
    <row r="1300" spans="1:20" ht="48" hidden="1" x14ac:dyDescent="0.2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 s="12">
        <v>1426044383</v>
      </c>
      <c r="J1300" s="12">
        <v>1423455983</v>
      </c>
      <c r="K1300" s="13">
        <f>(J1300/86400)+25569</f>
        <v>42044.184988425928</v>
      </c>
      <c r="L1300" t="b">
        <v>0</v>
      </c>
      <c r="M1300">
        <v>48</v>
      </c>
      <c r="N1300" t="b">
        <v>1</v>
      </c>
      <c r="O1300" t="s">
        <v>8269</v>
      </c>
      <c r="P1300">
        <f t="shared" si="40"/>
        <v>0</v>
      </c>
      <c r="Q1300">
        <f>YEAR(K1300)</f>
        <v>2015</v>
      </c>
      <c r="R1300">
        <f t="shared" si="41"/>
        <v>102</v>
      </c>
      <c r="S1300" s="17" t="s">
        <v>8343</v>
      </c>
      <c r="T1300" t="s">
        <v>8346</v>
      </c>
    </row>
    <row r="1301" spans="1:20" ht="48" hidden="1" x14ac:dyDescent="0.2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 s="12">
        <v>1382068740</v>
      </c>
      <c r="J1301" s="12">
        <v>1380477691</v>
      </c>
      <c r="K1301" s="13">
        <f>(J1301/86400)+25569</f>
        <v>41546.75105324074</v>
      </c>
      <c r="L1301" t="b">
        <v>0</v>
      </c>
      <c r="M1301">
        <v>71</v>
      </c>
      <c r="N1301" t="b">
        <v>1</v>
      </c>
      <c r="O1301" t="s">
        <v>8298</v>
      </c>
      <c r="P1301">
        <f t="shared" si="40"/>
        <v>0</v>
      </c>
      <c r="Q1301">
        <f>YEAR(K1301)</f>
        <v>2013</v>
      </c>
      <c r="R1301">
        <f t="shared" si="41"/>
        <v>102</v>
      </c>
      <c r="S1301" s="17" t="s">
        <v>8347</v>
      </c>
      <c r="T1301" t="s">
        <v>8361</v>
      </c>
    </row>
    <row r="1302" spans="1:20" ht="48" hidden="1" x14ac:dyDescent="0.2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 s="12">
        <v>1430329862</v>
      </c>
      <c r="J1302" s="12">
        <v>1428515462</v>
      </c>
      <c r="K1302" s="13">
        <f>(J1302/86400)+25569</f>
        <v>42102.743773148148</v>
      </c>
      <c r="L1302" t="b">
        <v>0</v>
      </c>
      <c r="M1302">
        <v>88</v>
      </c>
      <c r="N1302" t="b">
        <v>1</v>
      </c>
      <c r="O1302" t="s">
        <v>8269</v>
      </c>
      <c r="P1302">
        <f t="shared" si="40"/>
        <v>0</v>
      </c>
      <c r="Q1302">
        <f>YEAR(K1302)</f>
        <v>2015</v>
      </c>
      <c r="R1302">
        <f t="shared" si="41"/>
        <v>136</v>
      </c>
      <c r="S1302" s="17" t="s">
        <v>8343</v>
      </c>
      <c r="T1302" t="s">
        <v>8346</v>
      </c>
    </row>
    <row r="1303" spans="1:20" ht="48" hidden="1" x14ac:dyDescent="0.2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 s="12">
        <v>1438374748</v>
      </c>
      <c r="J1303" s="12">
        <v>1435782748</v>
      </c>
      <c r="K1303" s="13">
        <f>(J1303/86400)+25569</f>
        <v>42186.855879629627</v>
      </c>
      <c r="L1303" t="b">
        <v>0</v>
      </c>
      <c r="M1303">
        <v>20</v>
      </c>
      <c r="N1303" t="b">
        <v>1</v>
      </c>
      <c r="O1303" t="s">
        <v>8269</v>
      </c>
      <c r="P1303">
        <f t="shared" si="40"/>
        <v>0</v>
      </c>
      <c r="Q1303">
        <f>YEAR(K1303)</f>
        <v>2015</v>
      </c>
      <c r="R1303">
        <f t="shared" si="41"/>
        <v>102</v>
      </c>
      <c r="S1303" s="17" t="s">
        <v>8343</v>
      </c>
      <c r="T1303" t="s">
        <v>8346</v>
      </c>
    </row>
    <row r="1304" spans="1:20" ht="48" hidden="1" x14ac:dyDescent="0.2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 s="12">
        <v>1415208840</v>
      </c>
      <c r="J1304" s="12">
        <v>1412611498</v>
      </c>
      <c r="K1304" s="13">
        <f>(J1304/86400)+25569</f>
        <v>41918.670115740737</v>
      </c>
      <c r="L1304" t="b">
        <v>1</v>
      </c>
      <c r="M1304">
        <v>67</v>
      </c>
      <c r="N1304" t="b">
        <v>1</v>
      </c>
      <c r="O1304" t="s">
        <v>8296</v>
      </c>
      <c r="P1304">
        <f t="shared" si="40"/>
        <v>4078</v>
      </c>
      <c r="Q1304">
        <f>YEAR(K1304)</f>
        <v>2014</v>
      </c>
      <c r="R1304">
        <f t="shared" si="41"/>
        <v>102</v>
      </c>
      <c r="S1304" s="17" t="s">
        <v>8339</v>
      </c>
      <c r="T1304" t="s">
        <v>8340</v>
      </c>
    </row>
    <row r="1305" spans="1:20" ht="48" hidden="1" x14ac:dyDescent="0.2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 s="12">
        <v>1408204857</v>
      </c>
      <c r="J1305" s="12">
        <v>1406390457</v>
      </c>
      <c r="K1305" s="13">
        <f>(J1305/86400)+25569</f>
        <v>41846.667326388888</v>
      </c>
      <c r="L1305" t="b">
        <v>0</v>
      </c>
      <c r="M1305">
        <v>48</v>
      </c>
      <c r="N1305" t="b">
        <v>1</v>
      </c>
      <c r="O1305" t="s">
        <v>8269</v>
      </c>
      <c r="P1305">
        <f t="shared" si="40"/>
        <v>0</v>
      </c>
      <c r="Q1305">
        <f>YEAR(K1305)</f>
        <v>2014</v>
      </c>
      <c r="R1305">
        <f t="shared" si="41"/>
        <v>102</v>
      </c>
      <c r="S1305" s="17" t="s">
        <v>8343</v>
      </c>
      <c r="T1305" t="s">
        <v>8346</v>
      </c>
    </row>
    <row r="1306" spans="1:20" ht="19" hidden="1" x14ac:dyDescent="0.2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 s="12">
        <v>1470075210</v>
      </c>
      <c r="J1306" s="12">
        <v>1468779210</v>
      </c>
      <c r="K1306" s="13">
        <f>(J1306/86400)+25569</f>
        <v>42568.759375000001</v>
      </c>
      <c r="L1306" t="b">
        <v>0</v>
      </c>
      <c r="M1306">
        <v>133</v>
      </c>
      <c r="N1306" t="b">
        <v>1</v>
      </c>
      <c r="O1306" t="s">
        <v>8274</v>
      </c>
      <c r="P1306">
        <f t="shared" si="40"/>
        <v>0</v>
      </c>
      <c r="Q1306">
        <f>YEAR(K1306)</f>
        <v>2016</v>
      </c>
      <c r="R1306">
        <f t="shared" si="41"/>
        <v>203</v>
      </c>
      <c r="S1306" s="17" t="s">
        <v>8347</v>
      </c>
      <c r="T1306" t="s">
        <v>8351</v>
      </c>
    </row>
    <row r="1307" spans="1:20" ht="48" x14ac:dyDescent="0.2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 s="12">
        <v>1401778740</v>
      </c>
      <c r="J1307" s="12">
        <v>1399474134</v>
      </c>
      <c r="K1307" s="13">
        <f>(J1307/86400)+25569</f>
        <v>41766.617291666669</v>
      </c>
      <c r="L1307" t="b">
        <v>1</v>
      </c>
      <c r="M1307">
        <v>50</v>
      </c>
      <c r="N1307" t="b">
        <v>0</v>
      </c>
      <c r="O1307" t="s">
        <v>8269</v>
      </c>
      <c r="P1307">
        <f t="shared" si="40"/>
        <v>4066</v>
      </c>
      <c r="Q1307">
        <f>YEAR(K1307)</f>
        <v>2014</v>
      </c>
      <c r="R1307">
        <f t="shared" si="41"/>
        <v>41</v>
      </c>
      <c r="S1307" s="17" t="s">
        <v>8343</v>
      </c>
      <c r="T1307" t="s">
        <v>8346</v>
      </c>
    </row>
    <row r="1308" spans="1:20" ht="48" hidden="1" x14ac:dyDescent="0.2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 s="12">
        <v>1316851854</v>
      </c>
      <c r="J1308" s="12">
        <v>1311667854</v>
      </c>
      <c r="K1308" s="13">
        <f>(J1308/86400)+25569</f>
        <v>40750.340902777782</v>
      </c>
      <c r="L1308" t="b">
        <v>0</v>
      </c>
      <c r="M1308">
        <v>47</v>
      </c>
      <c r="N1308" t="b">
        <v>1</v>
      </c>
      <c r="O1308" t="s">
        <v>8274</v>
      </c>
      <c r="P1308">
        <f t="shared" si="40"/>
        <v>0</v>
      </c>
      <c r="Q1308">
        <f>YEAR(K1308)</f>
        <v>2011</v>
      </c>
      <c r="R1308">
        <f t="shared" si="41"/>
        <v>102</v>
      </c>
      <c r="S1308" s="17" t="s">
        <v>8347</v>
      </c>
      <c r="T1308" t="s">
        <v>8351</v>
      </c>
    </row>
    <row r="1309" spans="1:20" ht="48" hidden="1" x14ac:dyDescent="0.2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 s="12">
        <v>1422636814</v>
      </c>
      <c r="J1309" s="12">
        <v>1420044814</v>
      </c>
      <c r="K1309" s="13">
        <f>(J1309/86400)+25569</f>
        <v>42004.703865740739</v>
      </c>
      <c r="L1309" t="b">
        <v>0</v>
      </c>
      <c r="M1309">
        <v>32</v>
      </c>
      <c r="N1309" t="b">
        <v>1</v>
      </c>
      <c r="O1309" t="s">
        <v>8303</v>
      </c>
      <c r="P1309">
        <f t="shared" si="40"/>
        <v>0</v>
      </c>
      <c r="Q1309">
        <f>YEAR(K1309)</f>
        <v>2014</v>
      </c>
      <c r="R1309">
        <f t="shared" si="41"/>
        <v>101</v>
      </c>
      <c r="S1309" s="17" t="s">
        <v>8343</v>
      </c>
      <c r="T1309" t="s">
        <v>8355</v>
      </c>
    </row>
    <row r="1310" spans="1:20" ht="48" hidden="1" x14ac:dyDescent="0.2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 s="12">
        <v>1411264800</v>
      </c>
      <c r="J1310" s="12">
        <v>1409620903</v>
      </c>
      <c r="K1310" s="13">
        <f>(J1310/86400)+25569</f>
        <v>41884.056747685187</v>
      </c>
      <c r="L1310" t="b">
        <v>0</v>
      </c>
      <c r="M1310">
        <v>87</v>
      </c>
      <c r="N1310" t="b">
        <v>1</v>
      </c>
      <c r="O1310" t="s">
        <v>8269</v>
      </c>
      <c r="P1310">
        <f t="shared" si="40"/>
        <v>0</v>
      </c>
      <c r="Q1310">
        <f>YEAR(K1310)</f>
        <v>2014</v>
      </c>
      <c r="R1310">
        <f t="shared" si="41"/>
        <v>108</v>
      </c>
      <c r="S1310" s="17" t="s">
        <v>8343</v>
      </c>
      <c r="T1310" t="s">
        <v>8346</v>
      </c>
    </row>
    <row r="1311" spans="1:20" ht="48" hidden="1" x14ac:dyDescent="0.2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 s="12">
        <v>1408604515</v>
      </c>
      <c r="J1311" s="12">
        <v>1406012515</v>
      </c>
      <c r="K1311" s="13">
        <f>(J1311/86400)+25569</f>
        <v>41842.292997685188</v>
      </c>
      <c r="L1311" t="b">
        <v>0</v>
      </c>
      <c r="M1311">
        <v>53</v>
      </c>
      <c r="N1311" t="b">
        <v>1</v>
      </c>
      <c r="O1311" t="s">
        <v>8263</v>
      </c>
      <c r="P1311">
        <f t="shared" si="40"/>
        <v>0</v>
      </c>
      <c r="Q1311">
        <f>YEAR(K1311)</f>
        <v>2014</v>
      </c>
      <c r="R1311">
        <f t="shared" si="41"/>
        <v>101</v>
      </c>
      <c r="S1311" s="17" t="s">
        <v>8341</v>
      </c>
      <c r="T1311" t="s">
        <v>8352</v>
      </c>
    </row>
    <row r="1312" spans="1:20" ht="48" hidden="1" x14ac:dyDescent="0.2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 s="12">
        <v>1464807420</v>
      </c>
      <c r="J1312" s="12">
        <v>1461427938</v>
      </c>
      <c r="K1312" s="13">
        <f>(J1312/86400)+25569</f>
        <v>42483.675208333334</v>
      </c>
      <c r="L1312" t="b">
        <v>0</v>
      </c>
      <c r="M1312">
        <v>24</v>
      </c>
      <c r="N1312" t="b">
        <v>1</v>
      </c>
      <c r="O1312" t="s">
        <v>8269</v>
      </c>
      <c r="P1312">
        <f t="shared" si="40"/>
        <v>0</v>
      </c>
      <c r="Q1312">
        <f>YEAR(K1312)</f>
        <v>2016</v>
      </c>
      <c r="R1312">
        <f t="shared" si="41"/>
        <v>135</v>
      </c>
      <c r="S1312" s="17" t="s">
        <v>8343</v>
      </c>
      <c r="T1312" t="s">
        <v>8346</v>
      </c>
    </row>
    <row r="1313" spans="1:20" ht="48" hidden="1" x14ac:dyDescent="0.2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 s="12">
        <v>1419181890</v>
      </c>
      <c r="J1313" s="12">
        <v>1416589890</v>
      </c>
      <c r="K1313" s="13">
        <f>(J1313/86400)+25569</f>
        <v>41964.716319444444</v>
      </c>
      <c r="L1313" t="b">
        <v>0</v>
      </c>
      <c r="M1313">
        <v>23</v>
      </c>
      <c r="N1313" t="b">
        <v>1</v>
      </c>
      <c r="O1313" t="s">
        <v>8269</v>
      </c>
      <c r="P1313">
        <f t="shared" si="40"/>
        <v>0</v>
      </c>
      <c r="Q1313">
        <f>YEAR(K1313)</f>
        <v>2014</v>
      </c>
      <c r="R1313">
        <f t="shared" si="41"/>
        <v>119</v>
      </c>
      <c r="S1313" s="17" t="s">
        <v>8343</v>
      </c>
      <c r="T1313" t="s">
        <v>8346</v>
      </c>
    </row>
    <row r="1314" spans="1:20" ht="48" hidden="1" x14ac:dyDescent="0.2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 s="12">
        <v>1477210801</v>
      </c>
      <c r="J1314" s="12">
        <v>1472026801</v>
      </c>
      <c r="K1314" s="13">
        <f>(J1314/86400)+25569</f>
        <v>42606.347233796296</v>
      </c>
      <c r="L1314" t="b">
        <v>1</v>
      </c>
      <c r="M1314">
        <v>71</v>
      </c>
      <c r="N1314" t="b">
        <v>1</v>
      </c>
      <c r="O1314" t="s">
        <v>8283</v>
      </c>
      <c r="P1314">
        <f t="shared" si="40"/>
        <v>4045.93</v>
      </c>
      <c r="Q1314">
        <f>YEAR(K1314)</f>
        <v>2016</v>
      </c>
      <c r="R1314">
        <f t="shared" si="41"/>
        <v>108</v>
      </c>
      <c r="S1314" s="17" t="s">
        <v>8333</v>
      </c>
      <c r="T1314" t="s">
        <v>8334</v>
      </c>
    </row>
    <row r="1315" spans="1:20" ht="48" hidden="1" x14ac:dyDescent="0.2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 s="12">
        <v>1366693272</v>
      </c>
      <c r="J1315" s="12">
        <v>1364101272</v>
      </c>
      <c r="K1315" s="13">
        <f>(J1315/86400)+25569</f>
        <v>41357.209166666667</v>
      </c>
      <c r="L1315" t="b">
        <v>0</v>
      </c>
      <c r="M1315">
        <v>47</v>
      </c>
      <c r="N1315" t="b">
        <v>1</v>
      </c>
      <c r="O1315" t="s">
        <v>8264</v>
      </c>
      <c r="P1315">
        <f t="shared" si="40"/>
        <v>0</v>
      </c>
      <c r="Q1315">
        <f>YEAR(K1315)</f>
        <v>2013</v>
      </c>
      <c r="R1315">
        <f t="shared" si="41"/>
        <v>115</v>
      </c>
      <c r="S1315" s="17" t="s">
        <v>8341</v>
      </c>
      <c r="T1315" t="s">
        <v>8363</v>
      </c>
    </row>
    <row r="1316" spans="1:20" ht="32" hidden="1" x14ac:dyDescent="0.2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 s="12">
        <v>1405746000</v>
      </c>
      <c r="J1316" s="12">
        <v>1404932105</v>
      </c>
      <c r="K1316" s="13">
        <f>(J1316/86400)+25569</f>
        <v>41829.788252314815</v>
      </c>
      <c r="L1316" t="b">
        <v>1</v>
      </c>
      <c r="M1316">
        <v>41</v>
      </c>
      <c r="N1316" t="b">
        <v>1</v>
      </c>
      <c r="O1316" t="s">
        <v>8269</v>
      </c>
      <c r="P1316">
        <f t="shared" si="40"/>
        <v>4040</v>
      </c>
      <c r="Q1316">
        <f>YEAR(K1316)</f>
        <v>2014</v>
      </c>
      <c r="R1316">
        <f t="shared" si="41"/>
        <v>101</v>
      </c>
      <c r="S1316" s="17" t="s">
        <v>8343</v>
      </c>
      <c r="T1316" t="s">
        <v>8346</v>
      </c>
    </row>
    <row r="1317" spans="1:20" ht="32" hidden="1" x14ac:dyDescent="0.2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 s="12">
        <v>1403026882</v>
      </c>
      <c r="J1317" s="12">
        <v>1400175682</v>
      </c>
      <c r="K1317" s="13">
        <f>(J1317/86400)+25569</f>
        <v>41774.737060185187</v>
      </c>
      <c r="L1317" t="b">
        <v>0</v>
      </c>
      <c r="M1317">
        <v>88</v>
      </c>
      <c r="N1317" t="b">
        <v>1</v>
      </c>
      <c r="O1317" t="s">
        <v>8274</v>
      </c>
      <c r="P1317">
        <f t="shared" si="40"/>
        <v>0</v>
      </c>
      <c r="Q1317">
        <f>YEAR(K1317)</f>
        <v>2014</v>
      </c>
      <c r="R1317">
        <f t="shared" si="41"/>
        <v>101</v>
      </c>
      <c r="S1317" s="17" t="s">
        <v>8347</v>
      </c>
      <c r="T1317" t="s">
        <v>8351</v>
      </c>
    </row>
    <row r="1318" spans="1:20" ht="48" hidden="1" x14ac:dyDescent="0.2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 s="12">
        <v>1400875307</v>
      </c>
      <c r="J1318" s="12">
        <v>1398283307</v>
      </c>
      <c r="K1318" s="13">
        <f>(J1318/86400)+25569</f>
        <v>41752.83457175926</v>
      </c>
      <c r="L1318" t="b">
        <v>0</v>
      </c>
      <c r="M1318">
        <v>56</v>
      </c>
      <c r="N1318" t="b">
        <v>1</v>
      </c>
      <c r="O1318" t="s">
        <v>8269</v>
      </c>
      <c r="P1318">
        <f t="shared" si="40"/>
        <v>0</v>
      </c>
      <c r="Q1318">
        <f>YEAR(K1318)</f>
        <v>2014</v>
      </c>
      <c r="R1318">
        <f t="shared" si="41"/>
        <v>101</v>
      </c>
      <c r="S1318" s="17" t="s">
        <v>8343</v>
      </c>
      <c r="T1318" t="s">
        <v>8346</v>
      </c>
    </row>
    <row r="1319" spans="1:20" ht="48" hidden="1" x14ac:dyDescent="0.2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 s="12">
        <v>1431204449</v>
      </c>
      <c r="J1319" s="12">
        <v>1428526049</v>
      </c>
      <c r="K1319" s="13">
        <f>(J1319/86400)+25569</f>
        <v>42102.866307870368</v>
      </c>
      <c r="L1319" t="b">
        <v>0</v>
      </c>
      <c r="M1319">
        <v>13</v>
      </c>
      <c r="N1319" t="b">
        <v>1</v>
      </c>
      <c r="O1319" t="s">
        <v>8269</v>
      </c>
      <c r="P1319">
        <f t="shared" si="40"/>
        <v>0</v>
      </c>
      <c r="Q1319">
        <f>YEAR(K1319)</f>
        <v>2015</v>
      </c>
      <c r="R1319">
        <f t="shared" si="41"/>
        <v>101</v>
      </c>
      <c r="S1319" s="17" t="s">
        <v>8343</v>
      </c>
      <c r="T1319" t="s">
        <v>8346</v>
      </c>
    </row>
    <row r="1320" spans="1:20" ht="48" hidden="1" x14ac:dyDescent="0.2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 s="12">
        <v>1323838740</v>
      </c>
      <c r="J1320" s="12">
        <v>1321200332</v>
      </c>
      <c r="K1320" s="13">
        <f>(J1320/86400)+25569</f>
        <v>40860.67050925926</v>
      </c>
      <c r="L1320" t="b">
        <v>0</v>
      </c>
      <c r="M1320">
        <v>35</v>
      </c>
      <c r="N1320" t="b">
        <v>1</v>
      </c>
      <c r="O1320" t="s">
        <v>8277</v>
      </c>
      <c r="P1320">
        <f t="shared" si="40"/>
        <v>0</v>
      </c>
      <c r="Q1320">
        <f>YEAR(K1320)</f>
        <v>2011</v>
      </c>
      <c r="R1320">
        <f t="shared" si="41"/>
        <v>101</v>
      </c>
      <c r="S1320" s="17" t="s">
        <v>8347</v>
      </c>
      <c r="T1320" t="s">
        <v>8348</v>
      </c>
    </row>
    <row r="1321" spans="1:20" ht="48" hidden="1" x14ac:dyDescent="0.2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 s="12">
        <v>1364447073</v>
      </c>
      <c r="J1321" s="12">
        <v>1361858673</v>
      </c>
      <c r="K1321" s="13">
        <f>(J1321/86400)+25569</f>
        <v>41331.253159722226</v>
      </c>
      <c r="L1321" t="b">
        <v>0</v>
      </c>
      <c r="M1321">
        <v>98</v>
      </c>
      <c r="N1321" t="b">
        <v>1</v>
      </c>
      <c r="O1321" t="s">
        <v>8290</v>
      </c>
      <c r="P1321">
        <f t="shared" si="40"/>
        <v>0</v>
      </c>
      <c r="Q1321">
        <f>YEAR(K1321)</f>
        <v>2013</v>
      </c>
      <c r="R1321">
        <f t="shared" si="41"/>
        <v>161</v>
      </c>
      <c r="S1321" s="17" t="s">
        <v>8347</v>
      </c>
      <c r="T1321" t="s">
        <v>8358</v>
      </c>
    </row>
    <row r="1322" spans="1:20" ht="48" hidden="1" x14ac:dyDescent="0.2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 s="12">
        <v>1412086187</v>
      </c>
      <c r="J1322" s="12">
        <v>1409494187</v>
      </c>
      <c r="K1322" s="13">
        <f>(J1322/86400)+25569</f>
        <v>41882.590127314819</v>
      </c>
      <c r="L1322" t="b">
        <v>0</v>
      </c>
      <c r="M1322">
        <v>87</v>
      </c>
      <c r="N1322" t="b">
        <v>1</v>
      </c>
      <c r="O1322" t="s">
        <v>8274</v>
      </c>
      <c r="P1322">
        <f t="shared" si="40"/>
        <v>0</v>
      </c>
      <c r="Q1322">
        <f>YEAR(K1322)</f>
        <v>2014</v>
      </c>
      <c r="R1322">
        <f t="shared" si="41"/>
        <v>115</v>
      </c>
      <c r="S1322" s="17" t="s">
        <v>8347</v>
      </c>
      <c r="T1322" t="s">
        <v>8351</v>
      </c>
    </row>
    <row r="1323" spans="1:20" ht="48" hidden="1" x14ac:dyDescent="0.2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 s="12">
        <v>1470801600</v>
      </c>
      <c r="J1323" s="12">
        <v>1468122163</v>
      </c>
      <c r="K1323" s="13">
        <f>(J1323/86400)+25569</f>
        <v>42561.154664351852</v>
      </c>
      <c r="L1323" t="b">
        <v>0</v>
      </c>
      <c r="M1323">
        <v>61</v>
      </c>
      <c r="N1323" t="b">
        <v>1</v>
      </c>
      <c r="O1323" t="s">
        <v>8269</v>
      </c>
      <c r="P1323">
        <f t="shared" si="40"/>
        <v>0</v>
      </c>
      <c r="Q1323">
        <f>YEAR(K1323)</f>
        <v>2016</v>
      </c>
      <c r="R1323">
        <f t="shared" si="41"/>
        <v>100</v>
      </c>
      <c r="S1323" s="17" t="s">
        <v>8343</v>
      </c>
      <c r="T1323" t="s">
        <v>8346</v>
      </c>
    </row>
    <row r="1324" spans="1:20" ht="48" hidden="1" x14ac:dyDescent="0.2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 s="12">
        <v>1485991860</v>
      </c>
      <c r="J1324" s="12">
        <v>1483124208</v>
      </c>
      <c r="K1324" s="13">
        <f>(J1324/86400)+25569</f>
        <v>42734.789444444439</v>
      </c>
      <c r="L1324" t="b">
        <v>0</v>
      </c>
      <c r="M1324">
        <v>115</v>
      </c>
      <c r="N1324" t="b">
        <v>1</v>
      </c>
      <c r="O1324" t="s">
        <v>8269</v>
      </c>
      <c r="P1324">
        <f t="shared" si="40"/>
        <v>0</v>
      </c>
      <c r="Q1324">
        <f>YEAR(K1324)</f>
        <v>2016</v>
      </c>
      <c r="R1324">
        <f t="shared" si="41"/>
        <v>100</v>
      </c>
      <c r="S1324" s="17" t="s">
        <v>8343</v>
      </c>
      <c r="T1324" t="s">
        <v>8346</v>
      </c>
    </row>
    <row r="1325" spans="1:20" ht="48" hidden="1" x14ac:dyDescent="0.2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 s="12">
        <v>1337144340</v>
      </c>
      <c r="J1325" s="12">
        <v>1333597555</v>
      </c>
      <c r="K1325" s="13">
        <f>(J1325/86400)+25569</f>
        <v>41004.15688657407</v>
      </c>
      <c r="L1325" t="b">
        <v>0</v>
      </c>
      <c r="M1325">
        <v>55</v>
      </c>
      <c r="N1325" t="b">
        <v>1</v>
      </c>
      <c r="O1325" t="s">
        <v>8277</v>
      </c>
      <c r="P1325">
        <f t="shared" si="40"/>
        <v>0</v>
      </c>
      <c r="Q1325">
        <f>YEAR(K1325)</f>
        <v>2012</v>
      </c>
      <c r="R1325">
        <f t="shared" si="41"/>
        <v>115</v>
      </c>
      <c r="S1325" s="17" t="s">
        <v>8347</v>
      </c>
      <c r="T1325" t="s">
        <v>8348</v>
      </c>
    </row>
    <row r="1326" spans="1:20" ht="64" hidden="1" x14ac:dyDescent="0.2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 s="12">
        <v>1421009610</v>
      </c>
      <c r="J1326" s="12">
        <v>1419281610</v>
      </c>
      <c r="K1326" s="13">
        <f>(J1326/86400)+25569</f>
        <v>41995.870486111111</v>
      </c>
      <c r="L1326" t="b">
        <v>0</v>
      </c>
      <c r="M1326">
        <v>33</v>
      </c>
      <c r="N1326" t="b">
        <v>1</v>
      </c>
      <c r="O1326" t="s">
        <v>8269</v>
      </c>
      <c r="P1326">
        <f t="shared" si="40"/>
        <v>0</v>
      </c>
      <c r="Q1326">
        <f>YEAR(K1326)</f>
        <v>2014</v>
      </c>
      <c r="R1326">
        <f t="shared" si="41"/>
        <v>100</v>
      </c>
      <c r="S1326" s="17" t="s">
        <v>8343</v>
      </c>
      <c r="T1326" t="s">
        <v>8346</v>
      </c>
    </row>
    <row r="1327" spans="1:20" ht="48" hidden="1" x14ac:dyDescent="0.2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 s="12">
        <v>1470034740</v>
      </c>
      <c r="J1327" s="12">
        <v>1466185176</v>
      </c>
      <c r="K1327" s="13">
        <f>(J1327/86400)+25569</f>
        <v>42538.735833333332</v>
      </c>
      <c r="L1327" t="b">
        <v>0</v>
      </c>
      <c r="M1327">
        <v>70</v>
      </c>
      <c r="N1327" t="b">
        <v>1</v>
      </c>
      <c r="O1327" t="s">
        <v>8269</v>
      </c>
      <c r="P1327">
        <f t="shared" si="40"/>
        <v>0</v>
      </c>
      <c r="Q1327">
        <f>YEAR(K1327)</f>
        <v>2016</v>
      </c>
      <c r="R1327">
        <f t="shared" si="41"/>
        <v>133</v>
      </c>
      <c r="S1327" s="17" t="s">
        <v>8343</v>
      </c>
      <c r="T1327" t="s">
        <v>8346</v>
      </c>
    </row>
    <row r="1328" spans="1:20" ht="48" hidden="1" x14ac:dyDescent="0.2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 s="12">
        <v>1463520479</v>
      </c>
      <c r="J1328" s="12">
        <v>1458336479</v>
      </c>
      <c r="K1328" s="13">
        <f>(J1328/86400)+25569</f>
        <v>42447.894432870366</v>
      </c>
      <c r="L1328" t="b">
        <v>0</v>
      </c>
      <c r="M1328">
        <v>49</v>
      </c>
      <c r="N1328" t="b">
        <v>1</v>
      </c>
      <c r="O1328" t="s">
        <v>8269</v>
      </c>
      <c r="P1328">
        <f t="shared" si="40"/>
        <v>0</v>
      </c>
      <c r="Q1328">
        <f>YEAR(K1328)</f>
        <v>2016</v>
      </c>
      <c r="R1328">
        <f t="shared" si="41"/>
        <v>100</v>
      </c>
      <c r="S1328" s="17" t="s">
        <v>8343</v>
      </c>
      <c r="T1328" t="s">
        <v>8346</v>
      </c>
    </row>
    <row r="1329" spans="1:20" ht="48" hidden="1" x14ac:dyDescent="0.2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 s="12">
        <v>1318189261</v>
      </c>
      <c r="J1329" s="12">
        <v>1315597261</v>
      </c>
      <c r="K1329" s="13">
        <f>(J1329/86400)+25569</f>
        <v>40795.820150462961</v>
      </c>
      <c r="L1329" t="b">
        <v>0</v>
      </c>
      <c r="M1329">
        <v>100</v>
      </c>
      <c r="N1329" t="b">
        <v>1</v>
      </c>
      <c r="O1329" t="s">
        <v>8264</v>
      </c>
      <c r="P1329">
        <f t="shared" si="40"/>
        <v>0</v>
      </c>
      <c r="Q1329">
        <f>YEAR(K1329)</f>
        <v>2011</v>
      </c>
      <c r="R1329">
        <f t="shared" si="41"/>
        <v>100</v>
      </c>
      <c r="S1329" s="17" t="s">
        <v>8341</v>
      </c>
      <c r="T1329" t="s">
        <v>8363</v>
      </c>
    </row>
    <row r="1330" spans="1:20" ht="48" hidden="1" x14ac:dyDescent="0.2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 s="12">
        <v>1445818397</v>
      </c>
      <c r="J1330" s="12">
        <v>1442794397</v>
      </c>
      <c r="K1330" s="13">
        <f>(J1330/86400)+25569</f>
        <v>42268.009224537032</v>
      </c>
      <c r="L1330" t="b">
        <v>0</v>
      </c>
      <c r="M1330">
        <v>35</v>
      </c>
      <c r="N1330" t="b">
        <v>1</v>
      </c>
      <c r="O1330" t="s">
        <v>8269</v>
      </c>
      <c r="P1330">
        <f t="shared" si="40"/>
        <v>0</v>
      </c>
      <c r="Q1330">
        <f>YEAR(K1330)</f>
        <v>2015</v>
      </c>
      <c r="R1330">
        <f t="shared" si="41"/>
        <v>105</v>
      </c>
      <c r="S1330" s="17" t="s">
        <v>8343</v>
      </c>
      <c r="T1330" t="s">
        <v>8346</v>
      </c>
    </row>
    <row r="1331" spans="1:20" ht="48" hidden="1" x14ac:dyDescent="0.2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 s="12">
        <v>1481957940</v>
      </c>
      <c r="J1331" s="12">
        <v>1478050429</v>
      </c>
      <c r="K1331" s="13">
        <f>(J1331/86400)+25569</f>
        <v>42676.065150462964</v>
      </c>
      <c r="L1331" t="b">
        <v>0</v>
      </c>
      <c r="M1331">
        <v>31</v>
      </c>
      <c r="N1331" t="b">
        <v>1</v>
      </c>
      <c r="O1331" t="s">
        <v>8269</v>
      </c>
      <c r="P1331">
        <f t="shared" si="40"/>
        <v>0</v>
      </c>
      <c r="Q1331">
        <f>YEAR(K1331)</f>
        <v>2016</v>
      </c>
      <c r="R1331">
        <f t="shared" si="41"/>
        <v>100</v>
      </c>
      <c r="S1331" s="17" t="s">
        <v>8343</v>
      </c>
      <c r="T1331" t="s">
        <v>8346</v>
      </c>
    </row>
    <row r="1332" spans="1:20" ht="48" hidden="1" x14ac:dyDescent="0.2">
      <c r="A1332">
        <v>3517</v>
      </c>
      <c r="B1332" s="3" t="s">
        <v>3516</v>
      </c>
      <c r="C1332" s="3" t="s">
        <v>7627</v>
      </c>
      <c r="D1332" s="6">
        <v>4000</v>
      </c>
      <c r="E1332" s="8">
        <v>4000</v>
      </c>
      <c r="F1332" t="s">
        <v>8218</v>
      </c>
      <c r="G1332" t="s">
        <v>8224</v>
      </c>
      <c r="H1332" t="s">
        <v>8246</v>
      </c>
      <c r="I1332" s="12">
        <v>1404471600</v>
      </c>
      <c r="J1332" s="12">
        <v>1401910634</v>
      </c>
      <c r="K1332" s="13">
        <f>(J1332/86400)+25569</f>
        <v>41794.817523148144</v>
      </c>
      <c r="L1332" t="b">
        <v>0</v>
      </c>
      <c r="M1332">
        <v>13</v>
      </c>
      <c r="N1332" t="b">
        <v>1</v>
      </c>
      <c r="O1332" t="s">
        <v>8269</v>
      </c>
      <c r="P1332">
        <f t="shared" si="40"/>
        <v>0</v>
      </c>
      <c r="Q1332">
        <f>YEAR(K1332)</f>
        <v>2014</v>
      </c>
      <c r="R1332">
        <f t="shared" si="41"/>
        <v>100</v>
      </c>
      <c r="S1332" s="17" t="s">
        <v>8343</v>
      </c>
      <c r="T1332" t="s">
        <v>8346</v>
      </c>
    </row>
    <row r="1333" spans="1:20" ht="48" hidden="1" x14ac:dyDescent="0.2">
      <c r="A1333">
        <v>3049</v>
      </c>
      <c r="B1333" s="3" t="s">
        <v>3049</v>
      </c>
      <c r="C1333" s="3" t="s">
        <v>7159</v>
      </c>
      <c r="D1333" s="6">
        <v>3750</v>
      </c>
      <c r="E1333" s="8">
        <v>4000</v>
      </c>
      <c r="F1333" t="s">
        <v>8218</v>
      </c>
      <c r="G1333" t="s">
        <v>8223</v>
      </c>
      <c r="H1333" t="s">
        <v>8245</v>
      </c>
      <c r="I1333" s="12">
        <v>1434241255</v>
      </c>
      <c r="J1333" s="12">
        <v>1431649255</v>
      </c>
      <c r="K1333" s="13">
        <f>(J1333/86400)+25569</f>
        <v>42139.014525462961</v>
      </c>
      <c r="L1333" t="b">
        <v>0</v>
      </c>
      <c r="M1333">
        <v>54</v>
      </c>
      <c r="N1333" t="b">
        <v>1</v>
      </c>
      <c r="O1333" t="s">
        <v>8301</v>
      </c>
      <c r="P1333">
        <f t="shared" si="40"/>
        <v>0</v>
      </c>
      <c r="Q1333">
        <f>YEAR(K1333)</f>
        <v>2015</v>
      </c>
      <c r="R1333">
        <f t="shared" si="41"/>
        <v>107</v>
      </c>
      <c r="S1333" s="17" t="s">
        <v>8343</v>
      </c>
      <c r="T1333" t="s">
        <v>8344</v>
      </c>
    </row>
    <row r="1334" spans="1:20" ht="48" x14ac:dyDescent="0.2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 s="12">
        <v>1472834180</v>
      </c>
      <c r="J1334" s="12">
        <v>1470242180</v>
      </c>
      <c r="K1334" s="13">
        <f>(J1334/86400)+25569</f>
        <v>42585.691898148143</v>
      </c>
      <c r="L1334" t="b">
        <v>1</v>
      </c>
      <c r="M1334">
        <v>38</v>
      </c>
      <c r="N1334" t="b">
        <v>0</v>
      </c>
      <c r="O1334" t="s">
        <v>8283</v>
      </c>
      <c r="P1334">
        <f t="shared" si="40"/>
        <v>3986</v>
      </c>
      <c r="Q1334">
        <f>YEAR(K1334)</f>
        <v>2016</v>
      </c>
      <c r="R1334">
        <f t="shared" si="41"/>
        <v>36</v>
      </c>
      <c r="S1334" s="17" t="s">
        <v>8333</v>
      </c>
      <c r="T1334" t="s">
        <v>8334</v>
      </c>
    </row>
    <row r="1335" spans="1:20" ht="48" hidden="1" x14ac:dyDescent="0.2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 s="12">
        <v>1268723160</v>
      </c>
      <c r="J1335" s="12">
        <v>1265269559</v>
      </c>
      <c r="K1335" s="13">
        <f>(J1335/86400)+25569</f>
        <v>40213.323599537034</v>
      </c>
      <c r="L1335" t="b">
        <v>1</v>
      </c>
      <c r="M1335">
        <v>84</v>
      </c>
      <c r="N1335" t="b">
        <v>1</v>
      </c>
      <c r="O1335" t="s">
        <v>8267</v>
      </c>
      <c r="P1335">
        <f t="shared" si="40"/>
        <v>3981.5</v>
      </c>
      <c r="Q1335">
        <f>YEAR(K1335)</f>
        <v>2010</v>
      </c>
      <c r="R1335">
        <f t="shared" si="41"/>
        <v>114</v>
      </c>
      <c r="S1335" s="17" t="s">
        <v>8341</v>
      </c>
      <c r="T1335" t="s">
        <v>8342</v>
      </c>
    </row>
    <row r="1336" spans="1:20" ht="48" hidden="1" x14ac:dyDescent="0.2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 s="12">
        <v>1302260155</v>
      </c>
      <c r="J1336" s="12">
        <v>1298289355</v>
      </c>
      <c r="K1336" s="13">
        <f>(J1336/86400)+25569</f>
        <v>40595.497164351851</v>
      </c>
      <c r="L1336" t="b">
        <v>0</v>
      </c>
      <c r="M1336">
        <v>57</v>
      </c>
      <c r="N1336" t="b">
        <v>1</v>
      </c>
      <c r="O1336" t="s">
        <v>8264</v>
      </c>
      <c r="P1336">
        <f t="shared" si="40"/>
        <v>0</v>
      </c>
      <c r="Q1336">
        <f>YEAR(K1336)</f>
        <v>2011</v>
      </c>
      <c r="R1336">
        <f t="shared" si="41"/>
        <v>114</v>
      </c>
      <c r="S1336" s="17" t="s">
        <v>8341</v>
      </c>
      <c r="T1336" t="s">
        <v>8363</v>
      </c>
    </row>
    <row r="1337" spans="1:20" ht="48" hidden="1" x14ac:dyDescent="0.2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 s="12">
        <v>1367588645</v>
      </c>
      <c r="J1337" s="12">
        <v>1364996645</v>
      </c>
      <c r="K1337" s="13">
        <f>(J1337/86400)+25569</f>
        <v>41367.572280092594</v>
      </c>
      <c r="L1337" t="b">
        <v>0</v>
      </c>
      <c r="M1337">
        <v>74</v>
      </c>
      <c r="N1337" t="b">
        <v>1</v>
      </c>
      <c r="O1337" t="s">
        <v>8272</v>
      </c>
      <c r="P1337">
        <f t="shared" si="40"/>
        <v>0</v>
      </c>
      <c r="Q1337">
        <f>YEAR(K1337)</f>
        <v>2013</v>
      </c>
      <c r="R1337">
        <f t="shared" si="41"/>
        <v>179</v>
      </c>
      <c r="S1337" s="17" t="s">
        <v>8331</v>
      </c>
      <c r="T1337" t="s">
        <v>8353</v>
      </c>
    </row>
    <row r="1338" spans="1:20" ht="19" hidden="1" x14ac:dyDescent="0.2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 s="12">
        <v>1435808400</v>
      </c>
      <c r="J1338" s="12">
        <v>1434650084</v>
      </c>
      <c r="K1338" s="13">
        <f>(J1338/86400)+25569</f>
        <v>42173.746342592596</v>
      </c>
      <c r="L1338" t="b">
        <v>0</v>
      </c>
      <c r="M1338">
        <v>63</v>
      </c>
      <c r="N1338" t="b">
        <v>1</v>
      </c>
      <c r="O1338" t="s">
        <v>8277</v>
      </c>
      <c r="P1338">
        <f t="shared" si="40"/>
        <v>0</v>
      </c>
      <c r="Q1338">
        <f>YEAR(K1338)</f>
        <v>2015</v>
      </c>
      <c r="R1338">
        <f t="shared" si="41"/>
        <v>132</v>
      </c>
      <c r="S1338" s="17" t="s">
        <v>8347</v>
      </c>
      <c r="T1338" t="s">
        <v>8348</v>
      </c>
    </row>
    <row r="1339" spans="1:20" ht="32" hidden="1" x14ac:dyDescent="0.2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 s="12">
        <v>1316716129</v>
      </c>
      <c r="J1339" s="12">
        <v>1314124129</v>
      </c>
      <c r="K1339" s="13">
        <f>(J1339/86400)+25569</f>
        <v>40778.770011574074</v>
      </c>
      <c r="L1339" t="b">
        <v>0</v>
      </c>
      <c r="M1339">
        <v>56</v>
      </c>
      <c r="N1339" t="b">
        <v>1</v>
      </c>
      <c r="O1339" t="s">
        <v>8274</v>
      </c>
      <c r="P1339">
        <f t="shared" si="40"/>
        <v>0</v>
      </c>
      <c r="Q1339">
        <f>YEAR(K1339)</f>
        <v>2011</v>
      </c>
      <c r="R1339">
        <f t="shared" si="41"/>
        <v>132</v>
      </c>
      <c r="S1339" s="17" t="s">
        <v>8347</v>
      </c>
      <c r="T1339" t="s">
        <v>8351</v>
      </c>
    </row>
    <row r="1340" spans="1:20" ht="48" hidden="1" x14ac:dyDescent="0.2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 s="12">
        <v>1403301660</v>
      </c>
      <c r="J1340" s="12">
        <v>1400694790</v>
      </c>
      <c r="K1340" s="13">
        <f>(J1340/86400)+25569</f>
        <v>41780.745254629626</v>
      </c>
      <c r="L1340" t="b">
        <v>1</v>
      </c>
      <c r="M1340">
        <v>73</v>
      </c>
      <c r="N1340" t="b">
        <v>1</v>
      </c>
      <c r="O1340" t="s">
        <v>8301</v>
      </c>
      <c r="P1340">
        <f t="shared" si="40"/>
        <v>3938</v>
      </c>
      <c r="Q1340">
        <f>YEAR(K1340)</f>
        <v>2014</v>
      </c>
      <c r="R1340">
        <f t="shared" si="41"/>
        <v>101</v>
      </c>
      <c r="S1340" s="17" t="s">
        <v>8343</v>
      </c>
      <c r="T1340" t="s">
        <v>8344</v>
      </c>
    </row>
    <row r="1341" spans="1:20" ht="48" hidden="1" x14ac:dyDescent="0.2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 s="12">
        <v>1388473200</v>
      </c>
      <c r="J1341" s="12">
        <v>1385585434</v>
      </c>
      <c r="K1341" s="13">
        <f>(J1341/86400)+25569</f>
        <v>41605.868449074071</v>
      </c>
      <c r="L1341" t="b">
        <v>1</v>
      </c>
      <c r="M1341">
        <v>85</v>
      </c>
      <c r="N1341" t="b">
        <v>1</v>
      </c>
      <c r="O1341" t="s">
        <v>8277</v>
      </c>
      <c r="P1341">
        <f t="shared" si="40"/>
        <v>3925</v>
      </c>
      <c r="Q1341">
        <f>YEAR(K1341)</f>
        <v>2013</v>
      </c>
      <c r="R1341">
        <f t="shared" si="41"/>
        <v>171</v>
      </c>
      <c r="S1341" s="17" t="s">
        <v>8347</v>
      </c>
      <c r="T1341" t="s">
        <v>8348</v>
      </c>
    </row>
    <row r="1342" spans="1:20" ht="19" hidden="1" x14ac:dyDescent="0.2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 s="12">
        <v>1484430481</v>
      </c>
      <c r="J1342" s="12">
        <v>1481838481</v>
      </c>
      <c r="K1342" s="13">
        <f>(J1342/86400)+25569</f>
        <v>42719.90834490741</v>
      </c>
      <c r="L1342" t="b">
        <v>0</v>
      </c>
      <c r="M1342">
        <v>82</v>
      </c>
      <c r="N1342" t="b">
        <v>1</v>
      </c>
      <c r="O1342" t="s">
        <v>8274</v>
      </c>
      <c r="P1342">
        <f t="shared" si="40"/>
        <v>0</v>
      </c>
      <c r="Q1342">
        <f>YEAR(K1342)</f>
        <v>2016</v>
      </c>
      <c r="R1342">
        <f t="shared" si="41"/>
        <v>112</v>
      </c>
      <c r="S1342" s="17" t="s">
        <v>8347</v>
      </c>
      <c r="T1342" t="s">
        <v>8351</v>
      </c>
    </row>
    <row r="1343" spans="1:20" ht="48" hidden="1" x14ac:dyDescent="0.2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 s="12">
        <v>1380949200</v>
      </c>
      <c r="J1343" s="12">
        <v>1378586179</v>
      </c>
      <c r="K1343" s="13">
        <f>(J1343/86400)+25569</f>
        <v>41524.858553240745</v>
      </c>
      <c r="L1343" t="b">
        <v>0</v>
      </c>
      <c r="M1343">
        <v>65</v>
      </c>
      <c r="N1343" t="b">
        <v>1</v>
      </c>
      <c r="O1343" t="s">
        <v>8298</v>
      </c>
      <c r="P1343">
        <f t="shared" si="40"/>
        <v>0</v>
      </c>
      <c r="Q1343">
        <f>YEAR(K1343)</f>
        <v>2013</v>
      </c>
      <c r="R1343">
        <f t="shared" si="41"/>
        <v>112</v>
      </c>
      <c r="S1343" s="17" t="s">
        <v>8347</v>
      </c>
      <c r="T1343" t="s">
        <v>8361</v>
      </c>
    </row>
    <row r="1344" spans="1:20" ht="48" hidden="1" x14ac:dyDescent="0.2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 s="12">
        <v>1471185057</v>
      </c>
      <c r="J1344" s="12">
        <v>1468593057</v>
      </c>
      <c r="K1344" s="13">
        <f>(J1344/86400)+25569</f>
        <v>42566.604826388888</v>
      </c>
      <c r="L1344" t="b">
        <v>0</v>
      </c>
      <c r="M1344">
        <v>64</v>
      </c>
      <c r="N1344" t="b">
        <v>1</v>
      </c>
      <c r="O1344" t="s">
        <v>8269</v>
      </c>
      <c r="P1344">
        <f t="shared" si="40"/>
        <v>0</v>
      </c>
      <c r="Q1344">
        <f>YEAR(K1344)</f>
        <v>2016</v>
      </c>
      <c r="R1344">
        <f t="shared" si="41"/>
        <v>130</v>
      </c>
      <c r="S1344" s="17" t="s">
        <v>8343</v>
      </c>
      <c r="T1344" t="s">
        <v>8346</v>
      </c>
    </row>
    <row r="1345" spans="1:20" ht="48" hidden="1" x14ac:dyDescent="0.2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 s="12">
        <v>1424997000</v>
      </c>
      <c r="J1345" s="12">
        <v>1421983138</v>
      </c>
      <c r="K1345" s="13">
        <f>(J1345/86400)+25569</f>
        <v>42027.138171296298</v>
      </c>
      <c r="L1345" t="b">
        <v>0</v>
      </c>
      <c r="M1345">
        <v>61</v>
      </c>
      <c r="N1345" t="b">
        <v>1</v>
      </c>
      <c r="O1345" t="s">
        <v>8298</v>
      </c>
      <c r="P1345">
        <f t="shared" si="40"/>
        <v>0</v>
      </c>
      <c r="Q1345">
        <f>YEAR(K1345)</f>
        <v>2015</v>
      </c>
      <c r="R1345">
        <f t="shared" si="41"/>
        <v>195</v>
      </c>
      <c r="S1345" s="17" t="s">
        <v>8347</v>
      </c>
      <c r="T1345" t="s">
        <v>8361</v>
      </c>
    </row>
    <row r="1346" spans="1:20" ht="48" x14ac:dyDescent="0.2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 s="12">
        <v>1462766400</v>
      </c>
      <c r="J1346" s="12">
        <v>1460219110</v>
      </c>
      <c r="K1346" s="13">
        <f>(J1346/86400)+25569</f>
        <v>42469.68414351852</v>
      </c>
      <c r="L1346" t="b">
        <v>0</v>
      </c>
      <c r="M1346">
        <v>37</v>
      </c>
      <c r="N1346" t="b">
        <v>0</v>
      </c>
      <c r="O1346" t="s">
        <v>8269</v>
      </c>
      <c r="P1346">
        <f t="shared" si="40"/>
        <v>0</v>
      </c>
      <c r="Q1346">
        <f>YEAR(K1346)</f>
        <v>2016</v>
      </c>
      <c r="R1346">
        <f t="shared" si="41"/>
        <v>78</v>
      </c>
      <c r="S1346" s="17" t="s">
        <v>8343</v>
      </c>
      <c r="T1346" t="s">
        <v>8346</v>
      </c>
    </row>
    <row r="1347" spans="1:20" ht="48" hidden="1" x14ac:dyDescent="0.2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 s="12">
        <v>1438624800</v>
      </c>
      <c r="J1347" s="12">
        <v>1435133807</v>
      </c>
      <c r="K1347" s="13">
        <f>(J1347/86400)+25569</f>
        <v>42179.344988425924</v>
      </c>
      <c r="L1347" t="b">
        <v>0</v>
      </c>
      <c r="M1347">
        <v>39</v>
      </c>
      <c r="N1347" t="b">
        <v>1</v>
      </c>
      <c r="O1347" t="s">
        <v>8269</v>
      </c>
      <c r="P1347">
        <f t="shared" ref="P1347:P1410" si="42">IFERROR(ROUND(E1347/L1347,2),0)</f>
        <v>0</v>
      </c>
      <c r="Q1347">
        <f>YEAR(K1347)</f>
        <v>2015</v>
      </c>
      <c r="R1347">
        <f t="shared" ref="R1347:R1410" si="43">ROUND(E1347/D1347*100,0)</f>
        <v>118</v>
      </c>
      <c r="S1347" s="17" t="s">
        <v>8343</v>
      </c>
      <c r="T1347" t="s">
        <v>8346</v>
      </c>
    </row>
    <row r="1348" spans="1:20" ht="48" hidden="1" x14ac:dyDescent="0.2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 s="12">
        <v>1408942740</v>
      </c>
      <c r="J1348" s="12">
        <v>1406958354</v>
      </c>
      <c r="K1348" s="13">
        <f>(J1348/86400)+25569</f>
        <v>41853.240208333329</v>
      </c>
      <c r="L1348" t="b">
        <v>0</v>
      </c>
      <c r="M1348">
        <v>31</v>
      </c>
      <c r="N1348" t="b">
        <v>1</v>
      </c>
      <c r="O1348" t="s">
        <v>8269</v>
      </c>
      <c r="P1348">
        <f t="shared" si="42"/>
        <v>0</v>
      </c>
      <c r="Q1348">
        <f>YEAR(K1348)</f>
        <v>2014</v>
      </c>
      <c r="R1348">
        <f t="shared" si="43"/>
        <v>111</v>
      </c>
      <c r="S1348" s="17" t="s">
        <v>8343</v>
      </c>
      <c r="T1348" t="s">
        <v>8346</v>
      </c>
    </row>
    <row r="1349" spans="1:20" ht="48" hidden="1" x14ac:dyDescent="0.2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 s="12">
        <v>1476931696</v>
      </c>
      <c r="J1349" s="12">
        <v>1474339696</v>
      </c>
      <c r="K1349" s="13">
        <f>(J1349/86400)+25569</f>
        <v>42633.116851851853</v>
      </c>
      <c r="L1349" t="b">
        <v>0</v>
      </c>
      <c r="M1349">
        <v>66</v>
      </c>
      <c r="N1349" t="b">
        <v>1</v>
      </c>
      <c r="O1349" t="s">
        <v>8269</v>
      </c>
      <c r="P1349">
        <f t="shared" si="42"/>
        <v>0</v>
      </c>
      <c r="Q1349">
        <f>YEAR(K1349)</f>
        <v>2016</v>
      </c>
      <c r="R1349">
        <f t="shared" si="43"/>
        <v>111</v>
      </c>
      <c r="S1349" s="17" t="s">
        <v>8343</v>
      </c>
      <c r="T1349" t="s">
        <v>8346</v>
      </c>
    </row>
    <row r="1350" spans="1:20" ht="48" x14ac:dyDescent="0.2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 s="12">
        <v>1400569140</v>
      </c>
      <c r="J1350" s="12">
        <v>1397854356</v>
      </c>
      <c r="K1350" s="13">
        <f>(J1350/86400)+25569</f>
        <v>41747.86986111111</v>
      </c>
      <c r="L1350" t="b">
        <v>0</v>
      </c>
      <c r="M1350">
        <v>46</v>
      </c>
      <c r="N1350" t="b">
        <v>0</v>
      </c>
      <c r="O1350" t="s">
        <v>8269</v>
      </c>
      <c r="P1350">
        <f t="shared" si="42"/>
        <v>0</v>
      </c>
      <c r="Q1350">
        <f>YEAR(K1350)</f>
        <v>2014</v>
      </c>
      <c r="R1350">
        <f t="shared" si="43"/>
        <v>35</v>
      </c>
      <c r="S1350" s="17" t="s">
        <v>8343</v>
      </c>
      <c r="T1350" t="s">
        <v>8346</v>
      </c>
    </row>
    <row r="1351" spans="1:20" ht="32" hidden="1" x14ac:dyDescent="0.2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 s="12">
        <v>1489497886</v>
      </c>
      <c r="J1351" s="12">
        <v>1487082286</v>
      </c>
      <c r="K1351" s="13">
        <f>(J1351/86400)+25569</f>
        <v>42780.600532407407</v>
      </c>
      <c r="L1351" t="b">
        <v>1</v>
      </c>
      <c r="M1351">
        <v>70</v>
      </c>
      <c r="N1351" t="b">
        <v>1</v>
      </c>
      <c r="O1351" t="s">
        <v>8283</v>
      </c>
      <c r="P1351">
        <f t="shared" si="42"/>
        <v>3865.55</v>
      </c>
      <c r="Q1351">
        <f>YEAR(K1351)</f>
        <v>2017</v>
      </c>
      <c r="R1351">
        <f t="shared" si="43"/>
        <v>110</v>
      </c>
      <c r="S1351" s="17" t="s">
        <v>8333</v>
      </c>
      <c r="T1351" t="s">
        <v>8334</v>
      </c>
    </row>
    <row r="1352" spans="1:20" ht="48" hidden="1" x14ac:dyDescent="0.2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 s="12">
        <v>1362167988</v>
      </c>
      <c r="J1352" s="12">
        <v>1359575988</v>
      </c>
      <c r="K1352" s="13">
        <f>(J1352/86400)+25569</f>
        <v>41304.833194444444</v>
      </c>
      <c r="L1352" t="b">
        <v>1</v>
      </c>
      <c r="M1352">
        <v>120</v>
      </c>
      <c r="N1352" t="b">
        <v>1</v>
      </c>
      <c r="O1352" t="s">
        <v>8267</v>
      </c>
      <c r="P1352">
        <f t="shared" si="42"/>
        <v>3851.5</v>
      </c>
      <c r="Q1352">
        <f>YEAR(K1352)</f>
        <v>2013</v>
      </c>
      <c r="R1352">
        <f t="shared" si="43"/>
        <v>385</v>
      </c>
      <c r="S1352" s="17" t="s">
        <v>8341</v>
      </c>
      <c r="T1352" t="s">
        <v>8342</v>
      </c>
    </row>
    <row r="1353" spans="1:20" ht="48" hidden="1" x14ac:dyDescent="0.2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 s="12">
        <v>1400862355</v>
      </c>
      <c r="J1353" s="12">
        <v>1396974355</v>
      </c>
      <c r="K1353" s="13">
        <f>(J1353/86400)+25569</f>
        <v>41737.684664351851</v>
      </c>
      <c r="L1353" t="b">
        <v>0</v>
      </c>
      <c r="M1353">
        <v>81</v>
      </c>
      <c r="N1353" t="b">
        <v>1</v>
      </c>
      <c r="O1353" t="s">
        <v>8290</v>
      </c>
      <c r="P1353">
        <f t="shared" si="42"/>
        <v>0</v>
      </c>
      <c r="Q1353">
        <f>YEAR(K1353)</f>
        <v>2014</v>
      </c>
      <c r="R1353">
        <f t="shared" si="43"/>
        <v>101</v>
      </c>
      <c r="S1353" s="17" t="s">
        <v>8347</v>
      </c>
      <c r="T1353" t="s">
        <v>8358</v>
      </c>
    </row>
    <row r="1354" spans="1:20" ht="48" hidden="1" x14ac:dyDescent="0.2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 s="12">
        <v>1464801169</v>
      </c>
      <c r="J1354" s="12">
        <v>1462209169</v>
      </c>
      <c r="K1354" s="13">
        <f>(J1354/86400)+25569</f>
        <v>42492.717233796298</v>
      </c>
      <c r="L1354" t="b">
        <v>0</v>
      </c>
      <c r="M1354">
        <v>130</v>
      </c>
      <c r="N1354" t="b">
        <v>1</v>
      </c>
      <c r="O1354" t="s">
        <v>8269</v>
      </c>
      <c r="P1354">
        <f t="shared" si="42"/>
        <v>0</v>
      </c>
      <c r="Q1354">
        <f>YEAR(K1354)</f>
        <v>2016</v>
      </c>
      <c r="R1354">
        <f t="shared" si="43"/>
        <v>109</v>
      </c>
      <c r="S1354" s="17" t="s">
        <v>8343</v>
      </c>
      <c r="T1354" t="s">
        <v>8346</v>
      </c>
    </row>
    <row r="1355" spans="1:20" ht="32" hidden="1" x14ac:dyDescent="0.2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 s="12">
        <v>1429772340</v>
      </c>
      <c r="J1355" s="12">
        <v>1427121931</v>
      </c>
      <c r="K1355" s="13">
        <f>(J1355/86400)+25569</f>
        <v>42086.614942129629</v>
      </c>
      <c r="L1355" t="b">
        <v>0</v>
      </c>
      <c r="M1355">
        <v>86</v>
      </c>
      <c r="N1355" t="b">
        <v>1</v>
      </c>
      <c r="O1355" t="s">
        <v>8269</v>
      </c>
      <c r="P1355">
        <f t="shared" si="42"/>
        <v>0</v>
      </c>
      <c r="Q1355">
        <f>YEAR(K1355)</f>
        <v>2015</v>
      </c>
      <c r="R1355">
        <f t="shared" si="43"/>
        <v>109</v>
      </c>
      <c r="S1355" s="17" t="s">
        <v>8343</v>
      </c>
      <c r="T1355" t="s">
        <v>8346</v>
      </c>
    </row>
    <row r="1356" spans="1:20" ht="48" hidden="1" x14ac:dyDescent="0.2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 s="12">
        <v>1417465515</v>
      </c>
      <c r="J1356" s="12">
        <v>1415737515</v>
      </c>
      <c r="K1356" s="13">
        <f>(J1356/86400)+25569</f>
        <v>41954.850868055553</v>
      </c>
      <c r="L1356" t="b">
        <v>0</v>
      </c>
      <c r="M1356">
        <v>50</v>
      </c>
      <c r="N1356" t="b">
        <v>1</v>
      </c>
      <c r="O1356" t="s">
        <v>8303</v>
      </c>
      <c r="P1356">
        <f t="shared" si="42"/>
        <v>0</v>
      </c>
      <c r="Q1356">
        <f>YEAR(K1356)</f>
        <v>2014</v>
      </c>
      <c r="R1356">
        <f t="shared" si="43"/>
        <v>109</v>
      </c>
      <c r="S1356" s="17" t="s">
        <v>8343</v>
      </c>
      <c r="T1356" t="s">
        <v>8355</v>
      </c>
    </row>
    <row r="1357" spans="1:20" ht="32" hidden="1" x14ac:dyDescent="0.2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 s="12">
        <v>1402642740</v>
      </c>
      <c r="J1357" s="12">
        <v>1399563953</v>
      </c>
      <c r="K1357" s="13">
        <f>(J1357/86400)+25569</f>
        <v>41767.656863425924</v>
      </c>
      <c r="L1357" t="b">
        <v>1</v>
      </c>
      <c r="M1357">
        <v>59</v>
      </c>
      <c r="N1357" t="b">
        <v>1</v>
      </c>
      <c r="O1357" t="s">
        <v>8274</v>
      </c>
      <c r="P1357">
        <f t="shared" si="42"/>
        <v>3791</v>
      </c>
      <c r="Q1357">
        <f>YEAR(K1357)</f>
        <v>2014</v>
      </c>
      <c r="R1357">
        <f t="shared" si="43"/>
        <v>152</v>
      </c>
      <c r="S1357" s="17" t="s">
        <v>8347</v>
      </c>
      <c r="T1357" t="s">
        <v>8351</v>
      </c>
    </row>
    <row r="1358" spans="1:20" ht="32" hidden="1" x14ac:dyDescent="0.2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 s="12">
        <v>1268690100</v>
      </c>
      <c r="J1358" s="12">
        <v>1265493806</v>
      </c>
      <c r="K1358" s="13">
        <f>(J1358/86400)+25569</f>
        <v>40215.919050925928</v>
      </c>
      <c r="L1358" t="b">
        <v>1</v>
      </c>
      <c r="M1358">
        <v>79</v>
      </c>
      <c r="N1358" t="b">
        <v>1</v>
      </c>
      <c r="O1358" t="s">
        <v>8293</v>
      </c>
      <c r="P1358">
        <f t="shared" si="42"/>
        <v>3785</v>
      </c>
      <c r="Q1358">
        <f>YEAR(K1358)</f>
        <v>2010</v>
      </c>
      <c r="R1358">
        <f t="shared" si="43"/>
        <v>126</v>
      </c>
      <c r="S1358" s="17" t="s">
        <v>8328</v>
      </c>
      <c r="T1358" t="s">
        <v>8329</v>
      </c>
    </row>
    <row r="1359" spans="1:20" ht="48" x14ac:dyDescent="0.2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 s="12">
        <v>1438451580</v>
      </c>
      <c r="J1359" s="12">
        <v>1434609424</v>
      </c>
      <c r="K1359" s="13">
        <f>(J1359/86400)+25569</f>
        <v>42173.275740740741</v>
      </c>
      <c r="L1359" t="b">
        <v>0</v>
      </c>
      <c r="M1359">
        <v>28</v>
      </c>
      <c r="N1359" t="b">
        <v>0</v>
      </c>
      <c r="O1359" t="s">
        <v>8270</v>
      </c>
      <c r="P1359">
        <f t="shared" si="42"/>
        <v>0</v>
      </c>
      <c r="Q1359">
        <f>YEAR(K1359)</f>
        <v>2015</v>
      </c>
      <c r="R1359">
        <f t="shared" si="43"/>
        <v>5</v>
      </c>
      <c r="S1359" s="17" t="s">
        <v>8328</v>
      </c>
      <c r="T1359" t="s">
        <v>8362</v>
      </c>
    </row>
    <row r="1360" spans="1:20" ht="48" hidden="1" x14ac:dyDescent="0.2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 s="12">
        <v>1332362880</v>
      </c>
      <c r="J1360" s="12">
        <v>1329890585</v>
      </c>
      <c r="K1360" s="13">
        <f>(J1360/86400)+25569</f>
        <v>40961.252141203702</v>
      </c>
      <c r="L1360" t="b">
        <v>0</v>
      </c>
      <c r="M1360">
        <v>56</v>
      </c>
      <c r="N1360" t="b">
        <v>1</v>
      </c>
      <c r="O1360" t="s">
        <v>8298</v>
      </c>
      <c r="P1360">
        <f t="shared" si="42"/>
        <v>0</v>
      </c>
      <c r="Q1360">
        <f>YEAR(K1360)</f>
        <v>2012</v>
      </c>
      <c r="R1360">
        <f t="shared" si="43"/>
        <v>103</v>
      </c>
      <c r="S1360" s="17" t="s">
        <v>8347</v>
      </c>
      <c r="T1360" t="s">
        <v>8361</v>
      </c>
    </row>
    <row r="1361" spans="1:20" ht="48" hidden="1" x14ac:dyDescent="0.2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 s="12">
        <v>1338523140</v>
      </c>
      <c r="J1361" s="12">
        <v>1334442519</v>
      </c>
      <c r="K1361" s="13">
        <f>(J1361/86400)+25569</f>
        <v>41013.936562499999</v>
      </c>
      <c r="L1361" t="b">
        <v>1</v>
      </c>
      <c r="M1361">
        <v>60</v>
      </c>
      <c r="N1361" t="b">
        <v>1</v>
      </c>
      <c r="O1361" t="s">
        <v>8269</v>
      </c>
      <c r="P1361">
        <f t="shared" si="42"/>
        <v>3773</v>
      </c>
      <c r="Q1361">
        <f>YEAR(K1361)</f>
        <v>2012</v>
      </c>
      <c r="R1361">
        <f t="shared" si="43"/>
        <v>126</v>
      </c>
      <c r="S1361" s="17" t="s">
        <v>8343</v>
      </c>
      <c r="T1361" t="s">
        <v>8346</v>
      </c>
    </row>
    <row r="1362" spans="1:20" ht="48" hidden="1" x14ac:dyDescent="0.2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 s="12">
        <v>1465178400</v>
      </c>
      <c r="J1362" s="12">
        <v>1461985967</v>
      </c>
      <c r="K1362" s="13">
        <f>(J1362/86400)+25569</f>
        <v>42490.133877314816</v>
      </c>
      <c r="L1362" t="b">
        <v>0</v>
      </c>
      <c r="M1362">
        <v>60</v>
      </c>
      <c r="N1362" t="b">
        <v>1</v>
      </c>
      <c r="O1362" t="s">
        <v>8269</v>
      </c>
      <c r="P1362">
        <f t="shared" si="42"/>
        <v>0</v>
      </c>
      <c r="Q1362">
        <f>YEAR(K1362)</f>
        <v>2016</v>
      </c>
      <c r="R1362">
        <f t="shared" si="43"/>
        <v>107</v>
      </c>
      <c r="S1362" s="17" t="s">
        <v>8343</v>
      </c>
      <c r="T1362" t="s">
        <v>8346</v>
      </c>
    </row>
    <row r="1363" spans="1:20" ht="48" hidden="1" x14ac:dyDescent="0.2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 s="12">
        <v>1393445620</v>
      </c>
      <c r="J1363" s="12">
        <v>1390853620</v>
      </c>
      <c r="K1363" s="13">
        <f>(J1363/86400)+25569</f>
        <v>41666.842824074076</v>
      </c>
      <c r="L1363" t="b">
        <v>1</v>
      </c>
      <c r="M1363">
        <v>74</v>
      </c>
      <c r="N1363" t="b">
        <v>1</v>
      </c>
      <c r="O1363" t="s">
        <v>8274</v>
      </c>
      <c r="P1363">
        <f t="shared" si="42"/>
        <v>3751</v>
      </c>
      <c r="Q1363">
        <f>YEAR(K1363)</f>
        <v>2014</v>
      </c>
      <c r="R1363">
        <f t="shared" si="43"/>
        <v>114</v>
      </c>
      <c r="S1363" s="17" t="s">
        <v>8347</v>
      </c>
      <c r="T1363" t="s">
        <v>8351</v>
      </c>
    </row>
    <row r="1364" spans="1:20" ht="48" hidden="1" x14ac:dyDescent="0.2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 s="12">
        <v>1424715779</v>
      </c>
      <c r="J1364" s="12">
        <v>1423506179</v>
      </c>
      <c r="K1364" s="13">
        <f>(J1364/86400)+25569</f>
        <v>42044.765960648147</v>
      </c>
      <c r="L1364" t="b">
        <v>0</v>
      </c>
      <c r="M1364">
        <v>50</v>
      </c>
      <c r="N1364" t="b">
        <v>1</v>
      </c>
      <c r="O1364" t="s">
        <v>8303</v>
      </c>
      <c r="P1364">
        <f t="shared" si="42"/>
        <v>0</v>
      </c>
      <c r="Q1364">
        <f>YEAR(K1364)</f>
        <v>2015</v>
      </c>
      <c r="R1364">
        <f t="shared" si="43"/>
        <v>125</v>
      </c>
      <c r="S1364" s="17" t="s">
        <v>8343</v>
      </c>
      <c r="T1364" t="s">
        <v>8355</v>
      </c>
    </row>
    <row r="1365" spans="1:20" ht="48" hidden="1" x14ac:dyDescent="0.2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 s="12">
        <v>1380192418</v>
      </c>
      <c r="J1365" s="12">
        <v>1375008418</v>
      </c>
      <c r="K1365" s="13">
        <f>(J1365/86400)+25569</f>
        <v>41483.449282407411</v>
      </c>
      <c r="L1365" t="b">
        <v>0</v>
      </c>
      <c r="M1365">
        <v>63</v>
      </c>
      <c r="N1365" t="b">
        <v>1</v>
      </c>
      <c r="O1365" t="s">
        <v>8298</v>
      </c>
      <c r="P1365">
        <f t="shared" si="42"/>
        <v>0</v>
      </c>
      <c r="Q1365">
        <f>YEAR(K1365)</f>
        <v>2013</v>
      </c>
      <c r="R1365">
        <f t="shared" si="43"/>
        <v>107</v>
      </c>
      <c r="S1365" s="17" t="s">
        <v>8347</v>
      </c>
      <c r="T1365" t="s">
        <v>8361</v>
      </c>
    </row>
    <row r="1366" spans="1:20" ht="48" hidden="1" x14ac:dyDescent="0.2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 s="12">
        <v>1331352129</v>
      </c>
      <c r="J1366" s="12">
        <v>1328760129</v>
      </c>
      <c r="K1366" s="13">
        <f>(J1366/86400)+25569</f>
        <v>40948.16815972222</v>
      </c>
      <c r="L1366" t="b">
        <v>1</v>
      </c>
      <c r="M1366">
        <v>73</v>
      </c>
      <c r="N1366" t="b">
        <v>1</v>
      </c>
      <c r="O1366" t="s">
        <v>8277</v>
      </c>
      <c r="P1366">
        <f t="shared" si="42"/>
        <v>3736.55</v>
      </c>
      <c r="Q1366">
        <f>YEAR(K1366)</f>
        <v>2012</v>
      </c>
      <c r="R1366">
        <f t="shared" si="43"/>
        <v>107</v>
      </c>
      <c r="S1366" s="17" t="s">
        <v>8347</v>
      </c>
      <c r="T1366" t="s">
        <v>8348</v>
      </c>
    </row>
    <row r="1367" spans="1:20" ht="48" hidden="1" x14ac:dyDescent="0.2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 s="12">
        <v>1412135940</v>
      </c>
      <c r="J1367" s="12">
        <v>1410555998</v>
      </c>
      <c r="K1367" s="13">
        <f>(J1367/86400)+25569</f>
        <v>41894.879606481481</v>
      </c>
      <c r="L1367" t="b">
        <v>1</v>
      </c>
      <c r="M1367">
        <v>55</v>
      </c>
      <c r="N1367" t="b">
        <v>1</v>
      </c>
      <c r="O1367" t="s">
        <v>8267</v>
      </c>
      <c r="P1367">
        <f t="shared" si="42"/>
        <v>3735</v>
      </c>
      <c r="Q1367">
        <f>YEAR(K1367)</f>
        <v>2014</v>
      </c>
      <c r="R1367">
        <f t="shared" si="43"/>
        <v>107</v>
      </c>
      <c r="S1367" s="17" t="s">
        <v>8341</v>
      </c>
      <c r="T1367" t="s">
        <v>8342</v>
      </c>
    </row>
    <row r="1368" spans="1:20" ht="48" hidden="1" x14ac:dyDescent="0.2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 s="12">
        <v>1473625166</v>
      </c>
      <c r="J1368" s="12">
        <v>1470169166</v>
      </c>
      <c r="K1368" s="13">
        <f>(J1368/86400)+25569</f>
        <v>42584.846828703703</v>
      </c>
      <c r="L1368" t="b">
        <v>0</v>
      </c>
      <c r="M1368">
        <v>78</v>
      </c>
      <c r="N1368" t="b">
        <v>1</v>
      </c>
      <c r="O1368" t="s">
        <v>8269</v>
      </c>
      <c r="P1368">
        <f t="shared" si="42"/>
        <v>0</v>
      </c>
      <c r="Q1368">
        <f>YEAR(K1368)</f>
        <v>2016</v>
      </c>
      <c r="R1368">
        <f t="shared" si="43"/>
        <v>124</v>
      </c>
      <c r="S1368" s="17" t="s">
        <v>8343</v>
      </c>
      <c r="T1368" t="s">
        <v>8346</v>
      </c>
    </row>
    <row r="1369" spans="1:20" ht="48" hidden="1" x14ac:dyDescent="0.2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 s="12">
        <v>1446053616</v>
      </c>
      <c r="J1369" s="12">
        <v>1443461616</v>
      </c>
      <c r="K1369" s="13">
        <f>(J1369/86400)+25569</f>
        <v>42275.731666666667</v>
      </c>
      <c r="L1369" t="b">
        <v>0</v>
      </c>
      <c r="M1369">
        <v>52</v>
      </c>
      <c r="N1369" t="b">
        <v>1</v>
      </c>
      <c r="O1369" t="s">
        <v>8269</v>
      </c>
      <c r="P1369">
        <f t="shared" si="42"/>
        <v>0</v>
      </c>
      <c r="Q1369">
        <f>YEAR(K1369)</f>
        <v>2015</v>
      </c>
      <c r="R1369">
        <f t="shared" si="43"/>
        <v>107</v>
      </c>
      <c r="S1369" s="17" t="s">
        <v>8343</v>
      </c>
      <c r="T1369" t="s">
        <v>8346</v>
      </c>
    </row>
    <row r="1370" spans="1:20" ht="32" hidden="1" x14ac:dyDescent="0.2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 s="12">
        <v>1471406340</v>
      </c>
      <c r="J1370" s="12">
        <v>1470227660</v>
      </c>
      <c r="K1370" s="13">
        <f>(J1370/86400)+25569</f>
        <v>42585.523842592593</v>
      </c>
      <c r="L1370" t="b">
        <v>0</v>
      </c>
      <c r="M1370">
        <v>47</v>
      </c>
      <c r="N1370" t="b">
        <v>1</v>
      </c>
      <c r="O1370" t="s">
        <v>8269</v>
      </c>
      <c r="P1370">
        <f t="shared" si="42"/>
        <v>0</v>
      </c>
      <c r="Q1370">
        <f>YEAR(K1370)</f>
        <v>2016</v>
      </c>
      <c r="R1370">
        <f t="shared" si="43"/>
        <v>106</v>
      </c>
      <c r="S1370" s="17" t="s">
        <v>8343</v>
      </c>
      <c r="T1370" t="s">
        <v>8346</v>
      </c>
    </row>
    <row r="1371" spans="1:20" ht="48" hidden="1" x14ac:dyDescent="0.2">
      <c r="A1371">
        <v>108</v>
      </c>
      <c r="B1371" s="3" t="s">
        <v>110</v>
      </c>
      <c r="C1371" s="3" t="s">
        <v>4219</v>
      </c>
      <c r="D1371" s="6">
        <v>1500</v>
      </c>
      <c r="E1371" s="8">
        <v>3700</v>
      </c>
      <c r="F1371" t="s">
        <v>8218</v>
      </c>
      <c r="G1371" t="s">
        <v>8223</v>
      </c>
      <c r="H1371" t="s">
        <v>8245</v>
      </c>
      <c r="I1371" s="12">
        <v>1370011370</v>
      </c>
      <c r="J1371" s="12">
        <v>1364827370</v>
      </c>
      <c r="K1371" s="13">
        <f>(J1371/86400)+25569</f>
        <v>41365.613078703704</v>
      </c>
      <c r="L1371" t="b">
        <v>0</v>
      </c>
      <c r="M1371">
        <v>47</v>
      </c>
      <c r="N1371" t="b">
        <v>1</v>
      </c>
      <c r="O1371" t="s">
        <v>8264</v>
      </c>
      <c r="P1371">
        <f t="shared" si="42"/>
        <v>0</v>
      </c>
      <c r="Q1371">
        <f>YEAR(K1371)</f>
        <v>2013</v>
      </c>
      <c r="R1371">
        <f t="shared" si="43"/>
        <v>247</v>
      </c>
      <c r="S1371" s="17" t="s">
        <v>8341</v>
      </c>
      <c r="T1371" t="s">
        <v>8363</v>
      </c>
    </row>
    <row r="1372" spans="1:20" ht="48" hidden="1" x14ac:dyDescent="0.2">
      <c r="A1372">
        <v>29</v>
      </c>
      <c r="B1372" s="3" t="s">
        <v>31</v>
      </c>
      <c r="C1372" s="3" t="s">
        <v>4140</v>
      </c>
      <c r="D1372" s="6">
        <v>3000</v>
      </c>
      <c r="E1372" s="8">
        <v>3700</v>
      </c>
      <c r="F1372" t="s">
        <v>8218</v>
      </c>
      <c r="G1372" t="s">
        <v>8224</v>
      </c>
      <c r="H1372" t="s">
        <v>8246</v>
      </c>
      <c r="I1372" s="12">
        <v>1406045368</v>
      </c>
      <c r="J1372" s="12">
        <v>1403453368</v>
      </c>
      <c r="K1372" s="13">
        <f>(J1372/86400)+25569</f>
        <v>41812.67324074074</v>
      </c>
      <c r="L1372" t="b">
        <v>0</v>
      </c>
      <c r="M1372">
        <v>117</v>
      </c>
      <c r="N1372" t="b">
        <v>1</v>
      </c>
      <c r="O1372" t="s">
        <v>8263</v>
      </c>
      <c r="P1372">
        <f t="shared" si="42"/>
        <v>0</v>
      </c>
      <c r="Q1372">
        <f>YEAR(K1372)</f>
        <v>2014</v>
      </c>
      <c r="R1372">
        <f t="shared" si="43"/>
        <v>123</v>
      </c>
      <c r="S1372" s="17" t="s">
        <v>8341</v>
      </c>
      <c r="T1372" t="s">
        <v>8352</v>
      </c>
    </row>
    <row r="1373" spans="1:20" ht="32" x14ac:dyDescent="0.2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 s="12">
        <v>1413925887</v>
      </c>
      <c r="J1373" s="12">
        <v>1411333887</v>
      </c>
      <c r="K1373" s="13">
        <f>(J1373/86400)+25569</f>
        <v>41903.882951388892</v>
      </c>
      <c r="L1373" t="b">
        <v>0</v>
      </c>
      <c r="M1373">
        <v>25</v>
      </c>
      <c r="N1373" t="b">
        <v>0</v>
      </c>
      <c r="O1373" t="s">
        <v>8269</v>
      </c>
      <c r="P1373">
        <f t="shared" si="42"/>
        <v>0</v>
      </c>
      <c r="Q1373">
        <f>YEAR(K1373)</f>
        <v>2014</v>
      </c>
      <c r="R1373">
        <f t="shared" si="43"/>
        <v>37</v>
      </c>
      <c r="S1373" s="17" t="s">
        <v>8343</v>
      </c>
      <c r="T1373" t="s">
        <v>8346</v>
      </c>
    </row>
    <row r="1374" spans="1:20" ht="48" hidden="1" x14ac:dyDescent="0.2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 s="12">
        <v>1433131140</v>
      </c>
      <c r="J1374" s="12">
        <v>1430445163</v>
      </c>
      <c r="K1374" s="13">
        <f>(J1374/86400)+25569</f>
        <v>42125.078275462962</v>
      </c>
      <c r="L1374" t="b">
        <v>0</v>
      </c>
      <c r="M1374">
        <v>67</v>
      </c>
      <c r="N1374" t="b">
        <v>1</v>
      </c>
      <c r="O1374" t="s">
        <v>8298</v>
      </c>
      <c r="P1374">
        <f t="shared" si="42"/>
        <v>0</v>
      </c>
      <c r="Q1374">
        <f>YEAR(K1374)</f>
        <v>2015</v>
      </c>
      <c r="R1374">
        <f t="shared" si="43"/>
        <v>123</v>
      </c>
      <c r="S1374" s="17" t="s">
        <v>8347</v>
      </c>
      <c r="T1374" t="s">
        <v>8361</v>
      </c>
    </row>
    <row r="1375" spans="1:20" ht="32" hidden="1" x14ac:dyDescent="0.2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 s="12">
        <v>1477342800</v>
      </c>
      <c r="J1375" s="12">
        <v>1476386395</v>
      </c>
      <c r="K1375" s="13">
        <f>(J1375/86400)+25569</f>
        <v>42656.805497685185</v>
      </c>
      <c r="L1375" t="b">
        <v>0</v>
      </c>
      <c r="M1375">
        <v>62</v>
      </c>
      <c r="N1375" t="b">
        <v>1</v>
      </c>
      <c r="O1375" t="s">
        <v>8275</v>
      </c>
      <c r="P1375">
        <f t="shared" si="42"/>
        <v>0</v>
      </c>
      <c r="Q1375">
        <f>YEAR(K1375)</f>
        <v>2016</v>
      </c>
      <c r="R1375">
        <f t="shared" si="43"/>
        <v>105</v>
      </c>
      <c r="S1375" s="17" t="s">
        <v>8347</v>
      </c>
      <c r="T1375" t="s">
        <v>8356</v>
      </c>
    </row>
    <row r="1376" spans="1:20" ht="48" hidden="1" x14ac:dyDescent="0.2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 s="12">
        <v>1435111200</v>
      </c>
      <c r="J1376" s="12">
        <v>1433254268</v>
      </c>
      <c r="K1376" s="13">
        <f>(J1376/86400)+25569</f>
        <v>42157.591064814813</v>
      </c>
      <c r="L1376" t="b">
        <v>0</v>
      </c>
      <c r="M1376">
        <v>29</v>
      </c>
      <c r="N1376" t="b">
        <v>1</v>
      </c>
      <c r="O1376" t="s">
        <v>8269</v>
      </c>
      <c r="P1376">
        <f t="shared" si="42"/>
        <v>0</v>
      </c>
      <c r="Q1376">
        <f>YEAR(K1376)</f>
        <v>2015</v>
      </c>
      <c r="R1376">
        <f t="shared" si="43"/>
        <v>108</v>
      </c>
      <c r="S1376" s="17" t="s">
        <v>8343</v>
      </c>
      <c r="T1376" t="s">
        <v>8346</v>
      </c>
    </row>
    <row r="1377" spans="1:20" ht="48" hidden="1" x14ac:dyDescent="0.2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 s="12">
        <v>1434384880</v>
      </c>
      <c r="J1377" s="12">
        <v>1432484080</v>
      </c>
      <c r="K1377" s="13">
        <f>(J1377/86400)+25569</f>
        <v>42148.676851851851</v>
      </c>
      <c r="L1377" t="b">
        <v>0</v>
      </c>
      <c r="M1377">
        <v>111</v>
      </c>
      <c r="N1377" t="b">
        <v>1</v>
      </c>
      <c r="O1377" t="s">
        <v>8269</v>
      </c>
      <c r="P1377">
        <f t="shared" si="42"/>
        <v>0</v>
      </c>
      <c r="Q1377">
        <f>YEAR(K1377)</f>
        <v>2015</v>
      </c>
      <c r="R1377">
        <f t="shared" si="43"/>
        <v>105</v>
      </c>
      <c r="S1377" s="17" t="s">
        <v>8343</v>
      </c>
      <c r="T1377" t="s">
        <v>8346</v>
      </c>
    </row>
    <row r="1378" spans="1:20" ht="48" hidden="1" x14ac:dyDescent="0.2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 s="12">
        <v>1451881207</v>
      </c>
      <c r="J1378" s="12">
        <v>1449116407</v>
      </c>
      <c r="K1378" s="13">
        <f>(J1378/86400)+25569</f>
        <v>42341.180636574078</v>
      </c>
      <c r="L1378" t="b">
        <v>0</v>
      </c>
      <c r="M1378">
        <v>46</v>
      </c>
      <c r="N1378" t="b">
        <v>1</v>
      </c>
      <c r="O1378" t="s">
        <v>8269</v>
      </c>
      <c r="P1378">
        <f t="shared" si="42"/>
        <v>0</v>
      </c>
      <c r="Q1378">
        <f>YEAR(K1378)</f>
        <v>2015</v>
      </c>
      <c r="R1378">
        <f t="shared" si="43"/>
        <v>105</v>
      </c>
      <c r="S1378" s="17" t="s">
        <v>8343</v>
      </c>
      <c r="T1378" t="s">
        <v>8346</v>
      </c>
    </row>
    <row r="1379" spans="1:20" ht="48" hidden="1" x14ac:dyDescent="0.2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 s="12">
        <v>1448838000</v>
      </c>
      <c r="J1379" s="12">
        <v>1445791811</v>
      </c>
      <c r="K1379" s="13">
        <f>(J1379/86400)+25569</f>
        <v>42302.701516203699</v>
      </c>
      <c r="L1379" t="b">
        <v>0</v>
      </c>
      <c r="M1379">
        <v>51</v>
      </c>
      <c r="N1379" t="b">
        <v>1</v>
      </c>
      <c r="O1379" t="s">
        <v>8269</v>
      </c>
      <c r="P1379">
        <f t="shared" si="42"/>
        <v>0</v>
      </c>
      <c r="Q1379">
        <f>YEAR(K1379)</f>
        <v>2015</v>
      </c>
      <c r="R1379">
        <f t="shared" si="43"/>
        <v>104</v>
      </c>
      <c r="S1379" s="17" t="s">
        <v>8343</v>
      </c>
      <c r="T1379" t="s">
        <v>8346</v>
      </c>
    </row>
    <row r="1380" spans="1:20" ht="48" hidden="1" x14ac:dyDescent="0.2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 s="12">
        <v>1340944043</v>
      </c>
      <c r="J1380" s="12">
        <v>1338352043</v>
      </c>
      <c r="K1380" s="13">
        <f>(J1380/86400)+25569</f>
        <v>41059.185682870375</v>
      </c>
      <c r="L1380" t="b">
        <v>0</v>
      </c>
      <c r="M1380">
        <v>79</v>
      </c>
      <c r="N1380" t="b">
        <v>1</v>
      </c>
      <c r="O1380" t="s">
        <v>8274</v>
      </c>
      <c r="P1380">
        <f t="shared" si="42"/>
        <v>0</v>
      </c>
      <c r="Q1380">
        <f>YEAR(K1380)</f>
        <v>2012</v>
      </c>
      <c r="R1380">
        <f t="shared" si="43"/>
        <v>121</v>
      </c>
      <c r="S1380" s="17" t="s">
        <v>8347</v>
      </c>
      <c r="T1380" t="s">
        <v>8351</v>
      </c>
    </row>
    <row r="1381" spans="1:20" ht="48" hidden="1" x14ac:dyDescent="0.2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 s="12">
        <v>1460141521</v>
      </c>
      <c r="J1381" s="12">
        <v>1457553121</v>
      </c>
      <c r="K1381" s="13">
        <f>(J1381/86400)+25569</f>
        <v>42438.827789351853</v>
      </c>
      <c r="L1381" t="b">
        <v>1</v>
      </c>
      <c r="M1381">
        <v>29</v>
      </c>
      <c r="N1381" t="b">
        <v>1</v>
      </c>
      <c r="O1381" t="s">
        <v>8267</v>
      </c>
      <c r="P1381">
        <f t="shared" si="42"/>
        <v>3638</v>
      </c>
      <c r="Q1381">
        <f>YEAR(K1381)</f>
        <v>2016</v>
      </c>
      <c r="R1381">
        <f t="shared" si="43"/>
        <v>104</v>
      </c>
      <c r="S1381" s="17" t="s">
        <v>8341</v>
      </c>
      <c r="T1381" t="s">
        <v>8342</v>
      </c>
    </row>
    <row r="1382" spans="1:20" ht="48" hidden="1" x14ac:dyDescent="0.2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 s="12">
        <v>1429286400</v>
      </c>
      <c r="J1382" s="12">
        <v>1427221560</v>
      </c>
      <c r="K1382" s="13">
        <f>(J1382/86400)+25569</f>
        <v>42087.768055555556</v>
      </c>
      <c r="L1382" t="b">
        <v>0</v>
      </c>
      <c r="M1382">
        <v>29</v>
      </c>
      <c r="N1382" t="b">
        <v>1</v>
      </c>
      <c r="O1382" t="s">
        <v>8269</v>
      </c>
      <c r="P1382">
        <f t="shared" si="42"/>
        <v>0</v>
      </c>
      <c r="Q1382">
        <f>YEAR(K1382)</f>
        <v>2015</v>
      </c>
      <c r="R1382">
        <f t="shared" si="43"/>
        <v>121</v>
      </c>
      <c r="S1382" s="17" t="s">
        <v>8343</v>
      </c>
      <c r="T1382" t="s">
        <v>8346</v>
      </c>
    </row>
    <row r="1383" spans="1:20" ht="48" hidden="1" x14ac:dyDescent="0.2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 s="12">
        <v>1403452131</v>
      </c>
      <c r="J1383" s="12">
        <v>1401205731</v>
      </c>
      <c r="K1383" s="13">
        <f>(J1383/86400)+25569</f>
        <v>41786.65892361111</v>
      </c>
      <c r="L1383" t="b">
        <v>0</v>
      </c>
      <c r="M1383">
        <v>60</v>
      </c>
      <c r="N1383" t="b">
        <v>1</v>
      </c>
      <c r="O1383" t="s">
        <v>8264</v>
      </c>
      <c r="P1383">
        <f t="shared" si="42"/>
        <v>0</v>
      </c>
      <c r="Q1383">
        <f>YEAR(K1383)</f>
        <v>2014</v>
      </c>
      <c r="R1383">
        <f t="shared" si="43"/>
        <v>103</v>
      </c>
      <c r="S1383" s="17" t="s">
        <v>8341</v>
      </c>
      <c r="T1383" t="s">
        <v>8363</v>
      </c>
    </row>
    <row r="1384" spans="1:20" ht="48" hidden="1" x14ac:dyDescent="0.2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 s="12">
        <v>1305625164</v>
      </c>
      <c r="J1384" s="12">
        <v>1300354764</v>
      </c>
      <c r="K1384" s="13">
        <f>(J1384/86400)+25569</f>
        <v>40619.402361111112</v>
      </c>
      <c r="L1384" t="b">
        <v>0</v>
      </c>
      <c r="M1384">
        <v>46</v>
      </c>
      <c r="N1384" t="b">
        <v>1</v>
      </c>
      <c r="O1384" t="s">
        <v>8264</v>
      </c>
      <c r="P1384">
        <f t="shared" si="42"/>
        <v>0</v>
      </c>
      <c r="Q1384">
        <f>YEAR(K1384)</f>
        <v>2011</v>
      </c>
      <c r="R1384">
        <f t="shared" si="43"/>
        <v>120</v>
      </c>
      <c r="S1384" s="17" t="s">
        <v>8341</v>
      </c>
      <c r="T1384" t="s">
        <v>8363</v>
      </c>
    </row>
    <row r="1385" spans="1:20" ht="48" x14ac:dyDescent="0.2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 s="12">
        <v>1444539600</v>
      </c>
      <c r="J1385" s="12">
        <v>1441297645</v>
      </c>
      <c r="K1385" s="13">
        <f>(J1385/86400)+25569</f>
        <v>42250.685706018514</v>
      </c>
      <c r="L1385" t="b">
        <v>0</v>
      </c>
      <c r="M1385">
        <v>57</v>
      </c>
      <c r="N1385" t="b">
        <v>0</v>
      </c>
      <c r="O1385" t="s">
        <v>8273</v>
      </c>
      <c r="P1385">
        <f t="shared" si="42"/>
        <v>0</v>
      </c>
      <c r="Q1385">
        <f>YEAR(K1385)</f>
        <v>2015</v>
      </c>
      <c r="R1385">
        <f t="shared" si="43"/>
        <v>51</v>
      </c>
      <c r="S1385" s="17" t="s">
        <v>8331</v>
      </c>
      <c r="T1385" t="s">
        <v>8372</v>
      </c>
    </row>
    <row r="1386" spans="1:20" ht="48" hidden="1" x14ac:dyDescent="0.2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 s="12">
        <v>1427806320</v>
      </c>
      <c r="J1386" s="12">
        <v>1422834819</v>
      </c>
      <c r="K1386" s="13">
        <f>(J1386/86400)+25569</f>
        <v>42036.995590277773</v>
      </c>
      <c r="L1386" t="b">
        <v>0</v>
      </c>
      <c r="M1386">
        <v>27</v>
      </c>
      <c r="N1386" t="b">
        <v>1</v>
      </c>
      <c r="O1386" t="s">
        <v>8269</v>
      </c>
      <c r="P1386">
        <f t="shared" si="42"/>
        <v>0</v>
      </c>
      <c r="Q1386">
        <f>YEAR(K1386)</f>
        <v>2015</v>
      </c>
      <c r="R1386">
        <f t="shared" si="43"/>
        <v>103</v>
      </c>
      <c r="S1386" s="17" t="s">
        <v>8343</v>
      </c>
      <c r="T1386" t="s">
        <v>8346</v>
      </c>
    </row>
    <row r="1387" spans="1:20" ht="32" hidden="1" x14ac:dyDescent="0.2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 s="12">
        <v>1349477050</v>
      </c>
      <c r="J1387" s="12">
        <v>1346885050</v>
      </c>
      <c r="K1387" s="13">
        <f>(J1387/86400)+25569</f>
        <v>41157.947337962964</v>
      </c>
      <c r="L1387" t="b">
        <v>0</v>
      </c>
      <c r="M1387">
        <v>69</v>
      </c>
      <c r="N1387" t="b">
        <v>1</v>
      </c>
      <c r="O1387" t="s">
        <v>8274</v>
      </c>
      <c r="P1387">
        <f t="shared" si="42"/>
        <v>0</v>
      </c>
      <c r="Q1387">
        <f>YEAR(K1387)</f>
        <v>2012</v>
      </c>
      <c r="R1387">
        <f t="shared" si="43"/>
        <v>119</v>
      </c>
      <c r="S1387" s="17" t="s">
        <v>8347</v>
      </c>
      <c r="T1387" t="s">
        <v>8351</v>
      </c>
    </row>
    <row r="1388" spans="1:20" ht="48" hidden="1" x14ac:dyDescent="0.2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 s="12">
        <v>1481737761</v>
      </c>
      <c r="J1388" s="12">
        <v>1479577761</v>
      </c>
      <c r="K1388" s="13">
        <f>(J1388/86400)+25569</f>
        <v>42693.742604166662</v>
      </c>
      <c r="L1388" t="b">
        <v>0</v>
      </c>
      <c r="M1388">
        <v>96</v>
      </c>
      <c r="N1388" t="b">
        <v>1</v>
      </c>
      <c r="O1388" t="s">
        <v>8269</v>
      </c>
      <c r="P1388">
        <f t="shared" si="42"/>
        <v>0</v>
      </c>
      <c r="Q1388">
        <f>YEAR(K1388)</f>
        <v>2016</v>
      </c>
      <c r="R1388">
        <f t="shared" si="43"/>
        <v>128</v>
      </c>
      <c r="S1388" s="17" t="s">
        <v>8343</v>
      </c>
      <c r="T1388" t="s">
        <v>8346</v>
      </c>
    </row>
    <row r="1389" spans="1:20" ht="48" x14ac:dyDescent="0.2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 s="12">
        <v>1461301574</v>
      </c>
      <c r="J1389" s="12">
        <v>1456121174</v>
      </c>
      <c r="K1389" s="13">
        <f>(J1389/86400)+25569</f>
        <v>42422.254328703704</v>
      </c>
      <c r="L1389" t="b">
        <v>0</v>
      </c>
      <c r="M1389">
        <v>81</v>
      </c>
      <c r="N1389" t="b">
        <v>0</v>
      </c>
      <c r="O1389" t="s">
        <v>8271</v>
      </c>
      <c r="P1389">
        <f t="shared" si="42"/>
        <v>0</v>
      </c>
      <c r="Q1389">
        <f>YEAR(K1389)</f>
        <v>2016</v>
      </c>
      <c r="R1389">
        <f t="shared" si="43"/>
        <v>18</v>
      </c>
      <c r="S1389" s="17" t="s">
        <v>8328</v>
      </c>
      <c r="T1389" t="s">
        <v>8330</v>
      </c>
    </row>
    <row r="1390" spans="1:20" ht="48" hidden="1" x14ac:dyDescent="0.2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 s="12">
        <v>1312470475</v>
      </c>
      <c r="J1390" s="12">
        <v>1308496075</v>
      </c>
      <c r="K1390" s="13">
        <f>(J1390/86400)+25569</f>
        <v>40713.630497685182</v>
      </c>
      <c r="L1390" t="b">
        <v>0</v>
      </c>
      <c r="M1390">
        <v>62</v>
      </c>
      <c r="N1390" t="b">
        <v>1</v>
      </c>
      <c r="O1390" t="s">
        <v>8272</v>
      </c>
      <c r="P1390">
        <f t="shared" si="42"/>
        <v>0</v>
      </c>
      <c r="Q1390">
        <f>YEAR(K1390)</f>
        <v>2011</v>
      </c>
      <c r="R1390">
        <f t="shared" si="43"/>
        <v>119</v>
      </c>
      <c r="S1390" s="17" t="s">
        <v>8331</v>
      </c>
      <c r="T1390" t="s">
        <v>8353</v>
      </c>
    </row>
    <row r="1391" spans="1:20" ht="48" x14ac:dyDescent="0.2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 s="12">
        <v>1486317653</v>
      </c>
      <c r="J1391" s="12">
        <v>1481133653</v>
      </c>
      <c r="K1391" s="13">
        <f>(J1391/86400)+25569</f>
        <v>42711.750613425931</v>
      </c>
      <c r="L1391" t="b">
        <v>0</v>
      </c>
      <c r="M1391">
        <v>6</v>
      </c>
      <c r="N1391" t="b">
        <v>0</v>
      </c>
      <c r="O1391" t="s">
        <v>8271</v>
      </c>
      <c r="P1391">
        <f t="shared" si="42"/>
        <v>0</v>
      </c>
      <c r="Q1391">
        <f>YEAR(K1391)</f>
        <v>2016</v>
      </c>
      <c r="R1391">
        <f t="shared" si="43"/>
        <v>4</v>
      </c>
      <c r="S1391" s="17" t="s">
        <v>8328</v>
      </c>
      <c r="T1391" t="s">
        <v>8330</v>
      </c>
    </row>
    <row r="1392" spans="1:20" ht="48" hidden="1" x14ac:dyDescent="0.2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 s="12">
        <v>1434925500</v>
      </c>
      <c r="J1392" s="12">
        <v>1432410639</v>
      </c>
      <c r="K1392" s="13">
        <f>(J1392/86400)+25569</f>
        <v>42147.826840277776</v>
      </c>
      <c r="L1392" t="b">
        <v>0</v>
      </c>
      <c r="M1392">
        <v>62</v>
      </c>
      <c r="N1392" t="b">
        <v>1</v>
      </c>
      <c r="O1392" t="s">
        <v>8269</v>
      </c>
      <c r="P1392">
        <f t="shared" si="42"/>
        <v>0</v>
      </c>
      <c r="Q1392">
        <f>YEAR(K1392)</f>
        <v>2015</v>
      </c>
      <c r="R1392">
        <f t="shared" si="43"/>
        <v>118</v>
      </c>
      <c r="S1392" s="17" t="s">
        <v>8343</v>
      </c>
      <c r="T1392" t="s">
        <v>8346</v>
      </c>
    </row>
    <row r="1393" spans="1:20" ht="48" hidden="1" x14ac:dyDescent="0.2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 s="12">
        <v>1374888436</v>
      </c>
      <c r="J1393" s="12">
        <v>1372296436</v>
      </c>
      <c r="K1393" s="13">
        <f>(J1393/86400)+25569</f>
        <v>41452.060601851852</v>
      </c>
      <c r="L1393" t="b">
        <v>0</v>
      </c>
      <c r="M1393">
        <v>69</v>
      </c>
      <c r="N1393" t="b">
        <v>1</v>
      </c>
      <c r="O1393" t="s">
        <v>8278</v>
      </c>
      <c r="P1393">
        <f t="shared" si="42"/>
        <v>0</v>
      </c>
      <c r="Q1393">
        <f>YEAR(K1393)</f>
        <v>2013</v>
      </c>
      <c r="R1393">
        <f t="shared" si="43"/>
        <v>101</v>
      </c>
      <c r="S1393" s="17" t="s">
        <v>8347</v>
      </c>
      <c r="T1393" t="s">
        <v>8349</v>
      </c>
    </row>
    <row r="1394" spans="1:20" ht="64" hidden="1" x14ac:dyDescent="0.2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 s="12">
        <v>1295928000</v>
      </c>
      <c r="J1394" s="12">
        <v>1288160403</v>
      </c>
      <c r="K1394" s="13">
        <f>(J1394/86400)+25569</f>
        <v>40478.263923611114</v>
      </c>
      <c r="L1394" t="b">
        <v>1</v>
      </c>
      <c r="M1394">
        <v>104</v>
      </c>
      <c r="N1394" t="b">
        <v>1</v>
      </c>
      <c r="O1394" t="s">
        <v>8269</v>
      </c>
      <c r="P1394">
        <f t="shared" si="42"/>
        <v>3535</v>
      </c>
      <c r="Q1394">
        <f>YEAR(K1394)</f>
        <v>2010</v>
      </c>
      <c r="R1394">
        <f t="shared" si="43"/>
        <v>101</v>
      </c>
      <c r="S1394" s="17" t="s">
        <v>8343</v>
      </c>
      <c r="T1394" t="s">
        <v>8346</v>
      </c>
    </row>
    <row r="1395" spans="1:20" ht="48" hidden="1" x14ac:dyDescent="0.2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 s="12">
        <v>1472490000</v>
      </c>
      <c r="J1395" s="12">
        <v>1467468008</v>
      </c>
      <c r="K1395" s="13">
        <f>(J1395/86400)+25569</f>
        <v>42553.583425925928</v>
      </c>
      <c r="L1395" t="b">
        <v>0</v>
      </c>
      <c r="M1395">
        <v>39</v>
      </c>
      <c r="N1395" t="b">
        <v>1</v>
      </c>
      <c r="O1395" t="s">
        <v>8303</v>
      </c>
      <c r="P1395">
        <f t="shared" si="42"/>
        <v>0</v>
      </c>
      <c r="Q1395">
        <f>YEAR(K1395)</f>
        <v>2016</v>
      </c>
      <c r="R1395">
        <f t="shared" si="43"/>
        <v>101</v>
      </c>
      <c r="S1395" s="17" t="s">
        <v>8343</v>
      </c>
      <c r="T1395" t="s">
        <v>8355</v>
      </c>
    </row>
    <row r="1396" spans="1:20" ht="48" hidden="1" x14ac:dyDescent="0.2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 s="12">
        <v>1405915140</v>
      </c>
      <c r="J1396" s="12">
        <v>1404140667</v>
      </c>
      <c r="K1396" s="13">
        <f>(J1396/86400)+25569</f>
        <v>41820.62809027778</v>
      </c>
      <c r="L1396" t="b">
        <v>0</v>
      </c>
      <c r="M1396">
        <v>40</v>
      </c>
      <c r="N1396" t="b">
        <v>1</v>
      </c>
      <c r="O1396" t="s">
        <v>8269</v>
      </c>
      <c r="P1396">
        <f t="shared" si="42"/>
        <v>0</v>
      </c>
      <c r="Q1396">
        <f>YEAR(K1396)</f>
        <v>2014</v>
      </c>
      <c r="R1396">
        <f t="shared" si="43"/>
        <v>101</v>
      </c>
      <c r="S1396" s="17" t="s">
        <v>8343</v>
      </c>
      <c r="T1396" t="s">
        <v>8346</v>
      </c>
    </row>
    <row r="1397" spans="1:20" ht="48" x14ac:dyDescent="0.2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 s="12">
        <v>1427936400</v>
      </c>
      <c r="J1397" s="12">
        <v>1424221866</v>
      </c>
      <c r="K1397" s="13">
        <f>(J1397/86400)+25569</f>
        <v>42053.049375000002</v>
      </c>
      <c r="L1397" t="b">
        <v>0</v>
      </c>
      <c r="M1397">
        <v>33</v>
      </c>
      <c r="N1397" t="b">
        <v>0</v>
      </c>
      <c r="O1397" t="s">
        <v>8269</v>
      </c>
      <c r="P1397">
        <f t="shared" si="42"/>
        <v>0</v>
      </c>
      <c r="Q1397">
        <f>YEAR(K1397)</f>
        <v>2015</v>
      </c>
      <c r="R1397">
        <f t="shared" si="43"/>
        <v>71</v>
      </c>
      <c r="S1397" s="17" t="s">
        <v>8343</v>
      </c>
      <c r="T1397" t="s">
        <v>8346</v>
      </c>
    </row>
    <row r="1398" spans="1:20" ht="48" hidden="1" x14ac:dyDescent="0.2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 s="12">
        <v>1470092340</v>
      </c>
      <c r="J1398" s="12">
        <v>1467973256</v>
      </c>
      <c r="K1398" s="13">
        <f>(J1398/86400)+25569</f>
        <v>42559.431203703702</v>
      </c>
      <c r="L1398" t="b">
        <v>0</v>
      </c>
      <c r="M1398">
        <v>46</v>
      </c>
      <c r="N1398" t="b">
        <v>1</v>
      </c>
      <c r="O1398" t="s">
        <v>8269</v>
      </c>
      <c r="P1398">
        <f t="shared" si="42"/>
        <v>0</v>
      </c>
      <c r="Q1398">
        <f>YEAR(K1398)</f>
        <v>2016</v>
      </c>
      <c r="R1398">
        <f t="shared" si="43"/>
        <v>101</v>
      </c>
      <c r="S1398" s="17" t="s">
        <v>8343</v>
      </c>
      <c r="T1398" t="s">
        <v>8346</v>
      </c>
    </row>
    <row r="1399" spans="1:20" ht="32" hidden="1" x14ac:dyDescent="0.2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 s="12">
        <v>1410379774</v>
      </c>
      <c r="J1399" s="12">
        <v>1407787774</v>
      </c>
      <c r="K1399" s="13">
        <f>(J1399/86400)+25569</f>
        <v>41862.83997685185</v>
      </c>
      <c r="L1399" t="b">
        <v>1</v>
      </c>
      <c r="M1399">
        <v>34</v>
      </c>
      <c r="N1399" t="b">
        <v>1</v>
      </c>
      <c r="O1399" t="s">
        <v>8269</v>
      </c>
      <c r="P1399">
        <f t="shared" si="42"/>
        <v>3514</v>
      </c>
      <c r="Q1399">
        <f>YEAR(K1399)</f>
        <v>2014</v>
      </c>
      <c r="R1399">
        <f t="shared" si="43"/>
        <v>100</v>
      </c>
      <c r="S1399" s="17" t="s">
        <v>8343</v>
      </c>
      <c r="T1399" t="s">
        <v>8346</v>
      </c>
    </row>
    <row r="1400" spans="1:20" ht="48" hidden="1" x14ac:dyDescent="0.2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 s="12">
        <v>1306296000</v>
      </c>
      <c r="J1400" s="12">
        <v>1301950070</v>
      </c>
      <c r="K1400" s="13">
        <f>(J1400/86400)+25569</f>
        <v>40637.86655092593</v>
      </c>
      <c r="L1400" t="b">
        <v>1</v>
      </c>
      <c r="M1400">
        <v>61</v>
      </c>
      <c r="N1400" t="b">
        <v>1</v>
      </c>
      <c r="O1400" t="s">
        <v>8267</v>
      </c>
      <c r="P1400">
        <f t="shared" si="42"/>
        <v>3510</v>
      </c>
      <c r="Q1400">
        <f>YEAR(K1400)</f>
        <v>2011</v>
      </c>
      <c r="R1400">
        <f t="shared" si="43"/>
        <v>153</v>
      </c>
      <c r="S1400" s="17" t="s">
        <v>8341</v>
      </c>
      <c r="T1400" t="s">
        <v>8342</v>
      </c>
    </row>
    <row r="1401" spans="1:20" ht="48" hidden="1" x14ac:dyDescent="0.2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 s="12">
        <v>1402459200</v>
      </c>
      <c r="J1401" s="12">
        <v>1401125238</v>
      </c>
      <c r="K1401" s="13">
        <f>(J1401/86400)+25569</f>
        <v>41785.72729166667</v>
      </c>
      <c r="L1401" t="b">
        <v>0</v>
      </c>
      <c r="M1401">
        <v>40</v>
      </c>
      <c r="N1401" t="b">
        <v>1</v>
      </c>
      <c r="O1401" t="s">
        <v>8301</v>
      </c>
      <c r="P1401">
        <f t="shared" si="42"/>
        <v>0</v>
      </c>
      <c r="Q1401">
        <f>YEAR(K1401)</f>
        <v>2014</v>
      </c>
      <c r="R1401">
        <f t="shared" si="43"/>
        <v>103</v>
      </c>
      <c r="S1401" s="17" t="s">
        <v>8343</v>
      </c>
      <c r="T1401" t="s">
        <v>8344</v>
      </c>
    </row>
    <row r="1402" spans="1:20" ht="48" hidden="1" x14ac:dyDescent="0.2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 s="12">
        <v>1418581088</v>
      </c>
      <c r="J1402" s="12">
        <v>1415125088</v>
      </c>
      <c r="K1402" s="13">
        <f>(J1402/86400)+25569</f>
        <v>41947.762592592597</v>
      </c>
      <c r="L1402" t="b">
        <v>0</v>
      </c>
      <c r="M1402">
        <v>35</v>
      </c>
      <c r="N1402" t="b">
        <v>1</v>
      </c>
      <c r="O1402" t="s">
        <v>8269</v>
      </c>
      <c r="P1402">
        <f t="shared" si="42"/>
        <v>0</v>
      </c>
      <c r="Q1402">
        <f>YEAR(K1402)</f>
        <v>2014</v>
      </c>
      <c r="R1402">
        <f t="shared" si="43"/>
        <v>117</v>
      </c>
      <c r="S1402" s="17" t="s">
        <v>8343</v>
      </c>
      <c r="T1402" t="s">
        <v>8346</v>
      </c>
    </row>
    <row r="1403" spans="1:20" ht="19" hidden="1" x14ac:dyDescent="0.2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 s="12">
        <v>1460754000</v>
      </c>
      <c r="J1403" s="12">
        <v>1460155212</v>
      </c>
      <c r="K1403" s="13">
        <f>(J1403/86400)+25569</f>
        <v>42468.94458333333</v>
      </c>
      <c r="L1403" t="b">
        <v>0</v>
      </c>
      <c r="M1403">
        <v>12</v>
      </c>
      <c r="N1403" t="b">
        <v>1</v>
      </c>
      <c r="O1403" t="s">
        <v>8263</v>
      </c>
      <c r="P1403">
        <f t="shared" si="42"/>
        <v>0</v>
      </c>
      <c r="Q1403">
        <f>YEAR(K1403)</f>
        <v>2016</v>
      </c>
      <c r="R1403">
        <f t="shared" si="43"/>
        <v>100</v>
      </c>
      <c r="S1403" s="17" t="s">
        <v>8341</v>
      </c>
      <c r="T1403" t="s">
        <v>8352</v>
      </c>
    </row>
    <row r="1404" spans="1:20" ht="48" hidden="1" x14ac:dyDescent="0.2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 s="12">
        <v>1359052710</v>
      </c>
      <c r="J1404" s="12">
        <v>1356979110</v>
      </c>
      <c r="K1404" s="13">
        <f>(J1404/86400)+25569</f>
        <v>41274.776736111111</v>
      </c>
      <c r="L1404" t="b">
        <v>0</v>
      </c>
      <c r="M1404">
        <v>35</v>
      </c>
      <c r="N1404" t="b">
        <v>1</v>
      </c>
      <c r="O1404" t="s">
        <v>8264</v>
      </c>
      <c r="P1404">
        <f t="shared" si="42"/>
        <v>0</v>
      </c>
      <c r="Q1404">
        <f>YEAR(K1404)</f>
        <v>2012</v>
      </c>
      <c r="R1404">
        <f t="shared" si="43"/>
        <v>100</v>
      </c>
      <c r="S1404" s="17" t="s">
        <v>8341</v>
      </c>
      <c r="T1404" t="s">
        <v>8363</v>
      </c>
    </row>
    <row r="1405" spans="1:20" ht="64" hidden="1" x14ac:dyDescent="0.2">
      <c r="A1405">
        <v>1679</v>
      </c>
      <c r="B1405" s="3" t="s">
        <v>1680</v>
      </c>
      <c r="C1405" s="3" t="s">
        <v>5789</v>
      </c>
      <c r="D1405" s="6">
        <v>2000</v>
      </c>
      <c r="E1405" s="8">
        <v>3500</v>
      </c>
      <c r="F1405" t="s">
        <v>8218</v>
      </c>
      <c r="G1405" t="s">
        <v>8223</v>
      </c>
      <c r="H1405" t="s">
        <v>8245</v>
      </c>
      <c r="I1405" s="12">
        <v>1311298745</v>
      </c>
      <c r="J1405" s="12">
        <v>1309311545</v>
      </c>
      <c r="K1405" s="13">
        <f>(J1405/86400)+25569</f>
        <v>40723.068807870368</v>
      </c>
      <c r="L1405" t="b">
        <v>0</v>
      </c>
      <c r="M1405">
        <v>56</v>
      </c>
      <c r="N1405" t="b">
        <v>1</v>
      </c>
      <c r="O1405" t="s">
        <v>8290</v>
      </c>
      <c r="P1405">
        <f t="shared" si="42"/>
        <v>0</v>
      </c>
      <c r="Q1405">
        <f>YEAR(K1405)</f>
        <v>2011</v>
      </c>
      <c r="R1405">
        <f t="shared" si="43"/>
        <v>175</v>
      </c>
      <c r="S1405" s="17" t="s">
        <v>8347</v>
      </c>
      <c r="T1405" t="s">
        <v>8358</v>
      </c>
    </row>
    <row r="1406" spans="1:20" ht="32" hidden="1" x14ac:dyDescent="0.2">
      <c r="A1406">
        <v>831</v>
      </c>
      <c r="B1406" s="3" t="s">
        <v>832</v>
      </c>
      <c r="C1406" s="3" t="s">
        <v>4941</v>
      </c>
      <c r="D1406" s="6">
        <v>1500</v>
      </c>
      <c r="E1406" s="8">
        <v>3500</v>
      </c>
      <c r="F1406" t="s">
        <v>8218</v>
      </c>
      <c r="G1406" t="s">
        <v>8223</v>
      </c>
      <c r="H1406" t="s">
        <v>8245</v>
      </c>
      <c r="I1406" s="12">
        <v>1335540694</v>
      </c>
      <c r="J1406" s="12">
        <v>1332948694</v>
      </c>
      <c r="K1406" s="13">
        <f>(J1406/86400)+25569</f>
        <v>40996.646921296298</v>
      </c>
      <c r="L1406" t="b">
        <v>0</v>
      </c>
      <c r="M1406">
        <v>20</v>
      </c>
      <c r="N1406" t="b">
        <v>1</v>
      </c>
      <c r="O1406" t="s">
        <v>8274</v>
      </c>
      <c r="P1406">
        <f t="shared" si="42"/>
        <v>0</v>
      </c>
      <c r="Q1406">
        <f>YEAR(K1406)</f>
        <v>2012</v>
      </c>
      <c r="R1406">
        <f t="shared" si="43"/>
        <v>233</v>
      </c>
      <c r="S1406" s="17" t="s">
        <v>8347</v>
      </c>
      <c r="T1406" t="s">
        <v>8351</v>
      </c>
    </row>
    <row r="1407" spans="1:20" ht="48" hidden="1" x14ac:dyDescent="0.2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 s="12">
        <v>1410904413</v>
      </c>
      <c r="J1407" s="12">
        <v>1409090013</v>
      </c>
      <c r="K1407" s="13">
        <f>(J1407/86400)+25569</f>
        <v>41877.912187499998</v>
      </c>
      <c r="L1407" t="b">
        <v>0</v>
      </c>
      <c r="M1407">
        <v>82</v>
      </c>
      <c r="N1407" t="b">
        <v>1</v>
      </c>
      <c r="O1407" t="s">
        <v>8271</v>
      </c>
      <c r="P1407">
        <f t="shared" si="42"/>
        <v>0</v>
      </c>
      <c r="Q1407">
        <f>YEAR(K1407)</f>
        <v>2014</v>
      </c>
      <c r="R1407">
        <f t="shared" si="43"/>
        <v>140</v>
      </c>
      <c r="S1407" s="17" t="s">
        <v>8328</v>
      </c>
      <c r="T1407" t="s">
        <v>8330</v>
      </c>
    </row>
    <row r="1408" spans="1:20" ht="48" hidden="1" x14ac:dyDescent="0.2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 s="12">
        <v>1444860063</v>
      </c>
      <c r="J1408" s="12">
        <v>1442268063</v>
      </c>
      <c r="K1408" s="13">
        <f>(J1408/86400)+25569</f>
        <v>42261.917395833334</v>
      </c>
      <c r="L1408" t="b">
        <v>0</v>
      </c>
      <c r="M1408">
        <v>63</v>
      </c>
      <c r="N1408" t="b">
        <v>1</v>
      </c>
      <c r="O1408" t="s">
        <v>8269</v>
      </c>
      <c r="P1408">
        <f t="shared" si="42"/>
        <v>0</v>
      </c>
      <c r="Q1408">
        <f>YEAR(K1408)</f>
        <v>2015</v>
      </c>
      <c r="R1408">
        <f t="shared" si="43"/>
        <v>116</v>
      </c>
      <c r="S1408" s="17" t="s">
        <v>8343</v>
      </c>
      <c r="T1408" t="s">
        <v>8346</v>
      </c>
    </row>
    <row r="1409" spans="1:20" ht="32" hidden="1" x14ac:dyDescent="0.2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 s="12">
        <v>1406952781</v>
      </c>
      <c r="J1409" s="12">
        <v>1405743181</v>
      </c>
      <c r="K1409" s="13">
        <f>(J1409/86400)+25569</f>
        <v>41839.175706018519</v>
      </c>
      <c r="L1409" t="b">
        <v>1</v>
      </c>
      <c r="M1409">
        <v>55</v>
      </c>
      <c r="N1409" t="b">
        <v>1</v>
      </c>
      <c r="O1409" t="s">
        <v>8269</v>
      </c>
      <c r="P1409">
        <f t="shared" si="42"/>
        <v>3485</v>
      </c>
      <c r="Q1409">
        <f>YEAR(K1409)</f>
        <v>2014</v>
      </c>
      <c r="R1409">
        <f t="shared" si="43"/>
        <v>116</v>
      </c>
      <c r="S1409" s="17" t="s">
        <v>8343</v>
      </c>
      <c r="T1409" t="s">
        <v>8346</v>
      </c>
    </row>
    <row r="1410" spans="1:20" ht="48" hidden="1" x14ac:dyDescent="0.2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 s="12">
        <v>1432694700</v>
      </c>
      <c r="J1410" s="12">
        <v>1429651266</v>
      </c>
      <c r="K1410" s="13">
        <f>(J1410/86400)+25569</f>
        <v>42115.889652777776</v>
      </c>
      <c r="L1410" t="b">
        <v>0</v>
      </c>
      <c r="M1410">
        <v>74</v>
      </c>
      <c r="N1410" t="b">
        <v>1</v>
      </c>
      <c r="O1410" t="s">
        <v>8269</v>
      </c>
      <c r="P1410">
        <f t="shared" si="42"/>
        <v>0</v>
      </c>
      <c r="Q1410">
        <f>YEAR(K1410)</f>
        <v>2015</v>
      </c>
      <c r="R1410">
        <f t="shared" si="43"/>
        <v>108</v>
      </c>
      <c r="S1410" s="17" t="s">
        <v>8343</v>
      </c>
      <c r="T1410" t="s">
        <v>8346</v>
      </c>
    </row>
    <row r="1411" spans="1:20" ht="32" x14ac:dyDescent="0.2">
      <c r="A1411">
        <v>2600</v>
      </c>
      <c r="B1411" s="3" t="s">
        <v>2600</v>
      </c>
      <c r="C1411" s="3" t="s">
        <v>6710</v>
      </c>
      <c r="D1411" s="6">
        <v>50000</v>
      </c>
      <c r="E1411" s="8">
        <v>3466</v>
      </c>
      <c r="F1411" t="s">
        <v>8220</v>
      </c>
      <c r="G1411" t="s">
        <v>8223</v>
      </c>
      <c r="H1411" t="s">
        <v>8245</v>
      </c>
      <c r="I1411" s="12">
        <v>1458938200</v>
      </c>
      <c r="J1411" s="12">
        <v>1453757800</v>
      </c>
      <c r="K1411" s="13">
        <f>(J1411/86400)+25569</f>
        <v>42394.900462962964</v>
      </c>
      <c r="L1411" t="b">
        <v>0</v>
      </c>
      <c r="M1411">
        <v>30</v>
      </c>
      <c r="N1411" t="b">
        <v>0</v>
      </c>
      <c r="O1411" t="s">
        <v>8282</v>
      </c>
      <c r="P1411">
        <f t="shared" ref="P1411:P1474" si="44">IFERROR(ROUND(E1411/L1411,2),0)</f>
        <v>0</v>
      </c>
      <c r="Q1411">
        <f>YEAR(K1411)</f>
        <v>2016</v>
      </c>
      <c r="R1411">
        <f t="shared" ref="R1411:R1474" si="45">ROUND(E1411/D1411*100,0)</f>
        <v>7</v>
      </c>
      <c r="S1411" s="17" t="s">
        <v>8339</v>
      </c>
      <c r="T1411" t="s">
        <v>8365</v>
      </c>
    </row>
    <row r="1412" spans="1:20" ht="48" hidden="1" x14ac:dyDescent="0.2">
      <c r="A1412">
        <v>2165</v>
      </c>
      <c r="B1412" s="3" t="s">
        <v>2166</v>
      </c>
      <c r="C1412" s="3" t="s">
        <v>6275</v>
      </c>
      <c r="D1412" s="6">
        <v>2500</v>
      </c>
      <c r="E1412" s="8">
        <v>3466</v>
      </c>
      <c r="F1412" t="s">
        <v>8218</v>
      </c>
      <c r="G1412" t="s">
        <v>8229</v>
      </c>
      <c r="H1412" t="s">
        <v>8248</v>
      </c>
      <c r="I1412" s="12">
        <v>1460127635</v>
      </c>
      <c r="J1412" s="12">
        <v>1457539235</v>
      </c>
      <c r="K1412" s="13">
        <f>(J1412/86400)+25569</f>
        <v>42438.667071759264</v>
      </c>
      <c r="L1412" t="b">
        <v>0</v>
      </c>
      <c r="M1412">
        <v>117</v>
      </c>
      <c r="N1412" t="b">
        <v>1</v>
      </c>
      <c r="O1412" t="s">
        <v>8274</v>
      </c>
      <c r="P1412">
        <f t="shared" si="44"/>
        <v>0</v>
      </c>
      <c r="Q1412">
        <f>YEAR(K1412)</f>
        <v>2016</v>
      </c>
      <c r="R1412">
        <f t="shared" si="45"/>
        <v>139</v>
      </c>
      <c r="S1412" s="17" t="s">
        <v>8347</v>
      </c>
      <c r="T1412" t="s">
        <v>8351</v>
      </c>
    </row>
    <row r="1413" spans="1:20" ht="48" hidden="1" x14ac:dyDescent="0.2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 s="12">
        <v>1284177540</v>
      </c>
      <c r="J1413" s="12">
        <v>1281028152</v>
      </c>
      <c r="K1413" s="13">
        <f>(J1413/86400)+25569</f>
        <v>40395.714722222227</v>
      </c>
      <c r="L1413" t="b">
        <v>0</v>
      </c>
      <c r="M1413">
        <v>75</v>
      </c>
      <c r="N1413" t="b">
        <v>1</v>
      </c>
      <c r="O1413" t="s">
        <v>8277</v>
      </c>
      <c r="P1413">
        <f t="shared" si="44"/>
        <v>0</v>
      </c>
      <c r="Q1413">
        <f>YEAR(K1413)</f>
        <v>2010</v>
      </c>
      <c r="R1413">
        <f t="shared" si="45"/>
        <v>116</v>
      </c>
      <c r="S1413" s="17" t="s">
        <v>8347</v>
      </c>
      <c r="T1413" t="s">
        <v>8348</v>
      </c>
    </row>
    <row r="1414" spans="1:20" ht="96" hidden="1" x14ac:dyDescent="0.2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 s="12">
        <v>1436772944</v>
      </c>
      <c r="J1414" s="12">
        <v>1434180944</v>
      </c>
      <c r="K1414" s="13">
        <f>(J1414/86400)+25569</f>
        <v>42168.316481481481</v>
      </c>
      <c r="L1414" t="b">
        <v>0</v>
      </c>
      <c r="M1414">
        <v>112</v>
      </c>
      <c r="N1414" t="b">
        <v>1</v>
      </c>
      <c r="O1414" t="s">
        <v>8269</v>
      </c>
      <c r="P1414">
        <f t="shared" si="44"/>
        <v>0</v>
      </c>
      <c r="Q1414">
        <f>YEAR(K1414)</f>
        <v>2015</v>
      </c>
      <c r="R1414">
        <f t="shared" si="45"/>
        <v>116</v>
      </c>
      <c r="S1414" s="17" t="s">
        <v>8343</v>
      </c>
      <c r="T1414" t="s">
        <v>8346</v>
      </c>
    </row>
    <row r="1415" spans="1:20" ht="32" hidden="1" x14ac:dyDescent="0.2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 s="12">
        <v>1334980740</v>
      </c>
      <c r="J1415" s="12">
        <v>1330968347</v>
      </c>
      <c r="K1415" s="13">
        <f>(J1415/86400)+25569</f>
        <v>40973.726238425923</v>
      </c>
      <c r="L1415" t="b">
        <v>0</v>
      </c>
      <c r="M1415">
        <v>42</v>
      </c>
      <c r="N1415" t="b">
        <v>1</v>
      </c>
      <c r="O1415" t="s">
        <v>8290</v>
      </c>
      <c r="P1415">
        <f t="shared" si="44"/>
        <v>0</v>
      </c>
      <c r="Q1415">
        <f>YEAR(K1415)</f>
        <v>2012</v>
      </c>
      <c r="R1415">
        <f t="shared" si="45"/>
        <v>115</v>
      </c>
      <c r="S1415" s="17" t="s">
        <v>8347</v>
      </c>
      <c r="T1415" t="s">
        <v>8358</v>
      </c>
    </row>
    <row r="1416" spans="1:20" ht="48" hidden="1" x14ac:dyDescent="0.2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 s="12">
        <v>1425955189</v>
      </c>
      <c r="J1416" s="12">
        <v>1423366789</v>
      </c>
      <c r="K1416" s="13">
        <f>(J1416/86400)+25569</f>
        <v>42043.152650462958</v>
      </c>
      <c r="L1416" t="b">
        <v>0</v>
      </c>
      <c r="M1416">
        <v>70</v>
      </c>
      <c r="N1416" t="b">
        <v>1</v>
      </c>
      <c r="O1416" t="s">
        <v>8277</v>
      </c>
      <c r="P1416">
        <f t="shared" si="44"/>
        <v>0</v>
      </c>
      <c r="Q1416">
        <f>YEAR(K1416)</f>
        <v>2015</v>
      </c>
      <c r="R1416">
        <f t="shared" si="45"/>
        <v>173</v>
      </c>
      <c r="S1416" s="17" t="s">
        <v>8347</v>
      </c>
      <c r="T1416" t="s">
        <v>8348</v>
      </c>
    </row>
    <row r="1417" spans="1:20" ht="32" hidden="1" x14ac:dyDescent="0.2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 s="12">
        <v>1435881006</v>
      </c>
      <c r="J1417" s="12">
        <v>1433980206</v>
      </c>
      <c r="K1417" s="13">
        <f>(J1417/86400)+25569</f>
        <v>42165.993125000001</v>
      </c>
      <c r="L1417" t="b">
        <v>0</v>
      </c>
      <c r="M1417">
        <v>40</v>
      </c>
      <c r="N1417" t="b">
        <v>1</v>
      </c>
      <c r="O1417" t="s">
        <v>8269</v>
      </c>
      <c r="P1417">
        <f t="shared" si="44"/>
        <v>0</v>
      </c>
      <c r="Q1417">
        <f>YEAR(K1417)</f>
        <v>2015</v>
      </c>
      <c r="R1417">
        <f t="shared" si="45"/>
        <v>105</v>
      </c>
      <c r="S1417" s="17" t="s">
        <v>8343</v>
      </c>
      <c r="T1417" t="s">
        <v>8346</v>
      </c>
    </row>
    <row r="1418" spans="1:20" ht="48" hidden="1" x14ac:dyDescent="0.2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 s="12">
        <v>1491416077</v>
      </c>
      <c r="J1418" s="12">
        <v>1488827677</v>
      </c>
      <c r="K1418" s="13">
        <f>(J1418/86400)+25569</f>
        <v>42800.801817129628</v>
      </c>
      <c r="L1418" t="b">
        <v>1</v>
      </c>
      <c r="M1418">
        <v>26</v>
      </c>
      <c r="N1418" t="b">
        <v>0</v>
      </c>
      <c r="O1418" t="s">
        <v>8301</v>
      </c>
      <c r="P1418">
        <f t="shared" si="44"/>
        <v>3441</v>
      </c>
      <c r="Q1418">
        <f>YEAR(K1418)</f>
        <v>2017</v>
      </c>
      <c r="R1418">
        <f t="shared" si="45"/>
        <v>34</v>
      </c>
      <c r="S1418" s="17" t="s">
        <v>8343</v>
      </c>
      <c r="T1418" t="s">
        <v>8344</v>
      </c>
    </row>
    <row r="1419" spans="1:20" ht="48" hidden="1" x14ac:dyDescent="0.2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 s="12">
        <v>1458518325</v>
      </c>
      <c r="J1419" s="12">
        <v>1456793925</v>
      </c>
      <c r="K1419" s="13">
        <f>(J1419/86400)+25569</f>
        <v>42430.040798611109</v>
      </c>
      <c r="L1419" t="b">
        <v>0</v>
      </c>
      <c r="M1419">
        <v>31</v>
      </c>
      <c r="N1419" t="b">
        <v>1</v>
      </c>
      <c r="O1419" t="s">
        <v>8269</v>
      </c>
      <c r="P1419">
        <f t="shared" si="44"/>
        <v>0</v>
      </c>
      <c r="Q1419">
        <f>YEAR(K1419)</f>
        <v>2016</v>
      </c>
      <c r="R1419">
        <f t="shared" si="45"/>
        <v>115</v>
      </c>
      <c r="S1419" s="17" t="s">
        <v>8343</v>
      </c>
      <c r="T1419" t="s">
        <v>8346</v>
      </c>
    </row>
    <row r="1420" spans="1:20" ht="48" hidden="1" x14ac:dyDescent="0.2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 s="12">
        <v>1389814380</v>
      </c>
      <c r="J1420" s="12">
        <v>1387390555</v>
      </c>
      <c r="K1420" s="13">
        <f>(J1420/86400)+25569</f>
        <v>41626.761053240742</v>
      </c>
      <c r="L1420" t="b">
        <v>0</v>
      </c>
      <c r="M1420">
        <v>33</v>
      </c>
      <c r="N1420" t="b">
        <v>1</v>
      </c>
      <c r="O1420" t="s">
        <v>8277</v>
      </c>
      <c r="P1420">
        <f t="shared" si="44"/>
        <v>0</v>
      </c>
      <c r="Q1420">
        <f>YEAR(K1420)</f>
        <v>2013</v>
      </c>
      <c r="R1420">
        <f t="shared" si="45"/>
        <v>114</v>
      </c>
      <c r="S1420" s="17" t="s">
        <v>8347</v>
      </c>
      <c r="T1420" t="s">
        <v>8348</v>
      </c>
    </row>
    <row r="1421" spans="1:20" ht="48" hidden="1" x14ac:dyDescent="0.2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 s="12">
        <v>1332011835</v>
      </c>
      <c r="J1421" s="12">
        <v>1328559435</v>
      </c>
      <c r="K1421" s="13">
        <f>(J1421/86400)+25569</f>
        <v>40945.845312500001</v>
      </c>
      <c r="L1421" t="b">
        <v>0</v>
      </c>
      <c r="M1421">
        <v>70</v>
      </c>
      <c r="N1421" t="b">
        <v>1</v>
      </c>
      <c r="O1421" t="s">
        <v>8274</v>
      </c>
      <c r="P1421">
        <f t="shared" si="44"/>
        <v>0</v>
      </c>
      <c r="Q1421">
        <f>YEAR(K1421)</f>
        <v>2012</v>
      </c>
      <c r="R1421">
        <f t="shared" si="45"/>
        <v>122</v>
      </c>
      <c r="S1421" s="17" t="s">
        <v>8347</v>
      </c>
      <c r="T1421" t="s">
        <v>8351</v>
      </c>
    </row>
    <row r="1422" spans="1:20" ht="48" hidden="1" x14ac:dyDescent="0.2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 s="12">
        <v>1471435554</v>
      </c>
      <c r="J1422" s="12">
        <v>1468843554</v>
      </c>
      <c r="K1422" s="13">
        <f>(J1422/86400)+25569</f>
        <v>42569.50409722222</v>
      </c>
      <c r="L1422" t="b">
        <v>0</v>
      </c>
      <c r="M1422">
        <v>34</v>
      </c>
      <c r="N1422" t="b">
        <v>0</v>
      </c>
      <c r="O1422" t="s">
        <v>8271</v>
      </c>
      <c r="P1422">
        <f t="shared" si="44"/>
        <v>0</v>
      </c>
      <c r="Q1422">
        <f>YEAR(K1422)</f>
        <v>2016</v>
      </c>
      <c r="R1422">
        <f t="shared" si="45"/>
        <v>1</v>
      </c>
      <c r="S1422" s="17" t="s">
        <v>8328</v>
      </c>
      <c r="T1422" t="s">
        <v>8330</v>
      </c>
    </row>
    <row r="1423" spans="1:20" ht="48" x14ac:dyDescent="0.2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 s="12">
        <v>1404348143</v>
      </c>
      <c r="J1423" s="12">
        <v>1401756143</v>
      </c>
      <c r="K1423" s="13">
        <f>(J1423/86400)+25569</f>
        <v>41793.029432870375</v>
      </c>
      <c r="L1423" t="b">
        <v>0</v>
      </c>
      <c r="M1423">
        <v>27</v>
      </c>
      <c r="N1423" t="b">
        <v>0</v>
      </c>
      <c r="O1423" t="s">
        <v>8300</v>
      </c>
      <c r="P1423">
        <f t="shared" si="44"/>
        <v>0</v>
      </c>
      <c r="Q1423">
        <f>YEAR(K1423)</f>
        <v>2014</v>
      </c>
      <c r="R1423">
        <f t="shared" si="45"/>
        <v>18</v>
      </c>
      <c r="S1423" s="17" t="s">
        <v>8328</v>
      </c>
      <c r="T1423" t="s">
        <v>8360</v>
      </c>
    </row>
    <row r="1424" spans="1:20" ht="48" hidden="1" x14ac:dyDescent="0.2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 s="12">
        <v>1419384585</v>
      </c>
      <c r="J1424" s="12">
        <v>1416360585</v>
      </c>
      <c r="K1424" s="13">
        <f>(J1424/86400)+25569</f>
        <v>41962.062326388885</v>
      </c>
      <c r="L1424" t="b">
        <v>0</v>
      </c>
      <c r="M1424">
        <v>22</v>
      </c>
      <c r="N1424" t="b">
        <v>0</v>
      </c>
      <c r="O1424" t="s">
        <v>8288</v>
      </c>
      <c r="P1424">
        <f t="shared" si="44"/>
        <v>0</v>
      </c>
      <c r="Q1424">
        <f>YEAR(K1424)</f>
        <v>2014</v>
      </c>
      <c r="R1424">
        <f t="shared" si="45"/>
        <v>14</v>
      </c>
      <c r="S1424" s="17" t="s">
        <v>8331</v>
      </c>
      <c r="T1424" t="s">
        <v>8369</v>
      </c>
    </row>
    <row r="1425" spans="1:20" ht="48" x14ac:dyDescent="0.2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 s="12">
        <v>1388808545</v>
      </c>
      <c r="J1425" s="12">
        <v>1386216545</v>
      </c>
      <c r="K1425" s="13">
        <f>(J1425/86400)+25569</f>
        <v>41613.172974537039</v>
      </c>
      <c r="L1425" t="b">
        <v>0</v>
      </c>
      <c r="M1425">
        <v>30</v>
      </c>
      <c r="N1425" t="b">
        <v>0</v>
      </c>
      <c r="O1425" t="s">
        <v>8280</v>
      </c>
      <c r="P1425">
        <f t="shared" si="44"/>
        <v>0</v>
      </c>
      <c r="Q1425">
        <f>YEAR(K1425)</f>
        <v>2013</v>
      </c>
      <c r="R1425">
        <f t="shared" si="45"/>
        <v>6</v>
      </c>
      <c r="S1425" s="17" t="s">
        <v>8336</v>
      </c>
      <c r="T1425" t="s">
        <v>8354</v>
      </c>
    </row>
    <row r="1426" spans="1:20" ht="64" hidden="1" x14ac:dyDescent="0.2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 s="12">
        <v>1427076840</v>
      </c>
      <c r="J1426" s="12">
        <v>1421960934</v>
      </c>
      <c r="K1426" s="13">
        <f>(J1426/86400)+25569</f>
        <v>42026.88118055556</v>
      </c>
      <c r="L1426" t="b">
        <v>0</v>
      </c>
      <c r="M1426">
        <v>30</v>
      </c>
      <c r="N1426" t="b">
        <v>1</v>
      </c>
      <c r="O1426" t="s">
        <v>8269</v>
      </c>
      <c r="P1426">
        <f t="shared" si="44"/>
        <v>0</v>
      </c>
      <c r="Q1426">
        <f>YEAR(K1426)</f>
        <v>2015</v>
      </c>
      <c r="R1426">
        <f t="shared" si="45"/>
        <v>114</v>
      </c>
      <c r="S1426" s="17" t="s">
        <v>8343</v>
      </c>
      <c r="T1426" t="s">
        <v>8346</v>
      </c>
    </row>
    <row r="1427" spans="1:20" ht="48" x14ac:dyDescent="0.2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 s="12">
        <v>1407562632</v>
      </c>
      <c r="J1427" s="12">
        <v>1404970632</v>
      </c>
      <c r="K1427" s="13">
        <f>(J1427/86400)+25569</f>
        <v>41830.234166666669</v>
      </c>
      <c r="L1427" t="b">
        <v>0</v>
      </c>
      <c r="M1427">
        <v>7</v>
      </c>
      <c r="N1427" t="b">
        <v>0</v>
      </c>
      <c r="O1427" t="s">
        <v>8269</v>
      </c>
      <c r="P1427">
        <f t="shared" si="44"/>
        <v>0</v>
      </c>
      <c r="Q1427">
        <f>YEAR(K1427)</f>
        <v>2014</v>
      </c>
      <c r="R1427">
        <f t="shared" si="45"/>
        <v>62</v>
      </c>
      <c r="S1427" s="17" t="s">
        <v>8343</v>
      </c>
      <c r="T1427" t="s">
        <v>8346</v>
      </c>
    </row>
    <row r="1428" spans="1:20" ht="48" hidden="1" x14ac:dyDescent="0.2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 s="12">
        <v>1354923000</v>
      </c>
      <c r="J1428" s="12">
        <v>1351796674</v>
      </c>
      <c r="K1428" s="13">
        <f>(J1428/86400)+25569</f>
        <v>41214.794837962967</v>
      </c>
      <c r="L1428" t="b">
        <v>0</v>
      </c>
      <c r="M1428">
        <v>60</v>
      </c>
      <c r="N1428" t="b">
        <v>1</v>
      </c>
      <c r="O1428" t="s">
        <v>8264</v>
      </c>
      <c r="P1428">
        <f t="shared" si="44"/>
        <v>0</v>
      </c>
      <c r="Q1428">
        <f>YEAR(K1428)</f>
        <v>2012</v>
      </c>
      <c r="R1428">
        <f t="shared" si="45"/>
        <v>106</v>
      </c>
      <c r="S1428" s="17" t="s">
        <v>8341</v>
      </c>
      <c r="T1428" t="s">
        <v>8363</v>
      </c>
    </row>
    <row r="1429" spans="1:20" ht="48" hidden="1" x14ac:dyDescent="0.2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 s="12">
        <v>1428483201</v>
      </c>
      <c r="J1429" s="12">
        <v>1425891201</v>
      </c>
      <c r="K1429" s="13">
        <f>(J1429/86400)+25569</f>
        <v>42072.370381944449</v>
      </c>
      <c r="L1429" t="b">
        <v>0</v>
      </c>
      <c r="M1429">
        <v>51</v>
      </c>
      <c r="N1429" t="b">
        <v>1</v>
      </c>
      <c r="O1429" t="s">
        <v>8269</v>
      </c>
      <c r="P1429">
        <f t="shared" si="44"/>
        <v>0</v>
      </c>
      <c r="Q1429">
        <f>YEAR(K1429)</f>
        <v>2015</v>
      </c>
      <c r="R1429">
        <f t="shared" si="45"/>
        <v>136</v>
      </c>
      <c r="S1429" s="17" t="s">
        <v>8343</v>
      </c>
      <c r="T1429" t="s">
        <v>8346</v>
      </c>
    </row>
    <row r="1430" spans="1:20" ht="48" hidden="1" x14ac:dyDescent="0.2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 s="12">
        <v>1313276400</v>
      </c>
      <c r="J1430" s="12">
        <v>1310693986</v>
      </c>
      <c r="K1430" s="13">
        <f>(J1430/86400)+25569</f>
        <v>40739.069282407407</v>
      </c>
      <c r="L1430" t="b">
        <v>0</v>
      </c>
      <c r="M1430">
        <v>37</v>
      </c>
      <c r="N1430" t="b">
        <v>1</v>
      </c>
      <c r="O1430" t="s">
        <v>8264</v>
      </c>
      <c r="P1430">
        <f t="shared" si="44"/>
        <v>0</v>
      </c>
      <c r="Q1430">
        <f>YEAR(K1430)</f>
        <v>2011</v>
      </c>
      <c r="R1430">
        <f t="shared" si="45"/>
        <v>105</v>
      </c>
      <c r="S1430" s="17" t="s">
        <v>8341</v>
      </c>
      <c r="T1430" t="s">
        <v>8363</v>
      </c>
    </row>
    <row r="1431" spans="1:20" ht="48" hidden="1" x14ac:dyDescent="0.2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 s="12">
        <v>1462017600</v>
      </c>
      <c r="J1431" s="12">
        <v>1458820564</v>
      </c>
      <c r="K1431" s="13">
        <f>(J1431/86400)+25569</f>
        <v>42453.49726851852</v>
      </c>
      <c r="L1431" t="b">
        <v>0</v>
      </c>
      <c r="M1431">
        <v>72</v>
      </c>
      <c r="N1431" t="b">
        <v>1</v>
      </c>
      <c r="O1431" t="s">
        <v>8299</v>
      </c>
      <c r="P1431">
        <f t="shared" si="44"/>
        <v>0</v>
      </c>
      <c r="Q1431">
        <f>YEAR(K1431)</f>
        <v>2016</v>
      </c>
      <c r="R1431">
        <f t="shared" si="45"/>
        <v>170</v>
      </c>
      <c r="S1431" s="17" t="s">
        <v>8328</v>
      </c>
      <c r="T1431" t="s">
        <v>8335</v>
      </c>
    </row>
    <row r="1432" spans="1:20" ht="32" hidden="1" x14ac:dyDescent="0.2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 s="12">
        <v>1440100976</v>
      </c>
      <c r="J1432" s="12">
        <v>1437508976</v>
      </c>
      <c r="K1432" s="13">
        <f>(J1432/86400)+25569</f>
        <v>42206.835370370369</v>
      </c>
      <c r="L1432" t="b">
        <v>1</v>
      </c>
      <c r="M1432">
        <v>74</v>
      </c>
      <c r="N1432" t="b">
        <v>1</v>
      </c>
      <c r="O1432" t="s">
        <v>8269</v>
      </c>
      <c r="P1432">
        <f t="shared" si="44"/>
        <v>3395</v>
      </c>
      <c r="Q1432">
        <f>YEAR(K1432)</f>
        <v>2015</v>
      </c>
      <c r="R1432">
        <f t="shared" si="45"/>
        <v>110</v>
      </c>
      <c r="S1432" s="17" t="s">
        <v>8343</v>
      </c>
      <c r="T1432" t="s">
        <v>8346</v>
      </c>
    </row>
    <row r="1433" spans="1:20" ht="48" hidden="1" x14ac:dyDescent="0.2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 s="12">
        <v>1407224601</v>
      </c>
      <c r="J1433" s="12">
        <v>1405928601</v>
      </c>
      <c r="K1433" s="13">
        <f>(J1433/86400)+25569</f>
        <v>41841.321770833332</v>
      </c>
      <c r="L1433" t="b">
        <v>0</v>
      </c>
      <c r="M1433">
        <v>68</v>
      </c>
      <c r="N1433" t="b">
        <v>1</v>
      </c>
      <c r="O1433" t="s">
        <v>8263</v>
      </c>
      <c r="P1433">
        <f t="shared" si="44"/>
        <v>0</v>
      </c>
      <c r="Q1433">
        <f>YEAR(K1433)</f>
        <v>2014</v>
      </c>
      <c r="R1433">
        <f t="shared" si="45"/>
        <v>130</v>
      </c>
      <c r="S1433" s="17" t="s">
        <v>8341</v>
      </c>
      <c r="T1433" t="s">
        <v>8352</v>
      </c>
    </row>
    <row r="1434" spans="1:20" ht="48" x14ac:dyDescent="0.2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 s="12">
        <v>1419538560</v>
      </c>
      <c r="J1434" s="12">
        <v>1416600960</v>
      </c>
      <c r="K1434" s="13">
        <f>(J1434/86400)+25569</f>
        <v>41964.844444444447</v>
      </c>
      <c r="L1434" t="b">
        <v>0</v>
      </c>
      <c r="M1434">
        <v>38</v>
      </c>
      <c r="N1434" t="b">
        <v>0</v>
      </c>
      <c r="O1434" t="s">
        <v>8282</v>
      </c>
      <c r="P1434">
        <f t="shared" si="44"/>
        <v>0</v>
      </c>
      <c r="Q1434">
        <f>YEAR(K1434)</f>
        <v>2014</v>
      </c>
      <c r="R1434">
        <f t="shared" si="45"/>
        <v>6</v>
      </c>
      <c r="S1434" s="17" t="s">
        <v>8339</v>
      </c>
      <c r="T1434" t="s">
        <v>8365</v>
      </c>
    </row>
    <row r="1435" spans="1:20" ht="48" hidden="1" x14ac:dyDescent="0.2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 s="12">
        <v>1298167001</v>
      </c>
      <c r="J1435" s="12">
        <v>1295575001</v>
      </c>
      <c r="K1435" s="13">
        <f>(J1435/86400)+25569</f>
        <v>40564.081030092595</v>
      </c>
      <c r="L1435" t="b">
        <v>0</v>
      </c>
      <c r="M1435">
        <v>36</v>
      </c>
      <c r="N1435" t="b">
        <v>1</v>
      </c>
      <c r="O1435" t="s">
        <v>8277</v>
      </c>
      <c r="P1435">
        <f t="shared" si="44"/>
        <v>0</v>
      </c>
      <c r="Q1435">
        <f>YEAR(K1435)</f>
        <v>2011</v>
      </c>
      <c r="R1435">
        <f t="shared" si="45"/>
        <v>226</v>
      </c>
      <c r="S1435" s="17" t="s">
        <v>8347</v>
      </c>
      <c r="T1435" t="s">
        <v>8348</v>
      </c>
    </row>
    <row r="1436" spans="1:20" ht="48" hidden="1" x14ac:dyDescent="0.2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 s="12">
        <v>1461913140</v>
      </c>
      <c r="J1436" s="12">
        <v>1461370956</v>
      </c>
      <c r="K1436" s="13">
        <f>(J1436/86400)+25569</f>
        <v>42483.015694444446</v>
      </c>
      <c r="L1436" t="b">
        <v>0</v>
      </c>
      <c r="M1436">
        <v>69</v>
      </c>
      <c r="N1436" t="b">
        <v>1</v>
      </c>
      <c r="O1436" t="s">
        <v>8269</v>
      </c>
      <c r="P1436">
        <f t="shared" si="44"/>
        <v>0</v>
      </c>
      <c r="Q1436">
        <f>YEAR(K1436)</f>
        <v>2016</v>
      </c>
      <c r="R1436">
        <f t="shared" si="45"/>
        <v>113</v>
      </c>
      <c r="S1436" s="17" t="s">
        <v>8343</v>
      </c>
      <c r="T1436" t="s">
        <v>8346</v>
      </c>
    </row>
    <row r="1437" spans="1:20" ht="32" hidden="1" x14ac:dyDescent="0.2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 s="12">
        <v>1475664834</v>
      </c>
      <c r="J1437" s="12">
        <v>1473850434</v>
      </c>
      <c r="K1437" s="13">
        <f>(J1437/86400)+25569</f>
        <v>42627.454097222224</v>
      </c>
      <c r="L1437" t="b">
        <v>0</v>
      </c>
      <c r="M1437">
        <v>34</v>
      </c>
      <c r="N1437" t="b">
        <v>1</v>
      </c>
      <c r="O1437" t="s">
        <v>8269</v>
      </c>
      <c r="P1437">
        <f t="shared" si="44"/>
        <v>0</v>
      </c>
      <c r="Q1437">
        <f>YEAR(K1437)</f>
        <v>2016</v>
      </c>
      <c r="R1437">
        <f t="shared" si="45"/>
        <v>113</v>
      </c>
      <c r="S1437" s="17" t="s">
        <v>8343</v>
      </c>
      <c r="T1437" t="s">
        <v>8346</v>
      </c>
    </row>
    <row r="1438" spans="1:20" ht="48" hidden="1" x14ac:dyDescent="0.2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 s="12">
        <v>1341964080</v>
      </c>
      <c r="J1438" s="12">
        <v>1339109212</v>
      </c>
      <c r="K1438" s="13">
        <f>(J1438/86400)+25569</f>
        <v>41067.949212962965</v>
      </c>
      <c r="L1438" t="b">
        <v>0</v>
      </c>
      <c r="M1438">
        <v>81</v>
      </c>
      <c r="N1438" t="b">
        <v>1</v>
      </c>
      <c r="O1438" t="s">
        <v>8277</v>
      </c>
      <c r="P1438">
        <f t="shared" si="44"/>
        <v>0</v>
      </c>
      <c r="Q1438">
        <f>YEAR(K1438)</f>
        <v>2012</v>
      </c>
      <c r="R1438">
        <f t="shared" si="45"/>
        <v>101</v>
      </c>
      <c r="S1438" s="17" t="s">
        <v>8347</v>
      </c>
      <c r="T1438" t="s">
        <v>8348</v>
      </c>
    </row>
    <row r="1439" spans="1:20" ht="48" hidden="1" x14ac:dyDescent="0.2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 s="12">
        <v>1330760367</v>
      </c>
      <c r="J1439" s="12">
        <v>1326872367</v>
      </c>
      <c r="K1439" s="13">
        <f>(J1439/86400)+25569</f>
        <v>40926.319062499999</v>
      </c>
      <c r="L1439" t="b">
        <v>0</v>
      </c>
      <c r="M1439">
        <v>57</v>
      </c>
      <c r="N1439" t="b">
        <v>1</v>
      </c>
      <c r="O1439" t="s">
        <v>8274</v>
      </c>
      <c r="P1439">
        <f t="shared" si="44"/>
        <v>0</v>
      </c>
      <c r="Q1439">
        <f>YEAR(K1439)</f>
        <v>2012</v>
      </c>
      <c r="R1439">
        <f t="shared" si="45"/>
        <v>135</v>
      </c>
      <c r="S1439" s="17" t="s">
        <v>8347</v>
      </c>
      <c r="T1439" t="s">
        <v>8351</v>
      </c>
    </row>
    <row r="1440" spans="1:20" ht="48" hidden="1" x14ac:dyDescent="0.2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 s="12">
        <v>1379093292</v>
      </c>
      <c r="J1440" s="12">
        <v>1376501292</v>
      </c>
      <c r="K1440" s="13">
        <f>(J1440/86400)+25569</f>
        <v>41500.72791666667</v>
      </c>
      <c r="L1440" t="b">
        <v>1</v>
      </c>
      <c r="M1440">
        <v>76</v>
      </c>
      <c r="N1440" t="b">
        <v>1</v>
      </c>
      <c r="O1440" t="s">
        <v>8286</v>
      </c>
      <c r="P1440">
        <f t="shared" si="44"/>
        <v>3368</v>
      </c>
      <c r="Q1440">
        <f>YEAR(K1440)</f>
        <v>2013</v>
      </c>
      <c r="R1440">
        <f t="shared" si="45"/>
        <v>112</v>
      </c>
      <c r="S1440" s="17" t="s">
        <v>8331</v>
      </c>
      <c r="T1440" t="s">
        <v>8332</v>
      </c>
    </row>
    <row r="1441" spans="1:20" ht="48" hidden="1" x14ac:dyDescent="0.2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 s="12">
        <v>1461823140</v>
      </c>
      <c r="J1441" s="12">
        <v>1459411371</v>
      </c>
      <c r="K1441" s="13">
        <f>(J1441/86400)+25569</f>
        <v>42460.335312499999</v>
      </c>
      <c r="L1441" t="b">
        <v>0</v>
      </c>
      <c r="M1441">
        <v>34</v>
      </c>
      <c r="N1441" t="b">
        <v>1</v>
      </c>
      <c r="O1441" t="s">
        <v>8269</v>
      </c>
      <c r="P1441">
        <f t="shared" si="44"/>
        <v>0</v>
      </c>
      <c r="Q1441">
        <f>YEAR(K1441)</f>
        <v>2016</v>
      </c>
      <c r="R1441">
        <f t="shared" si="45"/>
        <v>102</v>
      </c>
      <c r="S1441" s="17" t="s">
        <v>8343</v>
      </c>
      <c r="T1441" t="s">
        <v>8346</v>
      </c>
    </row>
    <row r="1442" spans="1:20" ht="48" hidden="1" x14ac:dyDescent="0.2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 s="12">
        <v>1438772400</v>
      </c>
      <c r="J1442" s="12">
        <v>1435645490</v>
      </c>
      <c r="K1442" s="13">
        <f>(J1442/86400)+25569</f>
        <v>42185.267245370371</v>
      </c>
      <c r="L1442" t="b">
        <v>0</v>
      </c>
      <c r="M1442">
        <v>76</v>
      </c>
      <c r="N1442" t="b">
        <v>1</v>
      </c>
      <c r="O1442" t="s">
        <v>8269</v>
      </c>
      <c r="P1442">
        <f t="shared" si="44"/>
        <v>0</v>
      </c>
      <c r="Q1442">
        <f>YEAR(K1442)</f>
        <v>2015</v>
      </c>
      <c r="R1442">
        <f t="shared" si="45"/>
        <v>112</v>
      </c>
      <c r="S1442" s="17" t="s">
        <v>8343</v>
      </c>
      <c r="T1442" t="s">
        <v>8346</v>
      </c>
    </row>
    <row r="1443" spans="1:20" ht="48" hidden="1" x14ac:dyDescent="0.2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 s="12">
        <v>1415004770</v>
      </c>
      <c r="J1443" s="12">
        <v>1412149970</v>
      </c>
      <c r="K1443" s="13">
        <f>(J1443/86400)+25569</f>
        <v>41913.328356481477</v>
      </c>
      <c r="L1443" t="b">
        <v>0</v>
      </c>
      <c r="M1443">
        <v>55</v>
      </c>
      <c r="N1443" t="b">
        <v>1</v>
      </c>
      <c r="O1443" t="s">
        <v>8277</v>
      </c>
      <c r="P1443">
        <f t="shared" si="44"/>
        <v>0</v>
      </c>
      <c r="Q1443">
        <f>YEAR(K1443)</f>
        <v>2014</v>
      </c>
      <c r="R1443">
        <f t="shared" si="45"/>
        <v>105</v>
      </c>
      <c r="S1443" s="17" t="s">
        <v>8347</v>
      </c>
      <c r="T1443" t="s">
        <v>8348</v>
      </c>
    </row>
    <row r="1444" spans="1:20" ht="48" hidden="1" x14ac:dyDescent="0.2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 s="12">
        <v>1453765920</v>
      </c>
      <c r="J1444" s="12">
        <v>1451655808</v>
      </c>
      <c r="K1444" s="13">
        <f>(J1444/86400)+25569</f>
        <v>42370.571851851855</v>
      </c>
      <c r="L1444" t="b">
        <v>0</v>
      </c>
      <c r="M1444">
        <v>83</v>
      </c>
      <c r="N1444" t="b">
        <v>1</v>
      </c>
      <c r="O1444" t="s">
        <v>8267</v>
      </c>
      <c r="P1444">
        <f t="shared" si="44"/>
        <v>0</v>
      </c>
      <c r="Q1444">
        <f>YEAR(K1444)</f>
        <v>2016</v>
      </c>
      <c r="R1444">
        <f t="shared" si="45"/>
        <v>112</v>
      </c>
      <c r="S1444" s="17" t="s">
        <v>8341</v>
      </c>
      <c r="T1444" t="s">
        <v>8342</v>
      </c>
    </row>
    <row r="1445" spans="1:20" ht="48" hidden="1" x14ac:dyDescent="0.2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 s="12">
        <v>1309009323</v>
      </c>
      <c r="J1445" s="12">
        <v>1306417323</v>
      </c>
      <c r="K1445" s="13">
        <f>(J1445/86400)+25569</f>
        <v>40689.570868055554</v>
      </c>
      <c r="L1445" t="b">
        <v>0</v>
      </c>
      <c r="M1445">
        <v>49</v>
      </c>
      <c r="N1445" t="b">
        <v>1</v>
      </c>
      <c r="O1445" t="s">
        <v>8272</v>
      </c>
      <c r="P1445">
        <f t="shared" si="44"/>
        <v>0</v>
      </c>
      <c r="Q1445">
        <f>YEAR(K1445)</f>
        <v>2011</v>
      </c>
      <c r="R1445">
        <f t="shared" si="45"/>
        <v>112</v>
      </c>
      <c r="S1445" s="17" t="s">
        <v>8331</v>
      </c>
      <c r="T1445" t="s">
        <v>8353</v>
      </c>
    </row>
    <row r="1446" spans="1:20" ht="48" hidden="1" x14ac:dyDescent="0.2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 s="12">
        <v>1466567700</v>
      </c>
      <c r="J1446" s="12">
        <v>1464653696</v>
      </c>
      <c r="K1446" s="13">
        <f>(J1446/86400)+25569</f>
        <v>42521.010370370372</v>
      </c>
      <c r="L1446" t="b">
        <v>0</v>
      </c>
      <c r="M1446">
        <v>23</v>
      </c>
      <c r="N1446" t="b">
        <v>1</v>
      </c>
      <c r="O1446" t="s">
        <v>8269</v>
      </c>
      <c r="P1446">
        <f t="shared" si="44"/>
        <v>0</v>
      </c>
      <c r="Q1446">
        <f>YEAR(K1446)</f>
        <v>2016</v>
      </c>
      <c r="R1446">
        <f t="shared" si="45"/>
        <v>102</v>
      </c>
      <c r="S1446" s="17" t="s">
        <v>8343</v>
      </c>
      <c r="T1446" t="s">
        <v>8346</v>
      </c>
    </row>
    <row r="1447" spans="1:20" ht="48" hidden="1" x14ac:dyDescent="0.2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 s="12">
        <v>1465750800</v>
      </c>
      <c r="J1447" s="12">
        <v>1463771421</v>
      </c>
      <c r="K1447" s="13">
        <f>(J1447/86400)+25569</f>
        <v>42510.798854166671</v>
      </c>
      <c r="L1447" t="b">
        <v>0</v>
      </c>
      <c r="M1447">
        <v>28</v>
      </c>
      <c r="N1447" t="b">
        <v>1</v>
      </c>
      <c r="O1447" t="s">
        <v>8269</v>
      </c>
      <c r="P1447">
        <f t="shared" si="44"/>
        <v>0</v>
      </c>
      <c r="Q1447">
        <f>YEAR(K1447)</f>
        <v>2016</v>
      </c>
      <c r="R1447">
        <f t="shared" si="45"/>
        <v>100</v>
      </c>
      <c r="S1447" s="17" t="s">
        <v>8343</v>
      </c>
      <c r="T1447" t="s">
        <v>8346</v>
      </c>
    </row>
    <row r="1448" spans="1:20" ht="48" hidden="1" x14ac:dyDescent="0.2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 s="12">
        <v>1449178200</v>
      </c>
      <c r="J1448" s="12">
        <v>1447614732</v>
      </c>
      <c r="K1448" s="13">
        <f>(J1448/86400)+25569</f>
        <v>42323.800138888888</v>
      </c>
      <c r="L1448" t="b">
        <v>0</v>
      </c>
      <c r="M1448">
        <v>8</v>
      </c>
      <c r="N1448" t="b">
        <v>1</v>
      </c>
      <c r="O1448" t="s">
        <v>8277</v>
      </c>
      <c r="P1448">
        <f t="shared" si="44"/>
        <v>0</v>
      </c>
      <c r="Q1448">
        <f>YEAR(K1448)</f>
        <v>2015</v>
      </c>
      <c r="R1448">
        <f t="shared" si="45"/>
        <v>111</v>
      </c>
      <c r="S1448" s="17" t="s">
        <v>8347</v>
      </c>
      <c r="T1448" t="s">
        <v>8348</v>
      </c>
    </row>
    <row r="1449" spans="1:20" ht="48" hidden="1" x14ac:dyDescent="0.2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 s="12">
        <v>1460260800</v>
      </c>
      <c r="J1449" s="12">
        <v>1458336672</v>
      </c>
      <c r="K1449" s="13">
        <f>(J1449/86400)+25569</f>
        <v>42447.896666666667</v>
      </c>
      <c r="L1449" t="b">
        <v>0</v>
      </c>
      <c r="M1449">
        <v>36</v>
      </c>
      <c r="N1449" t="b">
        <v>1</v>
      </c>
      <c r="O1449" t="s">
        <v>8269</v>
      </c>
      <c r="P1449">
        <f t="shared" si="44"/>
        <v>0</v>
      </c>
      <c r="Q1449">
        <f>YEAR(K1449)</f>
        <v>2016</v>
      </c>
      <c r="R1449">
        <f t="shared" si="45"/>
        <v>111</v>
      </c>
      <c r="S1449" s="17" t="s">
        <v>8343</v>
      </c>
      <c r="T1449" t="s">
        <v>8346</v>
      </c>
    </row>
    <row r="1450" spans="1:20" ht="48" hidden="1" x14ac:dyDescent="0.2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 s="12">
        <v>1342672096</v>
      </c>
      <c r="J1450" s="12">
        <v>1340944096</v>
      </c>
      <c r="K1450" s="13">
        <f>(J1450/86400)+25569</f>
        <v>41089.186296296299</v>
      </c>
      <c r="L1450" t="b">
        <v>0</v>
      </c>
      <c r="M1450">
        <v>115</v>
      </c>
      <c r="N1450" t="b">
        <v>1</v>
      </c>
      <c r="O1450" t="s">
        <v>8277</v>
      </c>
      <c r="P1450">
        <f t="shared" si="44"/>
        <v>0</v>
      </c>
      <c r="Q1450">
        <f>YEAR(K1450)</f>
        <v>2012</v>
      </c>
      <c r="R1450">
        <f t="shared" si="45"/>
        <v>111</v>
      </c>
      <c r="S1450" s="17" t="s">
        <v>8347</v>
      </c>
      <c r="T1450" t="s">
        <v>8348</v>
      </c>
    </row>
    <row r="1451" spans="1:20" ht="32" hidden="1" x14ac:dyDescent="0.2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 s="12">
        <v>1437076070</v>
      </c>
      <c r="J1451" s="12">
        <v>1434484070</v>
      </c>
      <c r="K1451" s="13">
        <f>(J1451/86400)+25569</f>
        <v>42171.824884259258</v>
      </c>
      <c r="L1451" t="b">
        <v>0</v>
      </c>
      <c r="M1451">
        <v>52</v>
      </c>
      <c r="N1451" t="b">
        <v>1</v>
      </c>
      <c r="O1451" t="s">
        <v>8269</v>
      </c>
      <c r="P1451">
        <f t="shared" si="44"/>
        <v>0</v>
      </c>
      <c r="Q1451">
        <f>YEAR(K1451)</f>
        <v>2015</v>
      </c>
      <c r="R1451">
        <f t="shared" si="45"/>
        <v>111</v>
      </c>
      <c r="S1451" s="17" t="s">
        <v>8343</v>
      </c>
      <c r="T1451" t="s">
        <v>8346</v>
      </c>
    </row>
    <row r="1452" spans="1:20" ht="48" x14ac:dyDescent="0.2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 s="12">
        <v>1451282400</v>
      </c>
      <c r="J1452" s="12">
        <v>1449436390</v>
      </c>
      <c r="K1452" s="13">
        <f>(J1452/86400)+25569</f>
        <v>42344.884143518517</v>
      </c>
      <c r="L1452" t="b">
        <v>1</v>
      </c>
      <c r="M1452">
        <v>47</v>
      </c>
      <c r="N1452" t="b">
        <v>0</v>
      </c>
      <c r="O1452" t="s">
        <v>8300</v>
      </c>
      <c r="P1452">
        <f t="shared" si="44"/>
        <v>3319</v>
      </c>
      <c r="Q1452">
        <f>YEAR(K1452)</f>
        <v>2015</v>
      </c>
      <c r="R1452">
        <f t="shared" si="45"/>
        <v>33</v>
      </c>
      <c r="S1452" s="17" t="s">
        <v>8328</v>
      </c>
      <c r="T1452" t="s">
        <v>8360</v>
      </c>
    </row>
    <row r="1453" spans="1:20" ht="48" hidden="1" x14ac:dyDescent="0.2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 s="12">
        <v>1420489560</v>
      </c>
      <c r="J1453" s="12">
        <v>1417469639</v>
      </c>
      <c r="K1453" s="13">
        <f>(J1453/86400)+25569</f>
        <v>41974.898599537039</v>
      </c>
      <c r="L1453" t="b">
        <v>0</v>
      </c>
      <c r="M1453">
        <v>43</v>
      </c>
      <c r="N1453" t="b">
        <v>1</v>
      </c>
      <c r="O1453" t="s">
        <v>8269</v>
      </c>
      <c r="P1453">
        <f t="shared" si="44"/>
        <v>0</v>
      </c>
      <c r="Q1453">
        <f>YEAR(K1453)</f>
        <v>2014</v>
      </c>
      <c r="R1453">
        <f t="shared" si="45"/>
        <v>111</v>
      </c>
      <c r="S1453" s="17" t="s">
        <v>8343</v>
      </c>
      <c r="T1453" t="s">
        <v>8346</v>
      </c>
    </row>
    <row r="1454" spans="1:20" ht="19" hidden="1" x14ac:dyDescent="0.2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 s="12">
        <v>1348372740</v>
      </c>
      <c r="J1454" s="12">
        <v>1346806909</v>
      </c>
      <c r="K1454" s="13">
        <f>(J1454/86400)+25569</f>
        <v>41157.042928240742</v>
      </c>
      <c r="L1454" t="b">
        <v>0</v>
      </c>
      <c r="M1454">
        <v>97</v>
      </c>
      <c r="N1454" t="b">
        <v>1</v>
      </c>
      <c r="O1454" t="s">
        <v>8272</v>
      </c>
      <c r="P1454">
        <f t="shared" si="44"/>
        <v>0</v>
      </c>
      <c r="Q1454">
        <f>YEAR(K1454)</f>
        <v>2012</v>
      </c>
      <c r="R1454">
        <f t="shared" si="45"/>
        <v>111</v>
      </c>
      <c r="S1454" s="17" t="s">
        <v>8331</v>
      </c>
      <c r="T1454" t="s">
        <v>8353</v>
      </c>
    </row>
    <row r="1455" spans="1:20" ht="32" hidden="1" x14ac:dyDescent="0.2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 s="12">
        <v>1418056315</v>
      </c>
      <c r="J1455" s="12">
        <v>1414164715</v>
      </c>
      <c r="K1455" s="13">
        <f>(J1455/86400)+25569</f>
        <v>41936.647164351853</v>
      </c>
      <c r="L1455" t="b">
        <v>0</v>
      </c>
      <c r="M1455">
        <v>37</v>
      </c>
      <c r="N1455" t="b">
        <v>0</v>
      </c>
      <c r="O1455" t="s">
        <v>8271</v>
      </c>
      <c r="P1455">
        <f t="shared" si="44"/>
        <v>0</v>
      </c>
      <c r="Q1455">
        <f>YEAR(K1455)</f>
        <v>2014</v>
      </c>
      <c r="R1455">
        <f t="shared" si="45"/>
        <v>7</v>
      </c>
      <c r="S1455" s="17" t="s">
        <v>8328</v>
      </c>
      <c r="T1455" t="s">
        <v>8330</v>
      </c>
    </row>
    <row r="1456" spans="1:20" ht="48" hidden="1" x14ac:dyDescent="0.2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 s="12">
        <v>1437067476</v>
      </c>
      <c r="J1456" s="12">
        <v>1434475476</v>
      </c>
      <c r="K1456" s="13">
        <f>(J1456/86400)+25569</f>
        <v>42171.725416666668</v>
      </c>
      <c r="L1456" t="b">
        <v>1</v>
      </c>
      <c r="M1456">
        <v>49</v>
      </c>
      <c r="N1456" t="b">
        <v>1</v>
      </c>
      <c r="O1456" t="s">
        <v>8269</v>
      </c>
      <c r="P1456">
        <f t="shared" si="44"/>
        <v>3315</v>
      </c>
      <c r="Q1456">
        <f>YEAR(K1456)</f>
        <v>2015</v>
      </c>
      <c r="R1456">
        <f t="shared" si="45"/>
        <v>100</v>
      </c>
      <c r="S1456" s="17" t="s">
        <v>8343</v>
      </c>
      <c r="T1456" t="s">
        <v>8346</v>
      </c>
    </row>
    <row r="1457" spans="1:20" ht="48" hidden="1" x14ac:dyDescent="0.2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 s="12">
        <v>1401857940</v>
      </c>
      <c r="J1457" s="12">
        <v>1400725112</v>
      </c>
      <c r="K1457" s="13">
        <f>(J1457/86400)+25569</f>
        <v>41781.096203703702</v>
      </c>
      <c r="L1457" t="b">
        <v>0</v>
      </c>
      <c r="M1457">
        <v>44</v>
      </c>
      <c r="N1457" t="b">
        <v>1</v>
      </c>
      <c r="O1457" t="s">
        <v>8269</v>
      </c>
      <c r="P1457">
        <f t="shared" si="44"/>
        <v>0</v>
      </c>
      <c r="Q1457">
        <f>YEAR(K1457)</f>
        <v>2014</v>
      </c>
      <c r="R1457">
        <f t="shared" si="45"/>
        <v>118</v>
      </c>
      <c r="S1457" s="17" t="s">
        <v>8343</v>
      </c>
      <c r="T1457" t="s">
        <v>8346</v>
      </c>
    </row>
    <row r="1458" spans="1:20" ht="48" hidden="1" x14ac:dyDescent="0.2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 s="12">
        <v>1347508740</v>
      </c>
      <c r="J1458" s="12">
        <v>1346276349</v>
      </c>
      <c r="K1458" s="13">
        <f>(J1458/86400)+25569</f>
        <v>41150.902187500003</v>
      </c>
      <c r="L1458" t="b">
        <v>1</v>
      </c>
      <c r="M1458">
        <v>151</v>
      </c>
      <c r="N1458" t="b">
        <v>1</v>
      </c>
      <c r="O1458" t="s">
        <v>8299</v>
      </c>
      <c r="P1458">
        <f t="shared" si="44"/>
        <v>3307</v>
      </c>
      <c r="Q1458">
        <f>YEAR(K1458)</f>
        <v>2012</v>
      </c>
      <c r="R1458">
        <f t="shared" si="45"/>
        <v>661</v>
      </c>
      <c r="S1458" s="17" t="s">
        <v>8328</v>
      </c>
      <c r="T1458" t="s">
        <v>8335</v>
      </c>
    </row>
    <row r="1459" spans="1:20" ht="48" hidden="1" x14ac:dyDescent="0.2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 s="12">
        <v>1433735400</v>
      </c>
      <c r="J1459" s="12">
        <v>1429306520</v>
      </c>
      <c r="K1459" s="13">
        <f>(J1459/86400)+25569</f>
        <v>42111.899537037039</v>
      </c>
      <c r="L1459" t="b">
        <v>0</v>
      </c>
      <c r="M1459">
        <v>44</v>
      </c>
      <c r="N1459" t="b">
        <v>1</v>
      </c>
      <c r="O1459" t="s">
        <v>8274</v>
      </c>
      <c r="P1459">
        <f t="shared" si="44"/>
        <v>0</v>
      </c>
      <c r="Q1459">
        <f>YEAR(K1459)</f>
        <v>2015</v>
      </c>
      <c r="R1459">
        <f t="shared" si="45"/>
        <v>132</v>
      </c>
      <c r="S1459" s="17" t="s">
        <v>8347</v>
      </c>
      <c r="T1459" t="s">
        <v>8351</v>
      </c>
    </row>
    <row r="1460" spans="1:20" ht="48" x14ac:dyDescent="0.2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 s="12">
        <v>1318180033</v>
      </c>
      <c r="J1460" s="12">
        <v>1315588033</v>
      </c>
      <c r="K1460" s="13">
        <f>(J1460/86400)+25569</f>
        <v>40795.71334490741</v>
      </c>
      <c r="L1460" t="b">
        <v>0</v>
      </c>
      <c r="M1460">
        <v>27</v>
      </c>
      <c r="N1460" t="b">
        <v>0</v>
      </c>
      <c r="O1460" t="s">
        <v>8280</v>
      </c>
      <c r="P1460">
        <f t="shared" si="44"/>
        <v>0</v>
      </c>
      <c r="Q1460">
        <f>YEAR(K1460)</f>
        <v>2011</v>
      </c>
      <c r="R1460">
        <f t="shared" si="45"/>
        <v>18</v>
      </c>
      <c r="S1460" s="17" t="s">
        <v>8336</v>
      </c>
      <c r="T1460" t="s">
        <v>8354</v>
      </c>
    </row>
    <row r="1461" spans="1:20" ht="48" hidden="1" x14ac:dyDescent="0.2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 s="12">
        <v>1475269200</v>
      </c>
      <c r="J1461" s="12">
        <v>1473200844</v>
      </c>
      <c r="K1461" s="13">
        <f>(J1461/86400)+25569</f>
        <v>42619.935694444444</v>
      </c>
      <c r="L1461" t="b">
        <v>0</v>
      </c>
      <c r="M1461">
        <v>70</v>
      </c>
      <c r="N1461" t="b">
        <v>1</v>
      </c>
      <c r="O1461" t="s">
        <v>8269</v>
      </c>
      <c r="P1461">
        <f t="shared" si="44"/>
        <v>0</v>
      </c>
      <c r="Q1461">
        <f>YEAR(K1461)</f>
        <v>2016</v>
      </c>
      <c r="R1461">
        <f t="shared" si="45"/>
        <v>110</v>
      </c>
      <c r="S1461" s="17" t="s">
        <v>8343</v>
      </c>
      <c r="T1461" t="s">
        <v>8346</v>
      </c>
    </row>
    <row r="1462" spans="1:20" ht="32" hidden="1" x14ac:dyDescent="0.2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 s="12">
        <v>1396648800</v>
      </c>
      <c r="J1462" s="12">
        <v>1395407445</v>
      </c>
      <c r="K1462" s="13">
        <f>(J1462/86400)+25569</f>
        <v>41719.549131944441</v>
      </c>
      <c r="L1462" t="b">
        <v>0</v>
      </c>
      <c r="M1462">
        <v>117</v>
      </c>
      <c r="N1462" t="b">
        <v>1</v>
      </c>
      <c r="O1462" t="s">
        <v>8263</v>
      </c>
      <c r="P1462">
        <f t="shared" si="44"/>
        <v>0</v>
      </c>
      <c r="Q1462">
        <f>YEAR(K1462)</f>
        <v>2014</v>
      </c>
      <c r="R1462">
        <f t="shared" si="45"/>
        <v>110</v>
      </c>
      <c r="S1462" s="17" t="s">
        <v>8341</v>
      </c>
      <c r="T1462" t="s">
        <v>8352</v>
      </c>
    </row>
    <row r="1463" spans="1:20" ht="48" hidden="1" x14ac:dyDescent="0.2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 s="12">
        <v>1440381600</v>
      </c>
      <c r="J1463" s="12">
        <v>1438639130</v>
      </c>
      <c r="K1463" s="13">
        <f>(J1463/86400)+25569</f>
        <v>42219.915856481486</v>
      </c>
      <c r="L1463" t="b">
        <v>0</v>
      </c>
      <c r="M1463">
        <v>24</v>
      </c>
      <c r="N1463" t="b">
        <v>1</v>
      </c>
      <c r="O1463" t="s">
        <v>8269</v>
      </c>
      <c r="P1463">
        <f t="shared" si="44"/>
        <v>0</v>
      </c>
      <c r="Q1463">
        <f>YEAR(K1463)</f>
        <v>2015</v>
      </c>
      <c r="R1463">
        <f t="shared" si="45"/>
        <v>109</v>
      </c>
      <c r="S1463" s="17" t="s">
        <v>8343</v>
      </c>
      <c r="T1463" t="s">
        <v>8346</v>
      </c>
    </row>
    <row r="1464" spans="1:20" ht="48" hidden="1" x14ac:dyDescent="0.2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 s="12">
        <v>1407524004</v>
      </c>
      <c r="J1464" s="12">
        <v>1404932004</v>
      </c>
      <c r="K1464" s="13">
        <f>(J1464/86400)+25569</f>
        <v>41829.787083333329</v>
      </c>
      <c r="L1464" t="b">
        <v>0</v>
      </c>
      <c r="M1464">
        <v>39</v>
      </c>
      <c r="N1464" t="b">
        <v>1</v>
      </c>
      <c r="O1464" t="s">
        <v>8269</v>
      </c>
      <c r="P1464">
        <f t="shared" si="44"/>
        <v>0</v>
      </c>
      <c r="Q1464">
        <f>YEAR(K1464)</f>
        <v>2014</v>
      </c>
      <c r="R1464">
        <f t="shared" si="45"/>
        <v>109</v>
      </c>
      <c r="S1464" s="17" t="s">
        <v>8343</v>
      </c>
      <c r="T1464" t="s">
        <v>8346</v>
      </c>
    </row>
    <row r="1465" spans="1:20" ht="48" hidden="1" x14ac:dyDescent="0.2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 s="12">
        <v>1468191540</v>
      </c>
      <c r="J1465" s="12">
        <v>1464958484</v>
      </c>
      <c r="K1465" s="13">
        <f>(J1465/86400)+25569</f>
        <v>42524.53800925926</v>
      </c>
      <c r="L1465" t="b">
        <v>0</v>
      </c>
      <c r="M1465">
        <v>21</v>
      </c>
      <c r="N1465" t="b">
        <v>1</v>
      </c>
      <c r="O1465" t="s">
        <v>8269</v>
      </c>
      <c r="P1465">
        <f t="shared" si="44"/>
        <v>0</v>
      </c>
      <c r="Q1465">
        <f>YEAR(K1465)</f>
        <v>2016</v>
      </c>
      <c r="R1465">
        <f t="shared" si="45"/>
        <v>109</v>
      </c>
      <c r="S1465" s="17" t="s">
        <v>8343</v>
      </c>
      <c r="T1465" t="s">
        <v>8346</v>
      </c>
    </row>
    <row r="1466" spans="1:20" ht="48" hidden="1" x14ac:dyDescent="0.2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 s="12">
        <v>1450051200</v>
      </c>
      <c r="J1466" s="12">
        <v>1447594176</v>
      </c>
      <c r="K1466" s="13">
        <f>(J1466/86400)+25569</f>
        <v>42323.562222222223</v>
      </c>
      <c r="L1466" t="b">
        <v>0</v>
      </c>
      <c r="M1466">
        <v>46</v>
      </c>
      <c r="N1466" t="b">
        <v>1</v>
      </c>
      <c r="O1466" t="s">
        <v>8269</v>
      </c>
      <c r="P1466">
        <f t="shared" si="44"/>
        <v>0</v>
      </c>
      <c r="Q1466">
        <f>YEAR(K1466)</f>
        <v>2015</v>
      </c>
      <c r="R1466">
        <f t="shared" si="45"/>
        <v>109</v>
      </c>
      <c r="S1466" s="17" t="s">
        <v>8343</v>
      </c>
      <c r="T1466" t="s">
        <v>8346</v>
      </c>
    </row>
    <row r="1467" spans="1:20" ht="48" hidden="1" x14ac:dyDescent="0.2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 s="12">
        <v>1434624067</v>
      </c>
      <c r="J1467" s="12">
        <v>1432032067</v>
      </c>
      <c r="K1467" s="13">
        <f>(J1467/86400)+25569</f>
        <v>42143.445219907408</v>
      </c>
      <c r="L1467" t="b">
        <v>0</v>
      </c>
      <c r="M1467">
        <v>57</v>
      </c>
      <c r="N1467" t="b">
        <v>1</v>
      </c>
      <c r="O1467" t="s">
        <v>8269</v>
      </c>
      <c r="P1467">
        <f t="shared" si="44"/>
        <v>0</v>
      </c>
      <c r="Q1467">
        <f>YEAR(K1467)</f>
        <v>2015</v>
      </c>
      <c r="R1467">
        <f t="shared" si="45"/>
        <v>109</v>
      </c>
      <c r="S1467" s="17" t="s">
        <v>8343</v>
      </c>
      <c r="T1467" t="s">
        <v>8346</v>
      </c>
    </row>
    <row r="1468" spans="1:20" ht="48" hidden="1" x14ac:dyDescent="0.2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 s="12">
        <v>1410901200</v>
      </c>
      <c r="J1468" s="12">
        <v>1408313438</v>
      </c>
      <c r="K1468" s="13">
        <f>(J1468/86400)+25569</f>
        <v>41868.924050925925</v>
      </c>
      <c r="L1468" t="b">
        <v>1</v>
      </c>
      <c r="M1468">
        <v>70</v>
      </c>
      <c r="N1468" t="b">
        <v>1</v>
      </c>
      <c r="O1468" t="s">
        <v>8269</v>
      </c>
      <c r="P1468">
        <f t="shared" si="44"/>
        <v>3270</v>
      </c>
      <c r="Q1468">
        <f>YEAR(K1468)</f>
        <v>2014</v>
      </c>
      <c r="R1468">
        <f t="shared" si="45"/>
        <v>102</v>
      </c>
      <c r="S1468" s="17" t="s">
        <v>8343</v>
      </c>
      <c r="T1468" t="s">
        <v>8346</v>
      </c>
    </row>
    <row r="1469" spans="1:20" ht="48" hidden="1" x14ac:dyDescent="0.2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 s="12">
        <v>1464199591</v>
      </c>
      <c r="J1469" s="12">
        <v>1461607591</v>
      </c>
      <c r="K1469" s="13">
        <f>(J1469/86400)+25569</f>
        <v>42485.754525462966</v>
      </c>
      <c r="L1469" t="b">
        <v>0</v>
      </c>
      <c r="M1469">
        <v>61</v>
      </c>
      <c r="N1469" t="b">
        <v>1</v>
      </c>
      <c r="O1469" t="s">
        <v>8296</v>
      </c>
      <c r="P1469">
        <f t="shared" si="44"/>
        <v>0</v>
      </c>
      <c r="Q1469">
        <f>YEAR(K1469)</f>
        <v>2016</v>
      </c>
      <c r="R1469">
        <f t="shared" si="45"/>
        <v>109</v>
      </c>
      <c r="S1469" s="17" t="s">
        <v>8339</v>
      </c>
      <c r="T1469" t="s">
        <v>8340</v>
      </c>
    </row>
    <row r="1470" spans="1:20" ht="48" hidden="1" x14ac:dyDescent="0.2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 s="12">
        <v>1424516400</v>
      </c>
      <c r="J1470" s="12">
        <v>1421812637</v>
      </c>
      <c r="K1470" s="13">
        <f>(J1470/86400)+25569</f>
        <v>42025.164780092593</v>
      </c>
      <c r="L1470" t="b">
        <v>0</v>
      </c>
      <c r="M1470">
        <v>38</v>
      </c>
      <c r="N1470" t="b">
        <v>1</v>
      </c>
      <c r="O1470" t="s">
        <v>8303</v>
      </c>
      <c r="P1470">
        <f t="shared" si="44"/>
        <v>0</v>
      </c>
      <c r="Q1470">
        <f>YEAR(K1470)</f>
        <v>2015</v>
      </c>
      <c r="R1470">
        <f t="shared" si="45"/>
        <v>105</v>
      </c>
      <c r="S1470" s="17" t="s">
        <v>8343</v>
      </c>
      <c r="T1470" t="s">
        <v>8355</v>
      </c>
    </row>
    <row r="1471" spans="1:20" ht="48" hidden="1" x14ac:dyDescent="0.2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 s="12">
        <v>1465196400</v>
      </c>
      <c r="J1471" s="12">
        <v>1462841990</v>
      </c>
      <c r="K1471" s="13">
        <f>(J1471/86400)+25569</f>
        <v>42500.041550925926</v>
      </c>
      <c r="L1471" t="b">
        <v>0</v>
      </c>
      <c r="M1471">
        <v>40</v>
      </c>
      <c r="N1471" t="b">
        <v>1</v>
      </c>
      <c r="O1471" t="s">
        <v>8269</v>
      </c>
      <c r="P1471">
        <f t="shared" si="44"/>
        <v>0</v>
      </c>
      <c r="Q1471">
        <f>YEAR(K1471)</f>
        <v>2016</v>
      </c>
      <c r="R1471">
        <f t="shared" si="45"/>
        <v>109</v>
      </c>
      <c r="S1471" s="17" t="s">
        <v>8343</v>
      </c>
      <c r="T1471" t="s">
        <v>8346</v>
      </c>
    </row>
    <row r="1472" spans="1:20" ht="48" hidden="1" x14ac:dyDescent="0.2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 s="12">
        <v>1460970805</v>
      </c>
      <c r="J1472" s="12">
        <v>1455790405</v>
      </c>
      <c r="K1472" s="13">
        <f>(J1472/86400)+25569</f>
        <v>42418.425983796296</v>
      </c>
      <c r="L1472" t="b">
        <v>0</v>
      </c>
      <c r="M1472">
        <v>24</v>
      </c>
      <c r="N1472" t="b">
        <v>1</v>
      </c>
      <c r="O1472" t="s">
        <v>8269</v>
      </c>
      <c r="P1472">
        <f t="shared" si="44"/>
        <v>0</v>
      </c>
      <c r="Q1472">
        <f>YEAR(K1472)</f>
        <v>2016</v>
      </c>
      <c r="R1472">
        <f t="shared" si="45"/>
        <v>109</v>
      </c>
      <c r="S1472" s="17" t="s">
        <v>8343</v>
      </c>
      <c r="T1472" t="s">
        <v>8346</v>
      </c>
    </row>
    <row r="1473" spans="1:20" ht="48" hidden="1" x14ac:dyDescent="0.2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 s="12">
        <v>1399186740</v>
      </c>
      <c r="J1473" s="12">
        <v>1396468782</v>
      </c>
      <c r="K1473" s="13">
        <f>(J1473/86400)+25569</f>
        <v>41731.833124999997</v>
      </c>
      <c r="L1473" t="b">
        <v>0</v>
      </c>
      <c r="M1473">
        <v>46</v>
      </c>
      <c r="N1473" t="b">
        <v>1</v>
      </c>
      <c r="O1473" t="s">
        <v>8277</v>
      </c>
      <c r="P1473">
        <f t="shared" si="44"/>
        <v>0</v>
      </c>
      <c r="Q1473">
        <f>YEAR(K1473)</f>
        <v>2014</v>
      </c>
      <c r="R1473">
        <f t="shared" si="45"/>
        <v>108</v>
      </c>
      <c r="S1473" s="17" t="s">
        <v>8347</v>
      </c>
      <c r="T1473" t="s">
        <v>8348</v>
      </c>
    </row>
    <row r="1474" spans="1:20" ht="48" hidden="1" x14ac:dyDescent="0.2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 s="12">
        <v>1397862000</v>
      </c>
      <c r="J1474" s="12">
        <v>1395155478</v>
      </c>
      <c r="K1474" s="13">
        <f>(J1474/86400)+25569</f>
        <v>41716.632847222223</v>
      </c>
      <c r="L1474" t="b">
        <v>1</v>
      </c>
      <c r="M1474">
        <v>79</v>
      </c>
      <c r="N1474" t="b">
        <v>1</v>
      </c>
      <c r="O1474" t="s">
        <v>8277</v>
      </c>
      <c r="P1474">
        <f t="shared" si="44"/>
        <v>3236</v>
      </c>
      <c r="Q1474">
        <f>YEAR(K1474)</f>
        <v>2014</v>
      </c>
      <c r="R1474">
        <f t="shared" si="45"/>
        <v>108</v>
      </c>
      <c r="S1474" s="17" t="s">
        <v>8347</v>
      </c>
      <c r="T1474" t="s">
        <v>8348</v>
      </c>
    </row>
    <row r="1475" spans="1:20" ht="48" hidden="1" x14ac:dyDescent="0.2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 s="12">
        <v>1387072685</v>
      </c>
      <c r="J1475" s="12">
        <v>1384480685</v>
      </c>
      <c r="K1475" s="13">
        <f>(J1475/86400)+25569</f>
        <v>41593.082002314812</v>
      </c>
      <c r="L1475" t="b">
        <v>1</v>
      </c>
      <c r="M1475">
        <v>77</v>
      </c>
      <c r="N1475" t="b">
        <v>1</v>
      </c>
      <c r="O1475" t="s">
        <v>8277</v>
      </c>
      <c r="P1475">
        <f t="shared" ref="P1475:P1538" si="46">IFERROR(ROUND(E1475/L1475,2),0)</f>
        <v>3231</v>
      </c>
      <c r="Q1475">
        <f>YEAR(K1475)</f>
        <v>2013</v>
      </c>
      <c r="R1475">
        <f t="shared" ref="R1475:R1538" si="47">ROUND(E1475/D1475*100,0)</f>
        <v>108</v>
      </c>
      <c r="S1475" s="17" t="s">
        <v>8347</v>
      </c>
      <c r="T1475" t="s">
        <v>8348</v>
      </c>
    </row>
    <row r="1476" spans="1:20" ht="48" hidden="1" x14ac:dyDescent="0.2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 s="12">
        <v>1335672000</v>
      </c>
      <c r="J1476" s="12">
        <v>1332978688</v>
      </c>
      <c r="K1476" s="13">
        <f>(J1476/86400)+25569</f>
        <v>40996.994074074071</v>
      </c>
      <c r="L1476" t="b">
        <v>0</v>
      </c>
      <c r="M1476">
        <v>71</v>
      </c>
      <c r="N1476" t="b">
        <v>1</v>
      </c>
      <c r="O1476" t="s">
        <v>8274</v>
      </c>
      <c r="P1476">
        <f t="shared" si="46"/>
        <v>0</v>
      </c>
      <c r="Q1476">
        <f>YEAR(K1476)</f>
        <v>2012</v>
      </c>
      <c r="R1476">
        <f t="shared" si="47"/>
        <v>108</v>
      </c>
      <c r="S1476" s="17" t="s">
        <v>8347</v>
      </c>
      <c r="T1476" t="s">
        <v>8351</v>
      </c>
    </row>
    <row r="1477" spans="1:20" ht="48" hidden="1" x14ac:dyDescent="0.2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 s="12">
        <v>1448586000</v>
      </c>
      <c r="J1477" s="12">
        <v>1447195695</v>
      </c>
      <c r="K1477" s="13">
        <f>(J1477/86400)+25569</f>
        <v>42318.950173611112</v>
      </c>
      <c r="L1477" t="b">
        <v>0</v>
      </c>
      <c r="M1477">
        <v>83</v>
      </c>
      <c r="N1477" t="b">
        <v>1</v>
      </c>
      <c r="O1477" t="s">
        <v>8283</v>
      </c>
      <c r="P1477">
        <f t="shared" si="46"/>
        <v>0</v>
      </c>
      <c r="Q1477">
        <f>YEAR(K1477)</f>
        <v>2015</v>
      </c>
      <c r="R1477">
        <f t="shared" si="47"/>
        <v>129</v>
      </c>
      <c r="S1477" s="17" t="s">
        <v>8333</v>
      </c>
      <c r="T1477" t="s">
        <v>8334</v>
      </c>
    </row>
    <row r="1478" spans="1:20" ht="48" hidden="1" x14ac:dyDescent="0.2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 s="12">
        <v>1435359600</v>
      </c>
      <c r="J1478" s="12">
        <v>1434999621</v>
      </c>
      <c r="K1478" s="13">
        <f>(J1478/86400)+25569</f>
        <v>42177.791909722218</v>
      </c>
      <c r="L1478" t="b">
        <v>0</v>
      </c>
      <c r="M1478">
        <v>42</v>
      </c>
      <c r="N1478" t="b">
        <v>1</v>
      </c>
      <c r="O1478" t="s">
        <v>8301</v>
      </c>
      <c r="P1478">
        <f t="shared" si="46"/>
        <v>0</v>
      </c>
      <c r="Q1478">
        <f>YEAR(K1478)</f>
        <v>2015</v>
      </c>
      <c r="R1478">
        <f t="shared" si="47"/>
        <v>108</v>
      </c>
      <c r="S1478" s="17" t="s">
        <v>8343</v>
      </c>
      <c r="T1478" t="s">
        <v>8344</v>
      </c>
    </row>
    <row r="1479" spans="1:20" ht="32" hidden="1" x14ac:dyDescent="0.2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 s="12">
        <v>1434045687</v>
      </c>
      <c r="J1479" s="12">
        <v>1431453687</v>
      </c>
      <c r="K1479" s="13">
        <f>(J1479/86400)+25569</f>
        <v>42136.75100694444</v>
      </c>
      <c r="L1479" t="b">
        <v>0</v>
      </c>
      <c r="M1479">
        <v>205</v>
      </c>
      <c r="N1479" t="b">
        <v>1</v>
      </c>
      <c r="O1479" t="s">
        <v>8295</v>
      </c>
      <c r="P1479">
        <f t="shared" si="46"/>
        <v>0</v>
      </c>
      <c r="Q1479">
        <f>YEAR(K1479)</f>
        <v>2015</v>
      </c>
      <c r="R1479">
        <f t="shared" si="47"/>
        <v>147</v>
      </c>
      <c r="S1479" s="17" t="s">
        <v>8336</v>
      </c>
      <c r="T1479" t="s">
        <v>8337</v>
      </c>
    </row>
    <row r="1480" spans="1:20" ht="48" hidden="1" x14ac:dyDescent="0.2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 s="12">
        <v>1434857482</v>
      </c>
      <c r="J1480" s="12">
        <v>1433647882</v>
      </c>
      <c r="K1480" s="13">
        <f>(J1480/86400)+25569</f>
        <v>42162.146782407406</v>
      </c>
      <c r="L1480" t="b">
        <v>0</v>
      </c>
      <c r="M1480">
        <v>19</v>
      </c>
      <c r="N1480" t="b">
        <v>1</v>
      </c>
      <c r="O1480" t="s">
        <v>8272</v>
      </c>
      <c r="P1480">
        <f t="shared" si="46"/>
        <v>0</v>
      </c>
      <c r="Q1480">
        <f>YEAR(K1480)</f>
        <v>2015</v>
      </c>
      <c r="R1480">
        <f t="shared" si="47"/>
        <v>107</v>
      </c>
      <c r="S1480" s="17" t="s">
        <v>8331</v>
      </c>
      <c r="T1480" t="s">
        <v>8353</v>
      </c>
    </row>
    <row r="1481" spans="1:20" ht="48" hidden="1" x14ac:dyDescent="0.2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 s="12">
        <v>1312095540</v>
      </c>
      <c r="J1481" s="12">
        <v>1306608888</v>
      </c>
      <c r="K1481" s="13">
        <f>(J1481/86400)+25569</f>
        <v>40691.788055555553</v>
      </c>
      <c r="L1481" t="b">
        <v>0</v>
      </c>
      <c r="M1481">
        <v>24</v>
      </c>
      <c r="N1481" t="b">
        <v>1</v>
      </c>
      <c r="O1481" t="s">
        <v>8274</v>
      </c>
      <c r="P1481">
        <f t="shared" si="46"/>
        <v>0</v>
      </c>
      <c r="Q1481">
        <f>YEAR(K1481)</f>
        <v>2011</v>
      </c>
      <c r="R1481">
        <f t="shared" si="47"/>
        <v>107</v>
      </c>
      <c r="S1481" s="17" t="s">
        <v>8347</v>
      </c>
      <c r="T1481" t="s">
        <v>8351</v>
      </c>
    </row>
    <row r="1482" spans="1:20" ht="48" hidden="1" x14ac:dyDescent="0.2">
      <c r="A1482">
        <v>1188</v>
      </c>
      <c r="B1482" s="3" t="s">
        <v>1189</v>
      </c>
      <c r="C1482" s="3" t="s">
        <v>5298</v>
      </c>
      <c r="D1482" s="6">
        <v>2000</v>
      </c>
      <c r="E1482" s="8">
        <v>3211</v>
      </c>
      <c r="F1482" t="s">
        <v>8218</v>
      </c>
      <c r="G1482" t="s">
        <v>8228</v>
      </c>
      <c r="H1482" t="s">
        <v>8250</v>
      </c>
      <c r="I1482" s="12">
        <v>1482943740</v>
      </c>
      <c r="J1482" s="12">
        <v>1481129340</v>
      </c>
      <c r="K1482" s="13">
        <f>(J1482/86400)+25569</f>
        <v>42711.700694444444</v>
      </c>
      <c r="L1482" t="b">
        <v>0</v>
      </c>
      <c r="M1482">
        <v>85</v>
      </c>
      <c r="N1482" t="b">
        <v>1</v>
      </c>
      <c r="O1482" t="s">
        <v>8283</v>
      </c>
      <c r="P1482">
        <f t="shared" si="46"/>
        <v>0</v>
      </c>
      <c r="Q1482">
        <f>YEAR(K1482)</f>
        <v>2016</v>
      </c>
      <c r="R1482">
        <f t="shared" si="47"/>
        <v>161</v>
      </c>
      <c r="S1482" s="17" t="s">
        <v>8333</v>
      </c>
      <c r="T1482" t="s">
        <v>8334</v>
      </c>
    </row>
    <row r="1483" spans="1:20" ht="48" hidden="1" x14ac:dyDescent="0.2">
      <c r="A1483">
        <v>1003</v>
      </c>
      <c r="B1483" s="3" t="s">
        <v>1004</v>
      </c>
      <c r="C1483" s="3" t="s">
        <v>5113</v>
      </c>
      <c r="D1483" s="6">
        <v>20000</v>
      </c>
      <c r="E1483" s="8">
        <v>3211</v>
      </c>
      <c r="F1483" t="s">
        <v>8219</v>
      </c>
      <c r="G1483" t="s">
        <v>8229</v>
      </c>
      <c r="H1483" t="s">
        <v>8248</v>
      </c>
      <c r="I1483" s="12">
        <v>1489680061</v>
      </c>
      <c r="J1483" s="12">
        <v>1487091661</v>
      </c>
      <c r="K1483" s="13">
        <f>(J1483/86400)+25569</f>
        <v>42780.709039351852</v>
      </c>
      <c r="L1483" t="b">
        <v>0</v>
      </c>
      <c r="M1483">
        <v>15</v>
      </c>
      <c r="N1483" t="b">
        <v>0</v>
      </c>
      <c r="O1483" t="s">
        <v>8271</v>
      </c>
      <c r="P1483">
        <f t="shared" si="46"/>
        <v>0</v>
      </c>
      <c r="Q1483">
        <f>YEAR(K1483)</f>
        <v>2017</v>
      </c>
      <c r="R1483">
        <f t="shared" si="47"/>
        <v>16</v>
      </c>
      <c r="S1483" s="17" t="s">
        <v>8328</v>
      </c>
      <c r="T1483" t="s">
        <v>8330</v>
      </c>
    </row>
    <row r="1484" spans="1:20" ht="48" hidden="1" x14ac:dyDescent="0.2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 s="12">
        <v>1309825866</v>
      </c>
      <c r="J1484" s="12">
        <v>1306197066</v>
      </c>
      <c r="K1484" s="13">
        <f>(J1484/86400)+25569</f>
        <v>40687.021597222221</v>
      </c>
      <c r="L1484" t="b">
        <v>0</v>
      </c>
      <c r="M1484">
        <v>75</v>
      </c>
      <c r="N1484" t="b">
        <v>1</v>
      </c>
      <c r="O1484" t="s">
        <v>8277</v>
      </c>
      <c r="P1484">
        <f t="shared" si="46"/>
        <v>0</v>
      </c>
      <c r="Q1484">
        <f>YEAR(K1484)</f>
        <v>2011</v>
      </c>
      <c r="R1484">
        <f t="shared" si="47"/>
        <v>100</v>
      </c>
      <c r="S1484" s="17" t="s">
        <v>8347</v>
      </c>
      <c r="T1484" t="s">
        <v>8348</v>
      </c>
    </row>
    <row r="1485" spans="1:20" ht="48" hidden="1" x14ac:dyDescent="0.2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 s="12">
        <v>1409500078</v>
      </c>
      <c r="J1485" s="12">
        <v>1406908078</v>
      </c>
      <c r="K1485" s="13">
        <f>(J1485/86400)+25569</f>
        <v>41852.658310185187</v>
      </c>
      <c r="L1485" t="b">
        <v>0</v>
      </c>
      <c r="M1485">
        <v>43</v>
      </c>
      <c r="N1485" t="b">
        <v>1</v>
      </c>
      <c r="O1485" t="s">
        <v>8269</v>
      </c>
      <c r="P1485">
        <f t="shared" si="46"/>
        <v>0</v>
      </c>
      <c r="Q1485">
        <f>YEAR(K1485)</f>
        <v>2014</v>
      </c>
      <c r="R1485">
        <f t="shared" si="47"/>
        <v>100</v>
      </c>
      <c r="S1485" s="17" t="s">
        <v>8343</v>
      </c>
      <c r="T1485" t="s">
        <v>8346</v>
      </c>
    </row>
    <row r="1486" spans="1:20" ht="48" hidden="1" x14ac:dyDescent="0.2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 s="12">
        <v>1321459908</v>
      </c>
      <c r="J1486" s="12">
        <v>1318864308</v>
      </c>
      <c r="K1486" s="13">
        <f>(J1486/86400)+25569</f>
        <v>40833.633194444446</v>
      </c>
      <c r="L1486" t="b">
        <v>0</v>
      </c>
      <c r="M1486">
        <v>65</v>
      </c>
      <c r="N1486" t="b">
        <v>1</v>
      </c>
      <c r="O1486" t="s">
        <v>8277</v>
      </c>
      <c r="P1486">
        <f t="shared" si="46"/>
        <v>0</v>
      </c>
      <c r="Q1486">
        <f>YEAR(K1486)</f>
        <v>2011</v>
      </c>
      <c r="R1486">
        <f t="shared" si="47"/>
        <v>107</v>
      </c>
      <c r="S1486" s="17" t="s">
        <v>8347</v>
      </c>
      <c r="T1486" t="s">
        <v>8348</v>
      </c>
    </row>
    <row r="1487" spans="1:20" ht="48" x14ac:dyDescent="0.2">
      <c r="A1487">
        <v>1179</v>
      </c>
      <c r="B1487" s="3" t="s">
        <v>1180</v>
      </c>
      <c r="C1487" s="3" t="s">
        <v>5289</v>
      </c>
      <c r="D1487" s="6">
        <v>60000</v>
      </c>
      <c r="E1487" s="8">
        <v>3200</v>
      </c>
      <c r="F1487" t="s">
        <v>8220</v>
      </c>
      <c r="G1487" t="s">
        <v>8228</v>
      </c>
      <c r="H1487" t="s">
        <v>8250</v>
      </c>
      <c r="I1487" s="12">
        <v>1446052627</v>
      </c>
      <c r="J1487" s="12">
        <v>1443460627</v>
      </c>
      <c r="K1487" s="13">
        <f>(J1487/86400)+25569</f>
        <v>42275.720219907409</v>
      </c>
      <c r="L1487" t="b">
        <v>0</v>
      </c>
      <c r="M1487">
        <v>5</v>
      </c>
      <c r="N1487" t="b">
        <v>0</v>
      </c>
      <c r="O1487" t="s">
        <v>8282</v>
      </c>
      <c r="P1487">
        <f t="shared" si="46"/>
        <v>0</v>
      </c>
      <c r="Q1487">
        <f>YEAR(K1487)</f>
        <v>2015</v>
      </c>
      <c r="R1487">
        <f t="shared" si="47"/>
        <v>5</v>
      </c>
      <c r="S1487" s="17" t="s">
        <v>8339</v>
      </c>
      <c r="T1487" t="s">
        <v>8365</v>
      </c>
    </row>
    <row r="1488" spans="1:20" ht="48" x14ac:dyDescent="0.2">
      <c r="A1488">
        <v>896</v>
      </c>
      <c r="B1488" s="3" t="s">
        <v>897</v>
      </c>
      <c r="C1488" s="3" t="s">
        <v>5006</v>
      </c>
      <c r="D1488" s="6">
        <v>8000</v>
      </c>
      <c r="E1488" s="8">
        <v>3200</v>
      </c>
      <c r="F1488" t="s">
        <v>8220</v>
      </c>
      <c r="G1488" t="s">
        <v>8223</v>
      </c>
      <c r="H1488" t="s">
        <v>8245</v>
      </c>
      <c r="I1488" s="12">
        <v>1440734400</v>
      </c>
      <c r="J1488" s="12">
        <v>1438549026</v>
      </c>
      <c r="K1488" s="13">
        <f>(J1488/86400)+25569</f>
        <v>42218.872986111106</v>
      </c>
      <c r="L1488" t="b">
        <v>0</v>
      </c>
      <c r="M1488">
        <v>72</v>
      </c>
      <c r="N1488" t="b">
        <v>0</v>
      </c>
      <c r="O1488" t="s">
        <v>8277</v>
      </c>
      <c r="P1488">
        <f t="shared" si="46"/>
        <v>0</v>
      </c>
      <c r="Q1488">
        <f>YEAR(K1488)</f>
        <v>2015</v>
      </c>
      <c r="R1488">
        <f t="shared" si="47"/>
        <v>40</v>
      </c>
      <c r="S1488" s="17" t="s">
        <v>8347</v>
      </c>
      <c r="T1488" t="s">
        <v>8348</v>
      </c>
    </row>
    <row r="1489" spans="1:20" ht="48" hidden="1" x14ac:dyDescent="0.2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 s="12">
        <v>1488741981</v>
      </c>
      <c r="J1489" s="12">
        <v>1486149981</v>
      </c>
      <c r="K1489" s="13">
        <f>(J1489/86400)+25569</f>
        <v>42769.809965277775</v>
      </c>
      <c r="L1489" t="b">
        <v>0</v>
      </c>
      <c r="M1489">
        <v>18</v>
      </c>
      <c r="N1489" t="b">
        <v>1</v>
      </c>
      <c r="O1489" t="s">
        <v>8298</v>
      </c>
      <c r="P1489">
        <f t="shared" si="46"/>
        <v>0</v>
      </c>
      <c r="Q1489">
        <f>YEAR(K1489)</f>
        <v>2017</v>
      </c>
      <c r="R1489">
        <f t="shared" si="47"/>
        <v>107</v>
      </c>
      <c r="S1489" s="17" t="s">
        <v>8347</v>
      </c>
      <c r="T1489" t="s">
        <v>8361</v>
      </c>
    </row>
    <row r="1490" spans="1:20" ht="48" hidden="1" x14ac:dyDescent="0.2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 s="12">
        <v>1416545700</v>
      </c>
      <c r="J1490" s="12">
        <v>1415392666</v>
      </c>
      <c r="K1490" s="13">
        <f>(J1490/86400)+25569</f>
        <v>41950.859560185185</v>
      </c>
      <c r="L1490" t="b">
        <v>0</v>
      </c>
      <c r="M1490">
        <v>33</v>
      </c>
      <c r="N1490" t="b">
        <v>1</v>
      </c>
      <c r="O1490" t="s">
        <v>8269</v>
      </c>
      <c r="P1490">
        <f t="shared" si="46"/>
        <v>0</v>
      </c>
      <c r="Q1490">
        <f>YEAR(K1490)</f>
        <v>2014</v>
      </c>
      <c r="R1490">
        <f t="shared" si="47"/>
        <v>106</v>
      </c>
      <c r="S1490" s="17" t="s">
        <v>8343</v>
      </c>
      <c r="T1490" t="s">
        <v>8346</v>
      </c>
    </row>
    <row r="1491" spans="1:20" ht="48" hidden="1" x14ac:dyDescent="0.2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 s="12">
        <v>1433206020</v>
      </c>
      <c r="J1491" s="12">
        <v>1430617209</v>
      </c>
      <c r="K1491" s="13">
        <f>(J1491/86400)+25569</f>
        <v>42127.069548611107</v>
      </c>
      <c r="L1491" t="b">
        <v>0</v>
      </c>
      <c r="M1491">
        <v>30</v>
      </c>
      <c r="N1491" t="b">
        <v>1</v>
      </c>
      <c r="O1491" t="s">
        <v>8278</v>
      </c>
      <c r="P1491">
        <f t="shared" si="46"/>
        <v>0</v>
      </c>
      <c r="Q1491">
        <f>YEAR(K1491)</f>
        <v>2015</v>
      </c>
      <c r="R1491">
        <f t="shared" si="47"/>
        <v>206</v>
      </c>
      <c r="S1491" s="17" t="s">
        <v>8347</v>
      </c>
      <c r="T1491" t="s">
        <v>8349</v>
      </c>
    </row>
    <row r="1492" spans="1:20" ht="48" x14ac:dyDescent="0.2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 s="12">
        <v>1484366340</v>
      </c>
      <c r="J1492" s="12">
        <v>1480219174</v>
      </c>
      <c r="K1492" s="13">
        <f>(J1492/86400)+25569</f>
        <v>42701.166365740741</v>
      </c>
      <c r="L1492" t="b">
        <v>0</v>
      </c>
      <c r="M1492">
        <v>18</v>
      </c>
      <c r="N1492" t="b">
        <v>0</v>
      </c>
      <c r="O1492" t="s">
        <v>8303</v>
      </c>
      <c r="P1492">
        <f t="shared" si="46"/>
        <v>0</v>
      </c>
      <c r="Q1492">
        <f>YEAR(K1492)</f>
        <v>2016</v>
      </c>
      <c r="R1492">
        <f t="shared" si="47"/>
        <v>4</v>
      </c>
      <c r="S1492" s="17" t="s">
        <v>8343</v>
      </c>
      <c r="T1492" t="s">
        <v>8355</v>
      </c>
    </row>
    <row r="1493" spans="1:20" ht="48" hidden="1" x14ac:dyDescent="0.2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 s="12">
        <v>1458075600</v>
      </c>
      <c r="J1493" s="12">
        <v>1456183649</v>
      </c>
      <c r="K1493" s="13">
        <f>(J1493/86400)+25569</f>
        <v>42422.977418981478</v>
      </c>
      <c r="L1493" t="b">
        <v>0</v>
      </c>
      <c r="M1493">
        <v>72</v>
      </c>
      <c r="N1493" t="b">
        <v>1</v>
      </c>
      <c r="O1493" t="s">
        <v>8269</v>
      </c>
      <c r="P1493">
        <f t="shared" si="46"/>
        <v>0</v>
      </c>
      <c r="Q1493">
        <f>YEAR(K1493)</f>
        <v>2016</v>
      </c>
      <c r="R1493">
        <f t="shared" si="47"/>
        <v>106</v>
      </c>
      <c r="S1493" s="17" t="s">
        <v>8343</v>
      </c>
      <c r="T1493" t="s">
        <v>8346</v>
      </c>
    </row>
    <row r="1494" spans="1:20" ht="48" hidden="1" x14ac:dyDescent="0.2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 s="12">
        <v>1461857045</v>
      </c>
      <c r="J1494" s="12">
        <v>1459265045</v>
      </c>
      <c r="K1494" s="13">
        <f>(J1494/86400)+25569</f>
        <v>42458.641724537039</v>
      </c>
      <c r="L1494" t="b">
        <v>0</v>
      </c>
      <c r="M1494">
        <v>63</v>
      </c>
      <c r="N1494" t="b">
        <v>1</v>
      </c>
      <c r="O1494" t="s">
        <v>8269</v>
      </c>
      <c r="P1494">
        <f t="shared" si="46"/>
        <v>0</v>
      </c>
      <c r="Q1494">
        <f>YEAR(K1494)</f>
        <v>2016</v>
      </c>
      <c r="R1494">
        <f t="shared" si="47"/>
        <v>113</v>
      </c>
      <c r="S1494" s="17" t="s">
        <v>8343</v>
      </c>
      <c r="T1494" t="s">
        <v>8346</v>
      </c>
    </row>
    <row r="1495" spans="1:20" ht="64" x14ac:dyDescent="0.2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 s="12">
        <v>1417377481</v>
      </c>
      <c r="J1495" s="12">
        <v>1412189881</v>
      </c>
      <c r="K1495" s="13">
        <f>(J1495/86400)+25569</f>
        <v>41913.790289351848</v>
      </c>
      <c r="L1495" t="b">
        <v>0</v>
      </c>
      <c r="M1495">
        <v>7</v>
      </c>
      <c r="N1495" t="b">
        <v>0</v>
      </c>
      <c r="O1495" t="s">
        <v>8294</v>
      </c>
      <c r="P1495">
        <f t="shared" si="46"/>
        <v>0</v>
      </c>
      <c r="Q1495">
        <f>YEAR(K1495)</f>
        <v>2014</v>
      </c>
      <c r="R1495">
        <f t="shared" si="47"/>
        <v>21</v>
      </c>
      <c r="S1495" s="17" t="s">
        <v>8333</v>
      </c>
      <c r="T1495" t="s">
        <v>8373</v>
      </c>
    </row>
    <row r="1496" spans="1:20" ht="48" hidden="1" x14ac:dyDescent="0.2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 s="12">
        <v>1343238578</v>
      </c>
      <c r="J1496" s="12">
        <v>1341856178</v>
      </c>
      <c r="K1496" s="13">
        <f>(J1496/86400)+25569</f>
        <v>41099.742800925924</v>
      </c>
      <c r="L1496" t="b">
        <v>0</v>
      </c>
      <c r="M1496">
        <v>55</v>
      </c>
      <c r="N1496" t="b">
        <v>1</v>
      </c>
      <c r="O1496" t="s">
        <v>8267</v>
      </c>
      <c r="P1496">
        <f t="shared" si="46"/>
        <v>0</v>
      </c>
      <c r="Q1496">
        <f>YEAR(K1496)</f>
        <v>2012</v>
      </c>
      <c r="R1496">
        <f t="shared" si="47"/>
        <v>127</v>
      </c>
      <c r="S1496" s="17" t="s">
        <v>8341</v>
      </c>
      <c r="T1496" t="s">
        <v>8342</v>
      </c>
    </row>
    <row r="1497" spans="1:20" ht="64" hidden="1" x14ac:dyDescent="0.2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 s="12">
        <v>1433735474</v>
      </c>
      <c r="J1497" s="12">
        <v>1428551474</v>
      </c>
      <c r="K1497" s="13">
        <f>(J1497/86400)+25569</f>
        <v>42103.160578703704</v>
      </c>
      <c r="L1497" t="b">
        <v>0</v>
      </c>
      <c r="M1497">
        <v>69</v>
      </c>
      <c r="N1497" t="b">
        <v>1</v>
      </c>
      <c r="O1497" t="s">
        <v>8299</v>
      </c>
      <c r="P1497">
        <f t="shared" si="46"/>
        <v>0</v>
      </c>
      <c r="Q1497">
        <f>YEAR(K1497)</f>
        <v>2015</v>
      </c>
      <c r="R1497">
        <f t="shared" si="47"/>
        <v>106</v>
      </c>
      <c r="S1497" s="17" t="s">
        <v>8328</v>
      </c>
      <c r="T1497" t="s">
        <v>8335</v>
      </c>
    </row>
    <row r="1498" spans="1:20" ht="48" hidden="1" x14ac:dyDescent="0.2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 s="12">
        <v>1423693903</v>
      </c>
      <c r="J1498" s="12">
        <v>1421101903</v>
      </c>
      <c r="K1498" s="13">
        <f>(J1498/86400)+25569</f>
        <v>42016.938692129625</v>
      </c>
      <c r="L1498" t="b">
        <v>0</v>
      </c>
      <c r="M1498">
        <v>66</v>
      </c>
      <c r="N1498" t="b">
        <v>1</v>
      </c>
      <c r="O1498" t="s">
        <v>8269</v>
      </c>
      <c r="P1498">
        <f t="shared" si="46"/>
        <v>0</v>
      </c>
      <c r="Q1498">
        <f>YEAR(K1498)</f>
        <v>2015</v>
      </c>
      <c r="R1498">
        <f t="shared" si="47"/>
        <v>105</v>
      </c>
      <c r="S1498" s="17" t="s">
        <v>8343</v>
      </c>
      <c r="T1498" t="s">
        <v>8346</v>
      </c>
    </row>
    <row r="1499" spans="1:20" ht="48" hidden="1" x14ac:dyDescent="0.2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 s="12">
        <v>1467280800</v>
      </c>
      <c r="J1499" s="12">
        <v>1464921112</v>
      </c>
      <c r="K1499" s="13">
        <f>(J1499/86400)+25569</f>
        <v>42524.105462962965</v>
      </c>
      <c r="L1499" t="b">
        <v>0</v>
      </c>
      <c r="M1499">
        <v>81</v>
      </c>
      <c r="N1499" t="b">
        <v>1</v>
      </c>
      <c r="O1499" t="s">
        <v>8299</v>
      </c>
      <c r="P1499">
        <f t="shared" si="46"/>
        <v>0</v>
      </c>
      <c r="Q1499">
        <f>YEAR(K1499)</f>
        <v>2016</v>
      </c>
      <c r="R1499">
        <f t="shared" si="47"/>
        <v>158</v>
      </c>
      <c r="S1499" s="17" t="s">
        <v>8328</v>
      </c>
      <c r="T1499" t="s">
        <v>8335</v>
      </c>
    </row>
    <row r="1500" spans="1:20" ht="19" hidden="1" x14ac:dyDescent="0.2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 s="12">
        <v>1455048000</v>
      </c>
      <c r="J1500" s="12">
        <v>1452631647</v>
      </c>
      <c r="K1500" s="13">
        <f>(J1500/86400)+25569</f>
        <v>42381.866284722222</v>
      </c>
      <c r="L1500" t="b">
        <v>0</v>
      </c>
      <c r="M1500">
        <v>43</v>
      </c>
      <c r="N1500" t="b">
        <v>0</v>
      </c>
      <c r="O1500" t="s">
        <v>8299</v>
      </c>
      <c r="P1500">
        <f t="shared" si="46"/>
        <v>0</v>
      </c>
      <c r="Q1500">
        <f>YEAR(K1500)</f>
        <v>2016</v>
      </c>
      <c r="R1500">
        <f t="shared" si="47"/>
        <v>21</v>
      </c>
      <c r="S1500" s="17" t="s">
        <v>8328</v>
      </c>
      <c r="T1500" t="s">
        <v>8335</v>
      </c>
    </row>
    <row r="1501" spans="1:20" ht="48" hidden="1" x14ac:dyDescent="0.2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 s="12">
        <v>1310857200</v>
      </c>
      <c r="J1501" s="12">
        <v>1306525512</v>
      </c>
      <c r="K1501" s="13">
        <f>(J1501/86400)+25569</f>
        <v>40690.823055555556</v>
      </c>
      <c r="L1501" t="b">
        <v>0</v>
      </c>
      <c r="M1501">
        <v>54</v>
      </c>
      <c r="N1501" t="b">
        <v>1</v>
      </c>
      <c r="O1501" t="s">
        <v>8274</v>
      </c>
      <c r="P1501">
        <f t="shared" si="46"/>
        <v>0</v>
      </c>
      <c r="Q1501">
        <f>YEAR(K1501)</f>
        <v>2011</v>
      </c>
      <c r="R1501">
        <f t="shared" si="47"/>
        <v>105</v>
      </c>
      <c r="S1501" s="17" t="s">
        <v>8347</v>
      </c>
      <c r="T1501" t="s">
        <v>8351</v>
      </c>
    </row>
    <row r="1502" spans="1:20" ht="80" hidden="1" x14ac:dyDescent="0.2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 s="12">
        <v>1471977290</v>
      </c>
      <c r="J1502" s="12">
        <v>1466793290</v>
      </c>
      <c r="K1502" s="13">
        <f>(J1502/86400)+25569</f>
        <v>42545.774189814816</v>
      </c>
      <c r="L1502" t="b">
        <v>0</v>
      </c>
      <c r="M1502">
        <v>39</v>
      </c>
      <c r="N1502" t="b">
        <v>1</v>
      </c>
      <c r="O1502" t="s">
        <v>8269</v>
      </c>
      <c r="P1502">
        <f t="shared" si="46"/>
        <v>0</v>
      </c>
      <c r="Q1502">
        <f>YEAR(K1502)</f>
        <v>2016</v>
      </c>
      <c r="R1502">
        <f t="shared" si="47"/>
        <v>105</v>
      </c>
      <c r="S1502" s="17" t="s">
        <v>8343</v>
      </c>
      <c r="T1502" t="s">
        <v>8346</v>
      </c>
    </row>
    <row r="1503" spans="1:20" ht="48" hidden="1" x14ac:dyDescent="0.2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 s="12">
        <v>1435752898</v>
      </c>
      <c r="J1503" s="12">
        <v>1433160898</v>
      </c>
      <c r="K1503" s="13">
        <f>(J1503/86400)+25569</f>
        <v>42156.510393518518</v>
      </c>
      <c r="L1503" t="b">
        <v>1</v>
      </c>
      <c r="M1503">
        <v>79</v>
      </c>
      <c r="N1503" t="b">
        <v>1</v>
      </c>
      <c r="O1503" t="s">
        <v>8269</v>
      </c>
      <c r="P1503">
        <f t="shared" si="46"/>
        <v>3145</v>
      </c>
      <c r="Q1503">
        <f>YEAR(K1503)</f>
        <v>2015</v>
      </c>
      <c r="R1503">
        <f t="shared" si="47"/>
        <v>112</v>
      </c>
      <c r="S1503" s="17" t="s">
        <v>8343</v>
      </c>
      <c r="T1503" t="s">
        <v>8346</v>
      </c>
    </row>
    <row r="1504" spans="1:20" ht="48" hidden="1" x14ac:dyDescent="0.2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 s="12">
        <v>1476037510</v>
      </c>
      <c r="J1504" s="12">
        <v>1473445510</v>
      </c>
      <c r="K1504" s="13">
        <f>(J1504/86400)+25569</f>
        <v>42622.767476851848</v>
      </c>
      <c r="L1504" t="b">
        <v>0</v>
      </c>
      <c r="M1504">
        <v>64</v>
      </c>
      <c r="N1504" t="b">
        <v>1</v>
      </c>
      <c r="O1504" t="s">
        <v>8301</v>
      </c>
      <c r="P1504">
        <f t="shared" si="46"/>
        <v>0</v>
      </c>
      <c r="Q1504">
        <f>YEAR(K1504)</f>
        <v>2016</v>
      </c>
      <c r="R1504">
        <f t="shared" si="47"/>
        <v>105</v>
      </c>
      <c r="S1504" s="17" t="s">
        <v>8343</v>
      </c>
      <c r="T1504" t="s">
        <v>8344</v>
      </c>
    </row>
    <row r="1505" spans="1:20" ht="48" hidden="1" x14ac:dyDescent="0.2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 s="12">
        <v>1417305178</v>
      </c>
      <c r="J1505" s="12">
        <v>1414277578</v>
      </c>
      <c r="K1505" s="13">
        <f>(J1505/86400)+25569</f>
        <v>41937.953449074077</v>
      </c>
      <c r="L1505" t="b">
        <v>0</v>
      </c>
      <c r="M1505">
        <v>28</v>
      </c>
      <c r="N1505" t="b">
        <v>1</v>
      </c>
      <c r="O1505" t="s">
        <v>8269</v>
      </c>
      <c r="P1505">
        <f t="shared" si="46"/>
        <v>0</v>
      </c>
      <c r="Q1505">
        <f>YEAR(K1505)</f>
        <v>2014</v>
      </c>
      <c r="R1505">
        <f t="shared" si="47"/>
        <v>104</v>
      </c>
      <c r="S1505" s="17" t="s">
        <v>8343</v>
      </c>
      <c r="T1505" t="s">
        <v>8346</v>
      </c>
    </row>
    <row r="1506" spans="1:20" ht="32" hidden="1" x14ac:dyDescent="0.2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 s="12">
        <v>1251777600</v>
      </c>
      <c r="J1506" s="12">
        <v>1247504047</v>
      </c>
      <c r="K1506" s="13">
        <f>(J1506/86400)+25569</f>
        <v>40007.704247685186</v>
      </c>
      <c r="L1506" t="b">
        <v>1</v>
      </c>
      <c r="M1506">
        <v>68</v>
      </c>
      <c r="N1506" t="b">
        <v>1</v>
      </c>
      <c r="O1506" t="s">
        <v>8274</v>
      </c>
      <c r="P1506">
        <f t="shared" si="46"/>
        <v>3132.63</v>
      </c>
      <c r="Q1506">
        <f>YEAR(K1506)</f>
        <v>2009</v>
      </c>
      <c r="R1506">
        <f t="shared" si="47"/>
        <v>104</v>
      </c>
      <c r="S1506" s="17" t="s">
        <v>8347</v>
      </c>
      <c r="T1506" t="s">
        <v>8351</v>
      </c>
    </row>
    <row r="1507" spans="1:20" ht="48" hidden="1" x14ac:dyDescent="0.2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 s="12">
        <v>1491855300</v>
      </c>
      <c r="J1507" s="12">
        <v>1488935245</v>
      </c>
      <c r="K1507" s="13">
        <f>(J1507/86400)+25569</f>
        <v>42802.046817129631</v>
      </c>
      <c r="L1507" t="b">
        <v>0</v>
      </c>
      <c r="M1507">
        <v>39</v>
      </c>
      <c r="N1507" t="b">
        <v>0</v>
      </c>
      <c r="O1507" t="s">
        <v>8291</v>
      </c>
      <c r="P1507">
        <f t="shared" si="46"/>
        <v>0</v>
      </c>
      <c r="Q1507">
        <f>YEAR(K1507)</f>
        <v>2017</v>
      </c>
      <c r="R1507">
        <f t="shared" si="47"/>
        <v>31</v>
      </c>
      <c r="S1507" s="17" t="s">
        <v>8347</v>
      </c>
      <c r="T1507" t="s">
        <v>8350</v>
      </c>
    </row>
    <row r="1508" spans="1:20" ht="32" hidden="1" x14ac:dyDescent="0.2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 s="12">
        <v>1476425082</v>
      </c>
      <c r="J1508" s="12">
        <v>1473833082</v>
      </c>
      <c r="K1508" s="13">
        <f>(J1508/86400)+25569</f>
        <v>42627.253263888888</v>
      </c>
      <c r="L1508" t="b">
        <v>0</v>
      </c>
      <c r="M1508">
        <v>90</v>
      </c>
      <c r="N1508" t="b">
        <v>1</v>
      </c>
      <c r="O1508" t="s">
        <v>8283</v>
      </c>
      <c r="P1508">
        <f t="shared" si="46"/>
        <v>0</v>
      </c>
      <c r="Q1508">
        <f>YEAR(K1508)</f>
        <v>2016</v>
      </c>
      <c r="R1508">
        <f t="shared" si="47"/>
        <v>260</v>
      </c>
      <c r="S1508" s="17" t="s">
        <v>8333</v>
      </c>
      <c r="T1508" t="s">
        <v>8334</v>
      </c>
    </row>
    <row r="1509" spans="1:20" ht="32" hidden="1" x14ac:dyDescent="0.2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 s="12">
        <v>1445722140</v>
      </c>
      <c r="J1509" s="12">
        <v>1443016697</v>
      </c>
      <c r="K1509" s="13">
        <f>(J1509/86400)+25569</f>
        <v>42270.582141203704</v>
      </c>
      <c r="L1509" t="b">
        <v>1</v>
      </c>
      <c r="M1509">
        <v>84</v>
      </c>
      <c r="N1509" t="b">
        <v>1</v>
      </c>
      <c r="O1509" t="s">
        <v>8269</v>
      </c>
      <c r="P1509">
        <f t="shared" si="46"/>
        <v>3120</v>
      </c>
      <c r="Q1509">
        <f>YEAR(K1509)</f>
        <v>2015</v>
      </c>
      <c r="R1509">
        <f t="shared" si="47"/>
        <v>125</v>
      </c>
      <c r="S1509" s="17" t="s">
        <v>8343</v>
      </c>
      <c r="T1509" t="s">
        <v>8346</v>
      </c>
    </row>
    <row r="1510" spans="1:20" ht="48" hidden="1" x14ac:dyDescent="0.2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 s="12">
        <v>1426801664</v>
      </c>
      <c r="J1510" s="12">
        <v>1424213264</v>
      </c>
      <c r="K1510" s="13">
        <f>(J1510/86400)+25569</f>
        <v>42052.949814814812</v>
      </c>
      <c r="L1510" t="b">
        <v>0</v>
      </c>
      <c r="M1510">
        <v>45</v>
      </c>
      <c r="N1510" t="b">
        <v>1</v>
      </c>
      <c r="O1510" t="s">
        <v>8269</v>
      </c>
      <c r="P1510">
        <f t="shared" si="46"/>
        <v>0</v>
      </c>
      <c r="Q1510">
        <f>YEAR(K1510)</f>
        <v>2015</v>
      </c>
      <c r="R1510">
        <f t="shared" si="47"/>
        <v>125</v>
      </c>
      <c r="S1510" s="17" t="s">
        <v>8343</v>
      </c>
      <c r="T1510" t="s">
        <v>8346</v>
      </c>
    </row>
    <row r="1511" spans="1:20" ht="48" hidden="1" x14ac:dyDescent="0.2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 s="12">
        <v>1402696800</v>
      </c>
      <c r="J1511" s="12">
        <v>1399948353</v>
      </c>
      <c r="K1511" s="13">
        <f>(J1511/86400)+25569</f>
        <v>41772.105937500004</v>
      </c>
      <c r="L1511" t="b">
        <v>1</v>
      </c>
      <c r="M1511">
        <v>61</v>
      </c>
      <c r="N1511" t="b">
        <v>1</v>
      </c>
      <c r="O1511" t="s">
        <v>8269</v>
      </c>
      <c r="P1511">
        <f t="shared" si="46"/>
        <v>3105</v>
      </c>
      <c r="Q1511">
        <f>YEAR(K1511)</f>
        <v>2014</v>
      </c>
      <c r="R1511">
        <f t="shared" si="47"/>
        <v>124</v>
      </c>
      <c r="S1511" s="17" t="s">
        <v>8343</v>
      </c>
      <c r="T1511" t="s">
        <v>8346</v>
      </c>
    </row>
    <row r="1512" spans="1:20" ht="48" hidden="1" x14ac:dyDescent="0.2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 s="12">
        <v>1480579140</v>
      </c>
      <c r="J1512" s="12">
        <v>1478030325</v>
      </c>
      <c r="K1512" s="13">
        <f>(J1512/86400)+25569</f>
        <v>42675.832465277781</v>
      </c>
      <c r="L1512" t="b">
        <v>0</v>
      </c>
      <c r="M1512">
        <v>44</v>
      </c>
      <c r="N1512" t="b">
        <v>1</v>
      </c>
      <c r="O1512" t="s">
        <v>8269</v>
      </c>
      <c r="P1512">
        <f t="shared" si="46"/>
        <v>0</v>
      </c>
      <c r="Q1512">
        <f>YEAR(K1512)</f>
        <v>2016</v>
      </c>
      <c r="R1512">
        <f t="shared" si="47"/>
        <v>104</v>
      </c>
      <c r="S1512" s="17" t="s">
        <v>8343</v>
      </c>
      <c r="T1512" t="s">
        <v>8346</v>
      </c>
    </row>
    <row r="1513" spans="1:20" ht="48" hidden="1" x14ac:dyDescent="0.2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 s="12">
        <v>1326436488</v>
      </c>
      <c r="J1513" s="12">
        <v>1321252488</v>
      </c>
      <c r="K1513" s="13">
        <f>(J1513/86400)+25569</f>
        <v>40861.27416666667</v>
      </c>
      <c r="L1513" t="b">
        <v>0</v>
      </c>
      <c r="M1513">
        <v>35</v>
      </c>
      <c r="N1513" t="b">
        <v>1</v>
      </c>
      <c r="O1513" t="s">
        <v>8264</v>
      </c>
      <c r="P1513">
        <f t="shared" si="46"/>
        <v>0</v>
      </c>
      <c r="Q1513">
        <f>YEAR(K1513)</f>
        <v>2011</v>
      </c>
      <c r="R1513">
        <f t="shared" si="47"/>
        <v>103</v>
      </c>
      <c r="S1513" s="17" t="s">
        <v>8341</v>
      </c>
      <c r="T1513" t="s">
        <v>8363</v>
      </c>
    </row>
    <row r="1514" spans="1:20" ht="32" hidden="1" x14ac:dyDescent="0.2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 s="12">
        <v>1471622450</v>
      </c>
      <c r="J1514" s="12">
        <v>1467734450</v>
      </c>
      <c r="K1514" s="13">
        <f>(J1514/86400)+25569</f>
        <v>42556.667245370365</v>
      </c>
      <c r="L1514" t="b">
        <v>0</v>
      </c>
      <c r="M1514">
        <v>24</v>
      </c>
      <c r="N1514" t="b">
        <v>0</v>
      </c>
      <c r="O1514" t="s">
        <v>8271</v>
      </c>
      <c r="P1514">
        <f t="shared" si="46"/>
        <v>0</v>
      </c>
      <c r="Q1514">
        <f>YEAR(K1514)</f>
        <v>2016</v>
      </c>
      <c r="R1514">
        <f t="shared" si="47"/>
        <v>16</v>
      </c>
      <c r="S1514" s="17" t="s">
        <v>8328</v>
      </c>
      <c r="T1514" t="s">
        <v>8330</v>
      </c>
    </row>
    <row r="1515" spans="1:20" ht="48" hidden="1" x14ac:dyDescent="0.2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 s="12">
        <v>1449255686</v>
      </c>
      <c r="J1515" s="12">
        <v>1446663686</v>
      </c>
      <c r="K1515" s="13">
        <f>(J1515/86400)+25569</f>
        <v>42312.792662037042</v>
      </c>
      <c r="L1515" t="b">
        <v>0</v>
      </c>
      <c r="M1515">
        <v>51</v>
      </c>
      <c r="N1515" t="b">
        <v>1</v>
      </c>
      <c r="O1515" t="s">
        <v>8269</v>
      </c>
      <c r="P1515">
        <f t="shared" si="46"/>
        <v>0</v>
      </c>
      <c r="Q1515">
        <f>YEAR(K1515)</f>
        <v>2015</v>
      </c>
      <c r="R1515">
        <f t="shared" si="47"/>
        <v>103</v>
      </c>
      <c r="S1515" s="17" t="s">
        <v>8343</v>
      </c>
      <c r="T1515" t="s">
        <v>8346</v>
      </c>
    </row>
    <row r="1516" spans="1:20" ht="48" hidden="1" x14ac:dyDescent="0.2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 s="12">
        <v>1423838916</v>
      </c>
      <c r="J1516" s="12">
        <v>1418654916</v>
      </c>
      <c r="K1516" s="13">
        <f>(J1516/86400)+25569</f>
        <v>41988.617083333331</v>
      </c>
      <c r="L1516" t="b">
        <v>0</v>
      </c>
      <c r="M1516">
        <v>78</v>
      </c>
      <c r="N1516" t="b">
        <v>1</v>
      </c>
      <c r="O1516" t="s">
        <v>8269</v>
      </c>
      <c r="P1516">
        <f t="shared" si="46"/>
        <v>0</v>
      </c>
      <c r="Q1516">
        <f>YEAR(K1516)</f>
        <v>2014</v>
      </c>
      <c r="R1516">
        <f t="shared" si="47"/>
        <v>155</v>
      </c>
      <c r="S1516" s="17" t="s">
        <v>8343</v>
      </c>
      <c r="T1516" t="s">
        <v>8346</v>
      </c>
    </row>
    <row r="1517" spans="1:20" ht="48" hidden="1" x14ac:dyDescent="0.2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 s="12">
        <v>1437261419</v>
      </c>
      <c r="J1517" s="12">
        <v>1434669419</v>
      </c>
      <c r="K1517" s="13">
        <f>(J1517/86400)+25569</f>
        <v>42173.970127314809</v>
      </c>
      <c r="L1517" t="b">
        <v>0</v>
      </c>
      <c r="M1517">
        <v>58</v>
      </c>
      <c r="N1517" t="b">
        <v>1</v>
      </c>
      <c r="O1517" t="s">
        <v>8269</v>
      </c>
      <c r="P1517">
        <f t="shared" si="46"/>
        <v>0</v>
      </c>
      <c r="Q1517">
        <f>YEAR(K1517)</f>
        <v>2015</v>
      </c>
      <c r="R1517">
        <f t="shared" si="47"/>
        <v>103</v>
      </c>
      <c r="S1517" s="17" t="s">
        <v>8343</v>
      </c>
      <c r="T1517" t="s">
        <v>8346</v>
      </c>
    </row>
    <row r="1518" spans="1:20" ht="32" hidden="1" x14ac:dyDescent="0.2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 s="12">
        <v>1415440846</v>
      </c>
      <c r="J1518" s="12">
        <v>1412845246</v>
      </c>
      <c r="K1518" s="13">
        <f>(J1518/86400)+25569</f>
        <v>41921.375532407408</v>
      </c>
      <c r="L1518" t="b">
        <v>0</v>
      </c>
      <c r="M1518">
        <v>78</v>
      </c>
      <c r="N1518" t="b">
        <v>1</v>
      </c>
      <c r="O1518" t="s">
        <v>8269</v>
      </c>
      <c r="P1518">
        <f t="shared" si="46"/>
        <v>0</v>
      </c>
      <c r="Q1518">
        <f>YEAR(K1518)</f>
        <v>2014</v>
      </c>
      <c r="R1518">
        <f t="shared" si="47"/>
        <v>103</v>
      </c>
      <c r="S1518" s="17" t="s">
        <v>8343</v>
      </c>
      <c r="T1518" t="s">
        <v>8346</v>
      </c>
    </row>
    <row r="1519" spans="1:20" ht="32" hidden="1" x14ac:dyDescent="0.2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 s="12">
        <v>1426229940</v>
      </c>
      <c r="J1519" s="12">
        <v>1423959123</v>
      </c>
      <c r="K1519" s="13">
        <f>(J1519/86400)+25569</f>
        <v>42050.008368055554</v>
      </c>
      <c r="L1519" t="b">
        <v>0</v>
      </c>
      <c r="M1519">
        <v>62</v>
      </c>
      <c r="N1519" t="b">
        <v>1</v>
      </c>
      <c r="O1519" t="s">
        <v>8269</v>
      </c>
      <c r="P1519">
        <f t="shared" si="46"/>
        <v>0</v>
      </c>
      <c r="Q1519">
        <f>YEAR(K1519)</f>
        <v>2015</v>
      </c>
      <c r="R1519">
        <f t="shared" si="47"/>
        <v>119</v>
      </c>
      <c r="S1519" s="17" t="s">
        <v>8343</v>
      </c>
      <c r="T1519" t="s">
        <v>8346</v>
      </c>
    </row>
    <row r="1520" spans="1:20" ht="48" hidden="1" x14ac:dyDescent="0.2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 s="12">
        <v>1433097171</v>
      </c>
      <c r="J1520" s="12">
        <v>1430505171</v>
      </c>
      <c r="K1520" s="13">
        <f>(J1520/86400)+25569</f>
        <v>42125.772812499999</v>
      </c>
      <c r="L1520" t="b">
        <v>0</v>
      </c>
      <c r="M1520">
        <v>46</v>
      </c>
      <c r="N1520" t="b">
        <v>1</v>
      </c>
      <c r="O1520" t="s">
        <v>8269</v>
      </c>
      <c r="P1520">
        <f t="shared" si="46"/>
        <v>0</v>
      </c>
      <c r="Q1520">
        <f>YEAR(K1520)</f>
        <v>2015</v>
      </c>
      <c r="R1520">
        <f t="shared" si="47"/>
        <v>103</v>
      </c>
      <c r="S1520" s="17" t="s">
        <v>8343</v>
      </c>
      <c r="T1520" t="s">
        <v>8346</v>
      </c>
    </row>
    <row r="1521" spans="1:20" ht="48" hidden="1" x14ac:dyDescent="0.2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 s="12">
        <v>1435851577</v>
      </c>
      <c r="J1521" s="12">
        <v>1433259577</v>
      </c>
      <c r="K1521" s="13">
        <f>(J1521/86400)+25569</f>
        <v>42157.652511574073</v>
      </c>
      <c r="L1521" t="b">
        <v>0</v>
      </c>
      <c r="M1521">
        <v>78</v>
      </c>
      <c r="N1521" t="b">
        <v>1</v>
      </c>
      <c r="O1521" t="s">
        <v>8269</v>
      </c>
      <c r="P1521">
        <f t="shared" si="46"/>
        <v>0</v>
      </c>
      <c r="Q1521">
        <f>YEAR(K1521)</f>
        <v>2015</v>
      </c>
      <c r="R1521">
        <f t="shared" si="47"/>
        <v>103</v>
      </c>
      <c r="S1521" s="17" t="s">
        <v>8343</v>
      </c>
      <c r="T1521" t="s">
        <v>8346</v>
      </c>
    </row>
    <row r="1522" spans="1:20" ht="48" hidden="1" x14ac:dyDescent="0.2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 s="12">
        <v>1354269600</v>
      </c>
      <c r="J1522" s="12">
        <v>1351663605</v>
      </c>
      <c r="K1522" s="13">
        <f>(J1522/86400)+25569</f>
        <v>41213.254687499997</v>
      </c>
      <c r="L1522" t="b">
        <v>0</v>
      </c>
      <c r="M1522">
        <v>121</v>
      </c>
      <c r="N1522" t="b">
        <v>1</v>
      </c>
      <c r="O1522" t="s">
        <v>8272</v>
      </c>
      <c r="P1522">
        <f t="shared" si="46"/>
        <v>0</v>
      </c>
      <c r="Q1522">
        <f>YEAR(K1522)</f>
        <v>2012</v>
      </c>
      <c r="R1522">
        <f t="shared" si="47"/>
        <v>123</v>
      </c>
      <c r="S1522" s="17" t="s">
        <v>8331</v>
      </c>
      <c r="T1522" t="s">
        <v>8353</v>
      </c>
    </row>
    <row r="1523" spans="1:20" ht="48" hidden="1" x14ac:dyDescent="0.2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 s="12">
        <v>1487635653</v>
      </c>
      <c r="J1523" s="12">
        <v>1486426053</v>
      </c>
      <c r="K1523" s="13">
        <f>(J1523/86400)+25569</f>
        <v>42773.005243055552</v>
      </c>
      <c r="L1523" t="b">
        <v>0</v>
      </c>
      <c r="M1523">
        <v>53</v>
      </c>
      <c r="N1523" t="b">
        <v>1</v>
      </c>
      <c r="O1523" t="s">
        <v>8295</v>
      </c>
      <c r="P1523">
        <f t="shared" si="46"/>
        <v>0</v>
      </c>
      <c r="Q1523">
        <f>YEAR(K1523)</f>
        <v>2017</v>
      </c>
      <c r="R1523">
        <f t="shared" si="47"/>
        <v>153</v>
      </c>
      <c r="S1523" s="17" t="s">
        <v>8336</v>
      </c>
      <c r="T1523" t="s">
        <v>8337</v>
      </c>
    </row>
    <row r="1524" spans="1:20" ht="48" hidden="1" x14ac:dyDescent="0.2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 s="12">
        <v>1426775940</v>
      </c>
      <c r="J1524" s="12">
        <v>1424414350</v>
      </c>
      <c r="K1524" s="13">
        <f>(J1524/86400)+25569</f>
        <v>42055.277199074073</v>
      </c>
      <c r="L1524" t="b">
        <v>0</v>
      </c>
      <c r="M1524">
        <v>13</v>
      </c>
      <c r="N1524" t="b">
        <v>1</v>
      </c>
      <c r="O1524" t="s">
        <v>8269</v>
      </c>
      <c r="P1524">
        <f t="shared" si="46"/>
        <v>0</v>
      </c>
      <c r="Q1524">
        <f>YEAR(K1524)</f>
        <v>2015</v>
      </c>
      <c r="R1524">
        <f t="shared" si="47"/>
        <v>102</v>
      </c>
      <c r="S1524" s="17" t="s">
        <v>8343</v>
      </c>
      <c r="T1524" t="s">
        <v>8346</v>
      </c>
    </row>
    <row r="1525" spans="1:20" ht="48" hidden="1" x14ac:dyDescent="0.2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 s="12">
        <v>1331870340</v>
      </c>
      <c r="J1525" s="12">
        <v>1328033818</v>
      </c>
      <c r="K1525" s="13">
        <f>(J1525/86400)+25569</f>
        <v>40939.761782407411</v>
      </c>
      <c r="L1525" t="b">
        <v>0</v>
      </c>
      <c r="M1525">
        <v>89</v>
      </c>
      <c r="N1525" t="b">
        <v>1</v>
      </c>
      <c r="O1525" t="s">
        <v>8290</v>
      </c>
      <c r="P1525">
        <f t="shared" si="46"/>
        <v>0</v>
      </c>
      <c r="Q1525">
        <f>YEAR(K1525)</f>
        <v>2012</v>
      </c>
      <c r="R1525">
        <f t="shared" si="47"/>
        <v>122</v>
      </c>
      <c r="S1525" s="17" t="s">
        <v>8347</v>
      </c>
      <c r="T1525" t="s">
        <v>8358</v>
      </c>
    </row>
    <row r="1526" spans="1:20" ht="32" hidden="1" x14ac:dyDescent="0.2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 s="12">
        <v>1420070615</v>
      </c>
      <c r="J1526" s="12">
        <v>1415750615</v>
      </c>
      <c r="K1526" s="13">
        <f>(J1526/86400)+25569</f>
        <v>41955.002488425926</v>
      </c>
      <c r="L1526" t="b">
        <v>0</v>
      </c>
      <c r="M1526">
        <v>16</v>
      </c>
      <c r="N1526" t="b">
        <v>0</v>
      </c>
      <c r="O1526" t="s">
        <v>8271</v>
      </c>
      <c r="P1526">
        <f t="shared" si="46"/>
        <v>0</v>
      </c>
      <c r="Q1526">
        <f>YEAR(K1526)</f>
        <v>2014</v>
      </c>
      <c r="R1526">
        <f t="shared" si="47"/>
        <v>31</v>
      </c>
      <c r="S1526" s="17" t="s">
        <v>8328</v>
      </c>
      <c r="T1526" t="s">
        <v>8330</v>
      </c>
    </row>
    <row r="1527" spans="1:20" ht="32" hidden="1" x14ac:dyDescent="0.2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 s="12">
        <v>1446091260</v>
      </c>
      <c r="J1527" s="12">
        <v>1443029206</v>
      </c>
      <c r="K1527" s="13">
        <f>(J1527/86400)+25569</f>
        <v>42270.7269212963</v>
      </c>
      <c r="L1527" t="b">
        <v>0</v>
      </c>
      <c r="M1527">
        <v>55</v>
      </c>
      <c r="N1527" t="b">
        <v>1</v>
      </c>
      <c r="O1527" t="s">
        <v>8269</v>
      </c>
      <c r="P1527">
        <f t="shared" si="46"/>
        <v>0</v>
      </c>
      <c r="Q1527">
        <f>YEAR(K1527)</f>
        <v>2015</v>
      </c>
      <c r="R1527">
        <f t="shared" si="47"/>
        <v>102</v>
      </c>
      <c r="S1527" s="17" t="s">
        <v>8343</v>
      </c>
      <c r="T1527" t="s">
        <v>8346</v>
      </c>
    </row>
    <row r="1528" spans="1:20" ht="48" hidden="1" x14ac:dyDescent="0.2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 s="12">
        <v>1430154720</v>
      </c>
      <c r="J1528" s="12">
        <v>1427224606</v>
      </c>
      <c r="K1528" s="13">
        <f>(J1528/86400)+25569</f>
        <v>42087.803310185191</v>
      </c>
      <c r="L1528" t="b">
        <v>0</v>
      </c>
      <c r="M1528">
        <v>19</v>
      </c>
      <c r="N1528" t="b">
        <v>1</v>
      </c>
      <c r="O1528" t="s">
        <v>8274</v>
      </c>
      <c r="P1528">
        <f t="shared" si="46"/>
        <v>0</v>
      </c>
      <c r="Q1528">
        <f>YEAR(K1528)</f>
        <v>2015</v>
      </c>
      <c r="R1528">
        <f t="shared" si="47"/>
        <v>109</v>
      </c>
      <c r="S1528" s="17" t="s">
        <v>8347</v>
      </c>
      <c r="T1528" t="s">
        <v>8351</v>
      </c>
    </row>
    <row r="1529" spans="1:20" ht="48" hidden="1" x14ac:dyDescent="0.2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 s="12">
        <v>1438875107</v>
      </c>
      <c r="J1529" s="12">
        <v>1436283107</v>
      </c>
      <c r="K1529" s="13">
        <f>(J1529/86400)+25569</f>
        <v>42192.64707175926</v>
      </c>
      <c r="L1529" t="b">
        <v>0</v>
      </c>
      <c r="M1529">
        <v>90</v>
      </c>
      <c r="N1529" t="b">
        <v>1</v>
      </c>
      <c r="O1529" t="s">
        <v>8269</v>
      </c>
      <c r="P1529">
        <f t="shared" si="46"/>
        <v>0</v>
      </c>
      <c r="Q1529">
        <f>YEAR(K1529)</f>
        <v>2015</v>
      </c>
      <c r="R1529">
        <f t="shared" si="47"/>
        <v>102</v>
      </c>
      <c r="S1529" s="17" t="s">
        <v>8343</v>
      </c>
      <c r="T1529" t="s">
        <v>8346</v>
      </c>
    </row>
    <row r="1530" spans="1:20" ht="48" hidden="1" x14ac:dyDescent="0.2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 s="12">
        <v>1454047140</v>
      </c>
      <c r="J1530" s="12">
        <v>1452546853</v>
      </c>
      <c r="K1530" s="13">
        <f>(J1530/86400)+25569</f>
        <v>42380.884872685187</v>
      </c>
      <c r="L1530" t="b">
        <v>0</v>
      </c>
      <c r="M1530">
        <v>15</v>
      </c>
      <c r="N1530" t="b">
        <v>1</v>
      </c>
      <c r="O1530" t="s">
        <v>8269</v>
      </c>
      <c r="P1530">
        <f t="shared" si="46"/>
        <v>0</v>
      </c>
      <c r="Q1530">
        <f>YEAR(K1530)</f>
        <v>2016</v>
      </c>
      <c r="R1530">
        <f t="shared" si="47"/>
        <v>102</v>
      </c>
      <c r="S1530" s="17" t="s">
        <v>8343</v>
      </c>
      <c r="T1530" t="s">
        <v>8346</v>
      </c>
    </row>
    <row r="1531" spans="1:20" ht="48" hidden="1" x14ac:dyDescent="0.2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 s="12">
        <v>1411771384</v>
      </c>
      <c r="J1531" s="12">
        <v>1409179384</v>
      </c>
      <c r="K1531" s="13">
        <f>(J1531/86400)+25569</f>
        <v>41878.946574074071</v>
      </c>
      <c r="L1531" t="b">
        <v>0</v>
      </c>
      <c r="M1531">
        <v>57</v>
      </c>
      <c r="N1531" t="b">
        <v>1</v>
      </c>
      <c r="O1531" t="s">
        <v>8269</v>
      </c>
      <c r="P1531">
        <f t="shared" si="46"/>
        <v>0</v>
      </c>
      <c r="Q1531">
        <f>YEAR(K1531)</f>
        <v>2014</v>
      </c>
      <c r="R1531">
        <f t="shared" si="47"/>
        <v>102</v>
      </c>
      <c r="S1531" s="17" t="s">
        <v>8343</v>
      </c>
      <c r="T1531" t="s">
        <v>8346</v>
      </c>
    </row>
    <row r="1532" spans="1:20" ht="32" hidden="1" x14ac:dyDescent="0.2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 s="12">
        <v>1398988662</v>
      </c>
      <c r="J1532" s="12">
        <v>1396396662</v>
      </c>
      <c r="K1532" s="13">
        <f>(J1532/86400)+25569</f>
        <v>41730.998402777775</v>
      </c>
      <c r="L1532" t="b">
        <v>0</v>
      </c>
      <c r="M1532">
        <v>62</v>
      </c>
      <c r="N1532" t="b">
        <v>1</v>
      </c>
      <c r="O1532" t="s">
        <v>8274</v>
      </c>
      <c r="P1532">
        <f t="shared" si="46"/>
        <v>0</v>
      </c>
      <c r="Q1532">
        <f>YEAR(K1532)</f>
        <v>2014</v>
      </c>
      <c r="R1532">
        <f t="shared" si="47"/>
        <v>122</v>
      </c>
      <c r="S1532" s="17" t="s">
        <v>8347</v>
      </c>
      <c r="T1532" t="s">
        <v>8351</v>
      </c>
    </row>
    <row r="1533" spans="1:20" ht="48" hidden="1" x14ac:dyDescent="0.2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 s="12">
        <v>1408815440</v>
      </c>
      <c r="J1533" s="12">
        <v>1404927440</v>
      </c>
      <c r="K1533" s="13">
        <f>(J1533/86400)+25569</f>
        <v>41829.734259259261</v>
      </c>
      <c r="L1533" t="b">
        <v>0</v>
      </c>
      <c r="M1533">
        <v>29</v>
      </c>
      <c r="N1533" t="b">
        <v>1</v>
      </c>
      <c r="O1533" t="s">
        <v>8269</v>
      </c>
      <c r="P1533">
        <f t="shared" si="46"/>
        <v>0</v>
      </c>
      <c r="Q1533">
        <f>YEAR(K1533)</f>
        <v>2014</v>
      </c>
      <c r="R1533">
        <f t="shared" si="47"/>
        <v>102</v>
      </c>
      <c r="S1533" s="17" t="s">
        <v>8343</v>
      </c>
      <c r="T1533" t="s">
        <v>8346</v>
      </c>
    </row>
    <row r="1534" spans="1:20" ht="48" x14ac:dyDescent="0.2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 s="12">
        <v>1443408550</v>
      </c>
      <c r="J1534" s="12">
        <v>1439952550</v>
      </c>
      <c r="K1534" s="13">
        <f>(J1534/86400)+25569</f>
        <v>42235.117476851854</v>
      </c>
      <c r="L1534" t="b">
        <v>0</v>
      </c>
      <c r="M1534">
        <v>17</v>
      </c>
      <c r="N1534" t="b">
        <v>0</v>
      </c>
      <c r="O1534" t="s">
        <v>8269</v>
      </c>
      <c r="P1534">
        <f t="shared" si="46"/>
        <v>0</v>
      </c>
      <c r="Q1534">
        <f>YEAR(K1534)</f>
        <v>2015</v>
      </c>
      <c r="R1534">
        <f t="shared" si="47"/>
        <v>61</v>
      </c>
      <c r="S1534" s="17" t="s">
        <v>8343</v>
      </c>
      <c r="T1534" t="s">
        <v>8346</v>
      </c>
    </row>
    <row r="1535" spans="1:20" ht="32" hidden="1" x14ac:dyDescent="0.2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 s="12">
        <v>1394071339</v>
      </c>
      <c r="J1535" s="12">
        <v>1391479339</v>
      </c>
      <c r="K1535" s="13">
        <f>(J1535/86400)+25569</f>
        <v>41674.08494212963</v>
      </c>
      <c r="L1535" t="b">
        <v>0</v>
      </c>
      <c r="M1535">
        <v>55</v>
      </c>
      <c r="N1535" t="b">
        <v>1</v>
      </c>
      <c r="O1535" t="s">
        <v>8267</v>
      </c>
      <c r="P1535">
        <f t="shared" si="46"/>
        <v>0</v>
      </c>
      <c r="Q1535">
        <f>YEAR(K1535)</f>
        <v>2014</v>
      </c>
      <c r="R1535">
        <f t="shared" si="47"/>
        <v>108</v>
      </c>
      <c r="S1535" s="17" t="s">
        <v>8341</v>
      </c>
      <c r="T1535" t="s">
        <v>8342</v>
      </c>
    </row>
    <row r="1536" spans="1:20" ht="48" hidden="1" x14ac:dyDescent="0.2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 s="12">
        <v>1426298708</v>
      </c>
      <c r="J1536" s="12">
        <v>1423710308</v>
      </c>
      <c r="K1536" s="13">
        <f>(J1536/86400)+25569</f>
        <v>42047.128564814819</v>
      </c>
      <c r="L1536" t="b">
        <v>1</v>
      </c>
      <c r="M1536">
        <v>31</v>
      </c>
      <c r="N1536" t="b">
        <v>1</v>
      </c>
      <c r="O1536" t="s">
        <v>8267</v>
      </c>
      <c r="P1536">
        <f t="shared" si="46"/>
        <v>3035.05</v>
      </c>
      <c r="Q1536">
        <f>YEAR(K1536)</f>
        <v>2015</v>
      </c>
      <c r="R1536">
        <f t="shared" si="47"/>
        <v>101</v>
      </c>
      <c r="S1536" s="17" t="s">
        <v>8341</v>
      </c>
      <c r="T1536" t="s">
        <v>8342</v>
      </c>
    </row>
    <row r="1537" spans="1:20" ht="32" hidden="1" x14ac:dyDescent="0.2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 s="12">
        <v>1426132800</v>
      </c>
      <c r="J1537" s="12">
        <v>1424477934</v>
      </c>
      <c r="K1537" s="13">
        <f>(J1537/86400)+25569</f>
        <v>42056.013124999998</v>
      </c>
      <c r="L1537" t="b">
        <v>0</v>
      </c>
      <c r="M1537">
        <v>24</v>
      </c>
      <c r="N1537" t="b">
        <v>1</v>
      </c>
      <c r="O1537" t="s">
        <v>8269</v>
      </c>
      <c r="P1537">
        <f t="shared" si="46"/>
        <v>0</v>
      </c>
      <c r="Q1537">
        <f>YEAR(K1537)</f>
        <v>2015</v>
      </c>
      <c r="R1537">
        <f t="shared" si="47"/>
        <v>101</v>
      </c>
      <c r="S1537" s="17" t="s">
        <v>8343</v>
      </c>
      <c r="T1537" t="s">
        <v>8346</v>
      </c>
    </row>
    <row r="1538" spans="1:20" ht="48" hidden="1" x14ac:dyDescent="0.2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 s="12">
        <v>1456811940</v>
      </c>
      <c r="J1538" s="12">
        <v>1454098976</v>
      </c>
      <c r="K1538" s="13">
        <f>(J1538/86400)+25569</f>
        <v>42398.849259259259</v>
      </c>
      <c r="L1538" t="b">
        <v>0</v>
      </c>
      <c r="M1538">
        <v>17</v>
      </c>
      <c r="N1538" t="b">
        <v>1</v>
      </c>
      <c r="O1538" t="s">
        <v>8301</v>
      </c>
      <c r="P1538">
        <f t="shared" si="46"/>
        <v>0</v>
      </c>
      <c r="Q1538">
        <f>YEAR(K1538)</f>
        <v>2016</v>
      </c>
      <c r="R1538">
        <f t="shared" si="47"/>
        <v>101</v>
      </c>
      <c r="S1538" s="17" t="s">
        <v>8343</v>
      </c>
      <c r="T1538" t="s">
        <v>8344</v>
      </c>
    </row>
    <row r="1539" spans="1:20" ht="48" hidden="1" x14ac:dyDescent="0.2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 s="12">
        <v>1453352719</v>
      </c>
      <c r="J1539" s="12">
        <v>1450760719</v>
      </c>
      <c r="K1539" s="13">
        <f>(J1539/86400)+25569</f>
        <v>42360.212025462963</v>
      </c>
      <c r="L1539" t="b">
        <v>0</v>
      </c>
      <c r="M1539">
        <v>26</v>
      </c>
      <c r="N1539" t="b">
        <v>1</v>
      </c>
      <c r="O1539" t="s">
        <v>8301</v>
      </c>
      <c r="P1539">
        <f t="shared" ref="P1539:P1602" si="48">IFERROR(ROUND(E1539/L1539,2),0)</f>
        <v>0</v>
      </c>
      <c r="Q1539">
        <f>YEAR(K1539)</f>
        <v>2015</v>
      </c>
      <c r="R1539">
        <f t="shared" ref="R1539:R1602" si="49">ROUND(E1539/D1539*100,0)</f>
        <v>101</v>
      </c>
      <c r="S1539" s="17" t="s">
        <v>8343</v>
      </c>
      <c r="T1539" t="s">
        <v>8344</v>
      </c>
    </row>
    <row r="1540" spans="1:20" ht="48" hidden="1" x14ac:dyDescent="0.2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 s="12">
        <v>1408999508</v>
      </c>
      <c r="J1540" s="12">
        <v>1407789908</v>
      </c>
      <c r="K1540" s="13">
        <f>(J1540/86400)+25569</f>
        <v>41862.864675925928</v>
      </c>
      <c r="L1540" t="b">
        <v>1</v>
      </c>
      <c r="M1540">
        <v>23</v>
      </c>
      <c r="N1540" t="b">
        <v>1</v>
      </c>
      <c r="O1540" t="s">
        <v>8269</v>
      </c>
      <c r="P1540">
        <f t="shared" si="48"/>
        <v>3034</v>
      </c>
      <c r="Q1540">
        <f>YEAR(K1540)</f>
        <v>2014</v>
      </c>
      <c r="R1540">
        <f t="shared" si="49"/>
        <v>101</v>
      </c>
      <c r="S1540" s="17" t="s">
        <v>8343</v>
      </c>
      <c r="T1540" t="s">
        <v>8346</v>
      </c>
    </row>
    <row r="1541" spans="1:20" ht="48" x14ac:dyDescent="0.2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 s="12">
        <v>1443675600</v>
      </c>
      <c r="J1541" s="12">
        <v>1441157592</v>
      </c>
      <c r="K1541" s="13">
        <f>(J1541/86400)+25569</f>
        <v>42249.064722222218</v>
      </c>
      <c r="L1541" t="b">
        <v>0</v>
      </c>
      <c r="M1541">
        <v>33</v>
      </c>
      <c r="N1541" t="b">
        <v>0</v>
      </c>
      <c r="O1541" t="s">
        <v>8266</v>
      </c>
      <c r="P1541">
        <f t="shared" si="48"/>
        <v>0</v>
      </c>
      <c r="Q1541">
        <f>YEAR(K1541)</f>
        <v>2015</v>
      </c>
      <c r="R1541">
        <f t="shared" si="49"/>
        <v>25</v>
      </c>
      <c r="S1541" s="17" t="s">
        <v>8341</v>
      </c>
      <c r="T1541" t="s">
        <v>8345</v>
      </c>
    </row>
    <row r="1542" spans="1:20" ht="48" hidden="1" x14ac:dyDescent="0.2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 s="12">
        <v>1440003820</v>
      </c>
      <c r="J1542" s="12">
        <v>1437411820</v>
      </c>
      <c r="K1542" s="13">
        <f>(J1542/86400)+25569</f>
        <v>42205.710879629631</v>
      </c>
      <c r="L1542" t="b">
        <v>0</v>
      </c>
      <c r="M1542">
        <v>36</v>
      </c>
      <c r="N1542" t="b">
        <v>1</v>
      </c>
      <c r="O1542" t="s">
        <v>8269</v>
      </c>
      <c r="P1542">
        <f t="shared" si="48"/>
        <v>0</v>
      </c>
      <c r="Q1542">
        <f>YEAR(K1542)</f>
        <v>2015</v>
      </c>
      <c r="R1542">
        <f t="shared" si="49"/>
        <v>101</v>
      </c>
      <c r="S1542" s="17" t="s">
        <v>8343</v>
      </c>
      <c r="T1542" t="s">
        <v>8346</v>
      </c>
    </row>
    <row r="1543" spans="1:20" ht="19" hidden="1" x14ac:dyDescent="0.2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 s="12">
        <v>1426864032</v>
      </c>
      <c r="J1543" s="12">
        <v>1424275632</v>
      </c>
      <c r="K1543" s="13">
        <f>(J1543/86400)+25569</f>
        <v>42053.671666666662</v>
      </c>
      <c r="L1543" t="b">
        <v>0</v>
      </c>
      <c r="M1543">
        <v>47</v>
      </c>
      <c r="N1543" t="b">
        <v>1</v>
      </c>
      <c r="O1543" t="s">
        <v>8269</v>
      </c>
      <c r="P1543">
        <f t="shared" si="48"/>
        <v>0</v>
      </c>
      <c r="Q1543">
        <f>YEAR(K1543)</f>
        <v>2015</v>
      </c>
      <c r="R1543">
        <f t="shared" si="49"/>
        <v>101</v>
      </c>
      <c r="S1543" s="17" t="s">
        <v>8343</v>
      </c>
      <c r="T1543" t="s">
        <v>8346</v>
      </c>
    </row>
    <row r="1544" spans="1:20" ht="48" hidden="1" x14ac:dyDescent="0.2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 s="12">
        <v>1336528804</v>
      </c>
      <c r="J1544" s="12">
        <v>1331348404</v>
      </c>
      <c r="K1544" s="13">
        <f>(J1544/86400)+25569</f>
        <v>40978.125046296293</v>
      </c>
      <c r="L1544" t="b">
        <v>0</v>
      </c>
      <c r="M1544">
        <v>48</v>
      </c>
      <c r="N1544" t="b">
        <v>1</v>
      </c>
      <c r="O1544" t="s">
        <v>8274</v>
      </c>
      <c r="P1544">
        <f t="shared" si="48"/>
        <v>0</v>
      </c>
      <c r="Q1544">
        <f>YEAR(K1544)</f>
        <v>2012</v>
      </c>
      <c r="R1544">
        <f t="shared" si="49"/>
        <v>101</v>
      </c>
      <c r="S1544" s="17" t="s">
        <v>8347</v>
      </c>
      <c r="T1544" t="s">
        <v>8351</v>
      </c>
    </row>
    <row r="1545" spans="1:20" ht="48" hidden="1" x14ac:dyDescent="0.2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 s="12">
        <v>1429594832</v>
      </c>
      <c r="J1545" s="12">
        <v>1427780432</v>
      </c>
      <c r="K1545" s="13">
        <f>(J1545/86400)+25569</f>
        <v>42094.236481481479</v>
      </c>
      <c r="L1545" t="b">
        <v>0</v>
      </c>
      <c r="M1545">
        <v>38</v>
      </c>
      <c r="N1545" t="b">
        <v>1</v>
      </c>
      <c r="O1545" t="s">
        <v>8274</v>
      </c>
      <c r="P1545">
        <f t="shared" si="48"/>
        <v>0</v>
      </c>
      <c r="Q1545">
        <f>YEAR(K1545)</f>
        <v>2015</v>
      </c>
      <c r="R1545">
        <f t="shared" si="49"/>
        <v>121</v>
      </c>
      <c r="S1545" s="17" t="s">
        <v>8347</v>
      </c>
      <c r="T1545" t="s">
        <v>8351</v>
      </c>
    </row>
    <row r="1546" spans="1:20" ht="19" hidden="1" x14ac:dyDescent="0.2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 s="12">
        <v>1440339295</v>
      </c>
      <c r="J1546" s="12">
        <v>1437747295</v>
      </c>
      <c r="K1546" s="13">
        <f>(J1546/86400)+25569</f>
        <v>42209.593692129631</v>
      </c>
      <c r="L1546" t="b">
        <v>0</v>
      </c>
      <c r="M1546">
        <v>21</v>
      </c>
      <c r="N1546" t="b">
        <v>1</v>
      </c>
      <c r="O1546" t="s">
        <v>8271</v>
      </c>
      <c r="P1546">
        <f t="shared" si="48"/>
        <v>0</v>
      </c>
      <c r="Q1546">
        <f>YEAR(K1546)</f>
        <v>2015</v>
      </c>
      <c r="R1546">
        <f t="shared" si="49"/>
        <v>101</v>
      </c>
      <c r="S1546" s="17" t="s">
        <v>8328</v>
      </c>
      <c r="T1546" t="s">
        <v>8330</v>
      </c>
    </row>
    <row r="1547" spans="1:20" ht="48" hidden="1" x14ac:dyDescent="0.2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 s="12">
        <v>1487286000</v>
      </c>
      <c r="J1547" s="12">
        <v>1484843948</v>
      </c>
      <c r="K1547" s="13">
        <f>(J1547/86400)+25569</f>
        <v>42754.693842592591</v>
      </c>
      <c r="L1547" t="b">
        <v>0</v>
      </c>
      <c r="M1547">
        <v>34</v>
      </c>
      <c r="N1547" t="b">
        <v>1</v>
      </c>
      <c r="O1547" t="s">
        <v>8269</v>
      </c>
      <c r="P1547">
        <f t="shared" si="48"/>
        <v>0</v>
      </c>
      <c r="Q1547">
        <f>YEAR(K1547)</f>
        <v>2017</v>
      </c>
      <c r="R1547">
        <f t="shared" si="49"/>
        <v>101</v>
      </c>
      <c r="S1547" s="17" t="s">
        <v>8343</v>
      </c>
      <c r="T1547" t="s">
        <v>8346</v>
      </c>
    </row>
    <row r="1548" spans="1:20" ht="48" hidden="1" x14ac:dyDescent="0.2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 s="12">
        <v>1304920740</v>
      </c>
      <c r="J1548" s="12">
        <v>1301975637</v>
      </c>
      <c r="K1548" s="13">
        <f>(J1548/86400)+25569</f>
        <v>40638.162465277775</v>
      </c>
      <c r="L1548" t="b">
        <v>0</v>
      </c>
      <c r="M1548">
        <v>35</v>
      </c>
      <c r="N1548" t="b">
        <v>1</v>
      </c>
      <c r="O1548" t="s">
        <v>8267</v>
      </c>
      <c r="P1548">
        <f t="shared" si="48"/>
        <v>0</v>
      </c>
      <c r="Q1548">
        <f>YEAR(K1548)</f>
        <v>2011</v>
      </c>
      <c r="R1548">
        <f t="shared" si="49"/>
        <v>108</v>
      </c>
      <c r="S1548" s="17" t="s">
        <v>8341</v>
      </c>
      <c r="T1548" t="s">
        <v>8342</v>
      </c>
    </row>
    <row r="1549" spans="1:20" ht="48" hidden="1" x14ac:dyDescent="0.2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 s="12">
        <v>1403660279</v>
      </c>
      <c r="J1549" s="12">
        <v>1400636279</v>
      </c>
      <c r="K1549" s="13">
        <f>(J1549/86400)+25569</f>
        <v>41780.068043981482</v>
      </c>
      <c r="L1549" t="b">
        <v>0</v>
      </c>
      <c r="M1549">
        <v>19</v>
      </c>
      <c r="N1549" t="b">
        <v>1</v>
      </c>
      <c r="O1549" t="s">
        <v>8263</v>
      </c>
      <c r="P1549">
        <f t="shared" si="48"/>
        <v>0</v>
      </c>
      <c r="Q1549">
        <f>YEAR(K1549)</f>
        <v>2014</v>
      </c>
      <c r="R1549">
        <f t="shared" si="49"/>
        <v>101</v>
      </c>
      <c r="S1549" s="17" t="s">
        <v>8341</v>
      </c>
      <c r="T1549" t="s">
        <v>8352</v>
      </c>
    </row>
    <row r="1550" spans="1:20" ht="48" hidden="1" x14ac:dyDescent="0.2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 s="12">
        <v>1470132180</v>
      </c>
      <c r="J1550" s="12">
        <v>1467040769</v>
      </c>
      <c r="K1550" s="13">
        <f>(J1550/86400)+25569</f>
        <v>42548.63853009259</v>
      </c>
      <c r="L1550" t="b">
        <v>0</v>
      </c>
      <c r="M1550">
        <v>30</v>
      </c>
      <c r="N1550" t="b">
        <v>1</v>
      </c>
      <c r="O1550" t="s">
        <v>8303</v>
      </c>
      <c r="P1550">
        <f t="shared" si="48"/>
        <v>0</v>
      </c>
      <c r="Q1550">
        <f>YEAR(K1550)</f>
        <v>2016</v>
      </c>
      <c r="R1550">
        <f t="shared" si="49"/>
        <v>151</v>
      </c>
      <c r="S1550" s="17" t="s">
        <v>8343</v>
      </c>
      <c r="T1550" t="s">
        <v>8355</v>
      </c>
    </row>
    <row r="1551" spans="1:20" ht="48" hidden="1" x14ac:dyDescent="0.2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 s="12">
        <v>1480613650</v>
      </c>
      <c r="J1551" s="12">
        <v>1478018050</v>
      </c>
      <c r="K1551" s="13">
        <f>(J1551/86400)+25569</f>
        <v>42675.690393518518</v>
      </c>
      <c r="L1551" t="b">
        <v>0</v>
      </c>
      <c r="M1551">
        <v>28</v>
      </c>
      <c r="N1551" t="b">
        <v>1</v>
      </c>
      <c r="O1551" t="s">
        <v>8271</v>
      </c>
      <c r="P1551">
        <f t="shared" si="48"/>
        <v>0</v>
      </c>
      <c r="Q1551">
        <f>YEAR(K1551)</f>
        <v>2016</v>
      </c>
      <c r="R1551">
        <f t="shared" si="49"/>
        <v>100</v>
      </c>
      <c r="S1551" s="17" t="s">
        <v>8328</v>
      </c>
      <c r="T1551" t="s">
        <v>8330</v>
      </c>
    </row>
    <row r="1552" spans="1:20" ht="48" hidden="1" x14ac:dyDescent="0.2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 s="12">
        <v>1387533892</v>
      </c>
      <c r="J1552" s="12">
        <v>1384941892</v>
      </c>
      <c r="K1552" s="13">
        <f>(J1552/86400)+25569</f>
        <v>41598.420046296298</v>
      </c>
      <c r="L1552" t="b">
        <v>0</v>
      </c>
      <c r="M1552">
        <v>169</v>
      </c>
      <c r="N1552" t="b">
        <v>1</v>
      </c>
      <c r="O1552" t="s">
        <v>8272</v>
      </c>
      <c r="P1552">
        <f t="shared" si="48"/>
        <v>0</v>
      </c>
      <c r="Q1552">
        <f>YEAR(K1552)</f>
        <v>2013</v>
      </c>
      <c r="R1552">
        <f t="shared" si="49"/>
        <v>120</v>
      </c>
      <c r="S1552" s="17" t="s">
        <v>8331</v>
      </c>
      <c r="T1552" t="s">
        <v>8353</v>
      </c>
    </row>
    <row r="1553" spans="1:20" ht="32" hidden="1" x14ac:dyDescent="0.2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 s="12">
        <v>1375408194</v>
      </c>
      <c r="J1553" s="12">
        <v>1372384194</v>
      </c>
      <c r="K1553" s="13">
        <f>(J1553/86400)+25569</f>
        <v>41453.076319444444</v>
      </c>
      <c r="L1553" t="b">
        <v>0</v>
      </c>
      <c r="M1553">
        <v>62</v>
      </c>
      <c r="N1553" t="b">
        <v>1</v>
      </c>
      <c r="O1553" t="s">
        <v>8277</v>
      </c>
      <c r="P1553">
        <f t="shared" si="48"/>
        <v>0</v>
      </c>
      <c r="Q1553">
        <f>YEAR(K1553)</f>
        <v>2013</v>
      </c>
      <c r="R1553">
        <f t="shared" si="49"/>
        <v>120</v>
      </c>
      <c r="S1553" s="17" t="s">
        <v>8347</v>
      </c>
      <c r="T1553" t="s">
        <v>8348</v>
      </c>
    </row>
    <row r="1554" spans="1:20" ht="48" hidden="1" x14ac:dyDescent="0.2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 s="12">
        <v>1459378085</v>
      </c>
      <c r="J1554" s="12">
        <v>1456789685</v>
      </c>
      <c r="K1554" s="13">
        <f>(J1554/86400)+25569</f>
        <v>42429.991724537038</v>
      </c>
      <c r="L1554" t="b">
        <v>0</v>
      </c>
      <c r="M1554">
        <v>21</v>
      </c>
      <c r="N1554" t="b">
        <v>1</v>
      </c>
      <c r="O1554" t="s">
        <v>8269</v>
      </c>
      <c r="P1554">
        <f t="shared" si="48"/>
        <v>0</v>
      </c>
      <c r="Q1554">
        <f>YEAR(K1554)</f>
        <v>2016</v>
      </c>
      <c r="R1554">
        <f t="shared" si="49"/>
        <v>153</v>
      </c>
      <c r="S1554" s="17" t="s">
        <v>8343</v>
      </c>
      <c r="T1554" t="s">
        <v>8346</v>
      </c>
    </row>
    <row r="1555" spans="1:20" ht="48" hidden="1" x14ac:dyDescent="0.2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 s="12">
        <v>1425682174</v>
      </c>
      <c r="J1555" s="12">
        <v>1423090174</v>
      </c>
      <c r="K1555" s="13">
        <f>(J1555/86400)+25569</f>
        <v>42039.951087962967</v>
      </c>
      <c r="L1555" t="b">
        <v>0</v>
      </c>
      <c r="M1555">
        <v>21</v>
      </c>
      <c r="N1555" t="b">
        <v>1</v>
      </c>
      <c r="O1555" t="s">
        <v>8298</v>
      </c>
      <c r="P1555">
        <f t="shared" si="48"/>
        <v>0</v>
      </c>
      <c r="Q1555">
        <f>YEAR(K1555)</f>
        <v>2015</v>
      </c>
      <c r="R1555">
        <f t="shared" si="49"/>
        <v>100</v>
      </c>
      <c r="S1555" s="17" t="s">
        <v>8347</v>
      </c>
      <c r="T1555" t="s">
        <v>8361</v>
      </c>
    </row>
    <row r="1556" spans="1:20" ht="19" hidden="1" x14ac:dyDescent="0.2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 s="12">
        <v>1389146880</v>
      </c>
      <c r="J1556" s="12">
        <v>1387403967</v>
      </c>
      <c r="K1556" s="13">
        <f>(J1556/86400)+25569</f>
        <v>41626.916284722218</v>
      </c>
      <c r="L1556" t="b">
        <v>0</v>
      </c>
      <c r="M1556">
        <v>40</v>
      </c>
      <c r="N1556" t="b">
        <v>1</v>
      </c>
      <c r="O1556" t="s">
        <v>8274</v>
      </c>
      <c r="P1556">
        <f t="shared" si="48"/>
        <v>0</v>
      </c>
      <c r="Q1556">
        <f>YEAR(K1556)</f>
        <v>2013</v>
      </c>
      <c r="R1556">
        <f t="shared" si="49"/>
        <v>100</v>
      </c>
      <c r="S1556" s="17" t="s">
        <v>8347</v>
      </c>
      <c r="T1556" t="s">
        <v>8351</v>
      </c>
    </row>
    <row r="1557" spans="1:20" ht="48" x14ac:dyDescent="0.2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 s="12">
        <v>1460373187</v>
      </c>
      <c r="J1557" s="12">
        <v>1457352787</v>
      </c>
      <c r="K1557" s="13">
        <f>(J1557/86400)+25569</f>
        <v>42436.509108796294</v>
      </c>
      <c r="L1557" t="b">
        <v>0</v>
      </c>
      <c r="M1557">
        <v>91</v>
      </c>
      <c r="N1557" t="b">
        <v>0</v>
      </c>
      <c r="O1557" t="s">
        <v>8269</v>
      </c>
      <c r="P1557">
        <f t="shared" si="48"/>
        <v>0</v>
      </c>
      <c r="Q1557">
        <f>YEAR(K1557)</f>
        <v>2016</v>
      </c>
      <c r="R1557">
        <f t="shared" si="49"/>
        <v>18</v>
      </c>
      <c r="S1557" s="17" t="s">
        <v>8343</v>
      </c>
      <c r="T1557" t="s">
        <v>8346</v>
      </c>
    </row>
    <row r="1558" spans="1:20" ht="48" x14ac:dyDescent="0.2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 s="12">
        <v>1484531362</v>
      </c>
      <c r="J1558" s="12">
        <v>1481939362</v>
      </c>
      <c r="K1558" s="13">
        <f>(J1558/86400)+25569</f>
        <v>42721.075949074075</v>
      </c>
      <c r="L1558" t="b">
        <v>0</v>
      </c>
      <c r="M1558">
        <v>1</v>
      </c>
      <c r="N1558" t="b">
        <v>0</v>
      </c>
      <c r="O1558" t="s">
        <v>8266</v>
      </c>
      <c r="P1558">
        <f t="shared" si="48"/>
        <v>0</v>
      </c>
      <c r="Q1558">
        <f>YEAR(K1558)</f>
        <v>2016</v>
      </c>
      <c r="R1558">
        <f t="shared" si="49"/>
        <v>60</v>
      </c>
      <c r="S1558" s="17" t="s">
        <v>8341</v>
      </c>
      <c r="T1558" t="s">
        <v>8345</v>
      </c>
    </row>
    <row r="1559" spans="1:20" ht="48" hidden="1" x14ac:dyDescent="0.2">
      <c r="A1559">
        <v>2097</v>
      </c>
      <c r="B1559" s="3" t="s">
        <v>2098</v>
      </c>
      <c r="C1559" s="3" t="s">
        <v>6207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 s="12">
        <v>1322751735</v>
      </c>
      <c r="J1559" s="12">
        <v>1317564135</v>
      </c>
      <c r="K1559" s="13">
        <f>(J1559/86400)+25569</f>
        <v>40818.584895833337</v>
      </c>
      <c r="L1559" t="b">
        <v>0</v>
      </c>
      <c r="M1559">
        <v>38</v>
      </c>
      <c r="N1559" t="b">
        <v>1</v>
      </c>
      <c r="O1559" t="s">
        <v>8277</v>
      </c>
      <c r="P1559">
        <f t="shared" si="48"/>
        <v>0</v>
      </c>
      <c r="Q1559">
        <f>YEAR(K1559)</f>
        <v>2011</v>
      </c>
      <c r="R1559">
        <f t="shared" si="49"/>
        <v>100</v>
      </c>
      <c r="S1559" s="17" t="s">
        <v>8347</v>
      </c>
      <c r="T1559" t="s">
        <v>8348</v>
      </c>
    </row>
    <row r="1560" spans="1:20" ht="48" hidden="1" x14ac:dyDescent="0.2">
      <c r="A1560">
        <v>1857</v>
      </c>
      <c r="B1560" s="3" t="s">
        <v>1858</v>
      </c>
      <c r="C1560" s="3" t="s">
        <v>5967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 s="12">
        <v>1410546413</v>
      </c>
      <c r="J1560" s="12">
        <v>1407954413</v>
      </c>
      <c r="K1560" s="13">
        <f>(J1560/86400)+25569</f>
        <v>41864.76866898148</v>
      </c>
      <c r="L1560" t="b">
        <v>0</v>
      </c>
      <c r="M1560">
        <v>22</v>
      </c>
      <c r="N1560" t="b">
        <v>1</v>
      </c>
      <c r="O1560" t="s">
        <v>8274</v>
      </c>
      <c r="P1560">
        <f t="shared" si="48"/>
        <v>0</v>
      </c>
      <c r="Q1560">
        <f>YEAR(K1560)</f>
        <v>2014</v>
      </c>
      <c r="R1560">
        <f t="shared" si="49"/>
        <v>100</v>
      </c>
      <c r="S1560" s="17" t="s">
        <v>8347</v>
      </c>
      <c r="T1560" t="s">
        <v>8351</v>
      </c>
    </row>
    <row r="1561" spans="1:20" ht="48" hidden="1" x14ac:dyDescent="0.2">
      <c r="A1561">
        <v>3754</v>
      </c>
      <c r="B1561" s="3" t="s">
        <v>3751</v>
      </c>
      <c r="C1561" s="3" t="s">
        <v>7864</v>
      </c>
      <c r="D1561" s="6">
        <v>2500</v>
      </c>
      <c r="E1561" s="8">
        <v>3000</v>
      </c>
      <c r="F1561" t="s">
        <v>8218</v>
      </c>
      <c r="G1561" t="s">
        <v>8223</v>
      </c>
      <c r="H1561" t="s">
        <v>8245</v>
      </c>
      <c r="I1561" s="12">
        <v>1406350740</v>
      </c>
      <c r="J1561" s="12">
        <v>1403125737</v>
      </c>
      <c r="K1561" s="13">
        <f>(J1561/86400)+25569</f>
        <v>41808.881215277775</v>
      </c>
      <c r="L1561" t="b">
        <v>0</v>
      </c>
      <c r="M1561">
        <v>27</v>
      </c>
      <c r="N1561" t="b">
        <v>1</v>
      </c>
      <c r="O1561" t="s">
        <v>8303</v>
      </c>
      <c r="P1561">
        <f t="shared" si="48"/>
        <v>0</v>
      </c>
      <c r="Q1561">
        <f>YEAR(K1561)</f>
        <v>2014</v>
      </c>
      <c r="R1561">
        <f t="shared" si="49"/>
        <v>120</v>
      </c>
      <c r="S1561" s="17" t="s">
        <v>8343</v>
      </c>
      <c r="T1561" t="s">
        <v>8355</v>
      </c>
    </row>
    <row r="1562" spans="1:20" ht="48" hidden="1" x14ac:dyDescent="0.2">
      <c r="A1562">
        <v>3780</v>
      </c>
      <c r="B1562" s="3" t="s">
        <v>3777</v>
      </c>
      <c r="C1562" s="3" t="s">
        <v>7890</v>
      </c>
      <c r="D1562" s="6">
        <v>2500</v>
      </c>
      <c r="E1562" s="8">
        <v>3000</v>
      </c>
      <c r="F1562" t="s">
        <v>8218</v>
      </c>
      <c r="G1562" t="s">
        <v>8223</v>
      </c>
      <c r="H1562" t="s">
        <v>8245</v>
      </c>
      <c r="I1562" s="12">
        <v>1436817960</v>
      </c>
      <c r="J1562" s="12">
        <v>1433999785</v>
      </c>
      <c r="K1562" s="13">
        <f>(J1562/86400)+25569</f>
        <v>42166.219733796301</v>
      </c>
      <c r="L1562" t="b">
        <v>0</v>
      </c>
      <c r="M1562">
        <v>30</v>
      </c>
      <c r="N1562" t="b">
        <v>1</v>
      </c>
      <c r="O1562" t="s">
        <v>8303</v>
      </c>
      <c r="P1562">
        <f t="shared" si="48"/>
        <v>0</v>
      </c>
      <c r="Q1562">
        <f>YEAR(K1562)</f>
        <v>2015</v>
      </c>
      <c r="R1562">
        <f t="shared" si="49"/>
        <v>120</v>
      </c>
      <c r="S1562" s="17" t="s">
        <v>8343</v>
      </c>
      <c r="T1562" t="s">
        <v>8355</v>
      </c>
    </row>
    <row r="1563" spans="1:20" ht="32" hidden="1" x14ac:dyDescent="0.2">
      <c r="A1563">
        <v>2830</v>
      </c>
      <c r="B1563" s="3" t="s">
        <v>2830</v>
      </c>
      <c r="C1563" s="3" t="s">
        <v>6940</v>
      </c>
      <c r="D1563" s="6">
        <v>3000</v>
      </c>
      <c r="E1563" s="8">
        <v>3000</v>
      </c>
      <c r="F1563" t="s">
        <v>8218</v>
      </c>
      <c r="G1563" t="s">
        <v>8223</v>
      </c>
      <c r="H1563" t="s">
        <v>8245</v>
      </c>
      <c r="I1563" s="12">
        <v>1399867140</v>
      </c>
      <c r="J1563" s="12">
        <v>1398802148</v>
      </c>
      <c r="K1563" s="13">
        <f>(J1563/86400)+25569</f>
        <v>41758.839675925927</v>
      </c>
      <c r="L1563" t="b">
        <v>0</v>
      </c>
      <c r="M1563">
        <v>11</v>
      </c>
      <c r="N1563" t="b">
        <v>1</v>
      </c>
      <c r="O1563" t="s">
        <v>8269</v>
      </c>
      <c r="P1563">
        <f t="shared" si="48"/>
        <v>0</v>
      </c>
      <c r="Q1563">
        <f>YEAR(K1563)</f>
        <v>2014</v>
      </c>
      <c r="R1563">
        <f t="shared" si="49"/>
        <v>100</v>
      </c>
      <c r="S1563" s="17" t="s">
        <v>8343</v>
      </c>
      <c r="T1563" t="s">
        <v>8346</v>
      </c>
    </row>
    <row r="1564" spans="1:20" ht="48" hidden="1" x14ac:dyDescent="0.2">
      <c r="A1564">
        <v>3375</v>
      </c>
      <c r="B1564" s="3" t="s">
        <v>3374</v>
      </c>
      <c r="C1564" s="3" t="s">
        <v>7485</v>
      </c>
      <c r="D1564" s="6">
        <v>3000</v>
      </c>
      <c r="E1564" s="8">
        <v>3000</v>
      </c>
      <c r="F1564" t="s">
        <v>8218</v>
      </c>
      <c r="G1564" t="s">
        <v>8224</v>
      </c>
      <c r="H1564" t="s">
        <v>8246</v>
      </c>
      <c r="I1564" s="12">
        <v>1400423973</v>
      </c>
      <c r="J1564" s="12">
        <v>1399387173</v>
      </c>
      <c r="K1564" s="13">
        <f>(J1564/86400)+25569</f>
        <v>41765.610798611109</v>
      </c>
      <c r="L1564" t="b">
        <v>0</v>
      </c>
      <c r="M1564">
        <v>17</v>
      </c>
      <c r="N1564" t="b">
        <v>1</v>
      </c>
      <c r="O1564" t="s">
        <v>8269</v>
      </c>
      <c r="P1564">
        <f t="shared" si="48"/>
        <v>0</v>
      </c>
      <c r="Q1564">
        <f>YEAR(K1564)</f>
        <v>2014</v>
      </c>
      <c r="R1564">
        <f t="shared" si="49"/>
        <v>100</v>
      </c>
      <c r="S1564" s="17" t="s">
        <v>8343</v>
      </c>
      <c r="T1564" t="s">
        <v>8346</v>
      </c>
    </row>
    <row r="1565" spans="1:20" ht="48" hidden="1" x14ac:dyDescent="0.2">
      <c r="A1565">
        <v>3412</v>
      </c>
      <c r="B1565" s="3" t="s">
        <v>3411</v>
      </c>
      <c r="C1565" s="3" t="s">
        <v>7522</v>
      </c>
      <c r="D1565" s="6">
        <v>3000</v>
      </c>
      <c r="E1565" s="8">
        <v>3000</v>
      </c>
      <c r="F1565" t="s">
        <v>8218</v>
      </c>
      <c r="G1565" t="s">
        <v>8224</v>
      </c>
      <c r="H1565" t="s">
        <v>8246</v>
      </c>
      <c r="I1565" s="12">
        <v>1411858862</v>
      </c>
      <c r="J1565" s="12">
        <v>1409266862</v>
      </c>
      <c r="K1565" s="13">
        <f>(J1565/86400)+25569</f>
        <v>41879.959050925929</v>
      </c>
      <c r="L1565" t="b">
        <v>0</v>
      </c>
      <c r="M1565">
        <v>26</v>
      </c>
      <c r="N1565" t="b">
        <v>1</v>
      </c>
      <c r="O1565" t="s">
        <v>8269</v>
      </c>
      <c r="P1565">
        <f t="shared" si="48"/>
        <v>0</v>
      </c>
      <c r="Q1565">
        <f>YEAR(K1565)</f>
        <v>2014</v>
      </c>
      <c r="R1565">
        <f t="shared" si="49"/>
        <v>100</v>
      </c>
      <c r="S1565" s="17" t="s">
        <v>8343</v>
      </c>
      <c r="T1565" t="s">
        <v>8346</v>
      </c>
    </row>
    <row r="1566" spans="1:20" ht="32" hidden="1" x14ac:dyDescent="0.2">
      <c r="A1566">
        <v>3623</v>
      </c>
      <c r="B1566" s="3" t="s">
        <v>3621</v>
      </c>
      <c r="C1566" s="3" t="s">
        <v>7733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 s="12">
        <v>1406358000</v>
      </c>
      <c r="J1566" s="12">
        <v>1404841270</v>
      </c>
      <c r="K1566" s="13">
        <f>(J1566/86400)+25569</f>
        <v>41828.736921296295</v>
      </c>
      <c r="L1566" t="b">
        <v>0</v>
      </c>
      <c r="M1566">
        <v>34</v>
      </c>
      <c r="N1566" t="b">
        <v>1</v>
      </c>
      <c r="O1566" t="s">
        <v>8269</v>
      </c>
      <c r="P1566">
        <f t="shared" si="48"/>
        <v>0</v>
      </c>
      <c r="Q1566">
        <f>YEAR(K1566)</f>
        <v>2014</v>
      </c>
      <c r="R1566">
        <f t="shared" si="49"/>
        <v>120</v>
      </c>
      <c r="S1566" s="17" t="s">
        <v>8343</v>
      </c>
      <c r="T1566" t="s">
        <v>8346</v>
      </c>
    </row>
    <row r="1567" spans="1:20" ht="48" x14ac:dyDescent="0.2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 s="12">
        <v>1324664249</v>
      </c>
      <c r="J1567" s="12">
        <v>1321035449</v>
      </c>
      <c r="K1567" s="13">
        <f>(J1567/86400)+25569</f>
        <v>40858.762141203704</v>
      </c>
      <c r="L1567" t="b">
        <v>0</v>
      </c>
      <c r="M1567">
        <v>22</v>
      </c>
      <c r="N1567" t="b">
        <v>0</v>
      </c>
      <c r="O1567" t="s">
        <v>8268</v>
      </c>
      <c r="P1567">
        <f t="shared" si="48"/>
        <v>0</v>
      </c>
      <c r="Q1567">
        <f>YEAR(K1567)</f>
        <v>2011</v>
      </c>
      <c r="R1567">
        <f t="shared" si="49"/>
        <v>5</v>
      </c>
      <c r="S1567" s="17" t="s">
        <v>8341</v>
      </c>
      <c r="T1567" t="s">
        <v>8359</v>
      </c>
    </row>
    <row r="1568" spans="1:20" ht="48" x14ac:dyDescent="0.2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 s="12">
        <v>1417033777</v>
      </c>
      <c r="J1568" s="12">
        <v>1414438177</v>
      </c>
      <c r="K1568" s="13">
        <f>(J1568/86400)+25569</f>
        <v>41939.8122337963</v>
      </c>
      <c r="L1568" t="b">
        <v>0</v>
      </c>
      <c r="M1568">
        <v>36</v>
      </c>
      <c r="N1568" t="b">
        <v>0</v>
      </c>
      <c r="O1568" t="s">
        <v>8269</v>
      </c>
      <c r="P1568">
        <f t="shared" si="48"/>
        <v>0</v>
      </c>
      <c r="Q1568">
        <f>YEAR(K1568)</f>
        <v>2014</v>
      </c>
      <c r="R1568">
        <f t="shared" si="49"/>
        <v>37</v>
      </c>
      <c r="S1568" s="17" t="s">
        <v>8343</v>
      </c>
      <c r="T1568" t="s">
        <v>8346</v>
      </c>
    </row>
    <row r="1569" spans="1:20" ht="48" hidden="1" x14ac:dyDescent="0.2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 s="12">
        <v>1393156857</v>
      </c>
      <c r="J1569" s="12">
        <v>1390564857</v>
      </c>
      <c r="K1569" s="13">
        <f>(J1569/86400)+25569</f>
        <v>41663.500659722224</v>
      </c>
      <c r="L1569" t="b">
        <v>0</v>
      </c>
      <c r="M1569">
        <v>99</v>
      </c>
      <c r="N1569" t="b">
        <v>1</v>
      </c>
      <c r="O1569" t="s">
        <v>8295</v>
      </c>
      <c r="P1569">
        <f t="shared" si="48"/>
        <v>0</v>
      </c>
      <c r="Q1569">
        <f>YEAR(K1569)</f>
        <v>2014</v>
      </c>
      <c r="R1569">
        <f t="shared" si="49"/>
        <v>120</v>
      </c>
      <c r="S1569" s="17" t="s">
        <v>8336</v>
      </c>
      <c r="T1569" t="s">
        <v>8337</v>
      </c>
    </row>
    <row r="1570" spans="1:20" ht="48" x14ac:dyDescent="0.2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 s="12">
        <v>1402480221</v>
      </c>
      <c r="J1570" s="12">
        <v>1399888221</v>
      </c>
      <c r="K1570" s="13">
        <f>(J1570/86400)+25569</f>
        <v>41771.40996527778</v>
      </c>
      <c r="L1570" t="b">
        <v>0</v>
      </c>
      <c r="M1570">
        <v>37</v>
      </c>
      <c r="N1570" t="b">
        <v>0</v>
      </c>
      <c r="O1570" t="s">
        <v>8280</v>
      </c>
      <c r="P1570">
        <f t="shared" si="48"/>
        <v>0</v>
      </c>
      <c r="Q1570">
        <f>YEAR(K1570)</f>
        <v>2014</v>
      </c>
      <c r="R1570">
        <f t="shared" si="49"/>
        <v>5</v>
      </c>
      <c r="S1570" s="17" t="s">
        <v>8336</v>
      </c>
      <c r="T1570" t="s">
        <v>8354</v>
      </c>
    </row>
    <row r="1571" spans="1:20" ht="48" x14ac:dyDescent="0.2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 s="12">
        <v>1433395560</v>
      </c>
      <c r="J1571" s="12">
        <v>1430803560</v>
      </c>
      <c r="K1571" s="13">
        <f>(J1571/86400)+25569</f>
        <v>42129.226388888885</v>
      </c>
      <c r="L1571" t="b">
        <v>0</v>
      </c>
      <c r="M1571">
        <v>42</v>
      </c>
      <c r="N1571" t="b">
        <v>0</v>
      </c>
      <c r="O1571" t="s">
        <v>8292</v>
      </c>
      <c r="P1571">
        <f t="shared" si="48"/>
        <v>0</v>
      </c>
      <c r="Q1571">
        <f>YEAR(K1571)</f>
        <v>2015</v>
      </c>
      <c r="R1571">
        <f t="shared" si="49"/>
        <v>59</v>
      </c>
      <c r="S1571" s="17" t="s">
        <v>8328</v>
      </c>
      <c r="T1571" t="s">
        <v>8338</v>
      </c>
    </row>
    <row r="1572" spans="1:20" ht="48" hidden="1" x14ac:dyDescent="0.2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 s="12">
        <v>1450331940</v>
      </c>
      <c r="J1572" s="12">
        <v>1447777514</v>
      </c>
      <c r="K1572" s="13">
        <f>(J1572/86400)+25569</f>
        <v>42325.684189814812</v>
      </c>
      <c r="L1572" t="b">
        <v>0</v>
      </c>
      <c r="M1572">
        <v>22</v>
      </c>
      <c r="N1572" t="b">
        <v>0</v>
      </c>
      <c r="O1572" t="s">
        <v>8271</v>
      </c>
      <c r="P1572">
        <f t="shared" si="48"/>
        <v>0</v>
      </c>
      <c r="Q1572">
        <f>YEAR(K1572)</f>
        <v>2015</v>
      </c>
      <c r="R1572">
        <f t="shared" si="49"/>
        <v>30</v>
      </c>
      <c r="S1572" s="17" t="s">
        <v>8328</v>
      </c>
      <c r="T1572" t="s">
        <v>8330</v>
      </c>
    </row>
    <row r="1573" spans="1:20" ht="48" hidden="1" x14ac:dyDescent="0.2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 s="12">
        <v>1438968146</v>
      </c>
      <c r="J1573" s="12">
        <v>1436376146</v>
      </c>
      <c r="K1573" s="13">
        <f>(J1573/86400)+25569</f>
        <v>42193.723912037036</v>
      </c>
      <c r="L1573" t="b">
        <v>0</v>
      </c>
      <c r="M1573">
        <v>66</v>
      </c>
      <c r="N1573" t="b">
        <v>1</v>
      </c>
      <c r="O1573" t="s">
        <v>8269</v>
      </c>
      <c r="P1573">
        <f t="shared" si="48"/>
        <v>0</v>
      </c>
      <c r="Q1573">
        <f>YEAR(K1573)</f>
        <v>2015</v>
      </c>
      <c r="R1573">
        <f t="shared" si="49"/>
        <v>102</v>
      </c>
      <c r="S1573" s="17" t="s">
        <v>8343</v>
      </c>
      <c r="T1573" t="s">
        <v>8346</v>
      </c>
    </row>
    <row r="1574" spans="1:20" ht="32" hidden="1" x14ac:dyDescent="0.2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 s="12">
        <v>1404913180</v>
      </c>
      <c r="J1574" s="12">
        <v>1403703580</v>
      </c>
      <c r="K1574" s="13">
        <f>(J1574/86400)+25569</f>
        <v>41815.569212962961</v>
      </c>
      <c r="L1574" t="b">
        <v>0</v>
      </c>
      <c r="M1574">
        <v>74</v>
      </c>
      <c r="N1574" t="b">
        <v>1</v>
      </c>
      <c r="O1574" t="s">
        <v>8269</v>
      </c>
      <c r="P1574">
        <f t="shared" si="48"/>
        <v>0</v>
      </c>
      <c r="Q1574">
        <f>YEAR(K1574)</f>
        <v>2014</v>
      </c>
      <c r="R1574">
        <f t="shared" si="49"/>
        <v>118</v>
      </c>
      <c r="S1574" s="17" t="s">
        <v>8343</v>
      </c>
      <c r="T1574" t="s">
        <v>8346</v>
      </c>
    </row>
    <row r="1575" spans="1:20" ht="48" hidden="1" x14ac:dyDescent="0.2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 s="12">
        <v>1458480560</v>
      </c>
      <c r="J1575" s="12">
        <v>1455892160</v>
      </c>
      <c r="K1575" s="13">
        <f>(J1575/86400)+25569</f>
        <v>42419.603703703702</v>
      </c>
      <c r="L1575" t="b">
        <v>0</v>
      </c>
      <c r="M1575">
        <v>33</v>
      </c>
      <c r="N1575" t="b">
        <v>1</v>
      </c>
      <c r="O1575" t="s">
        <v>8283</v>
      </c>
      <c r="P1575">
        <f t="shared" si="48"/>
        <v>0</v>
      </c>
      <c r="Q1575">
        <f>YEAR(K1575)</f>
        <v>2016</v>
      </c>
      <c r="R1575">
        <f t="shared" si="49"/>
        <v>109</v>
      </c>
      <c r="S1575" s="17" t="s">
        <v>8333</v>
      </c>
      <c r="T1575" t="s">
        <v>8334</v>
      </c>
    </row>
    <row r="1576" spans="1:20" ht="48" hidden="1" x14ac:dyDescent="0.2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 s="12">
        <v>1403366409</v>
      </c>
      <c r="J1576" s="12">
        <v>1400774409</v>
      </c>
      <c r="K1576" s="13">
        <f>(J1576/86400)+25569</f>
        <v>41781.666770833333</v>
      </c>
      <c r="L1576" t="b">
        <v>1</v>
      </c>
      <c r="M1576">
        <v>51</v>
      </c>
      <c r="N1576" t="b">
        <v>1</v>
      </c>
      <c r="O1576" t="s">
        <v>8269</v>
      </c>
      <c r="P1576">
        <f t="shared" si="48"/>
        <v>2935</v>
      </c>
      <c r="Q1576">
        <f>YEAR(K1576)</f>
        <v>2014</v>
      </c>
      <c r="R1576">
        <f t="shared" si="49"/>
        <v>117</v>
      </c>
      <c r="S1576" s="17" t="s">
        <v>8343</v>
      </c>
      <c r="T1576" t="s">
        <v>8346</v>
      </c>
    </row>
    <row r="1577" spans="1:20" ht="48" hidden="1" x14ac:dyDescent="0.2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 s="12">
        <v>1417813618</v>
      </c>
      <c r="J1577" s="12">
        <v>1413922018</v>
      </c>
      <c r="K1577" s="13">
        <f>(J1577/86400)+25569</f>
        <v>41933.838171296295</v>
      </c>
      <c r="L1577" t="b">
        <v>0</v>
      </c>
      <c r="M1577">
        <v>32</v>
      </c>
      <c r="N1577" t="b">
        <v>1</v>
      </c>
      <c r="O1577" t="s">
        <v>8274</v>
      </c>
      <c r="P1577">
        <f t="shared" si="48"/>
        <v>0</v>
      </c>
      <c r="Q1577">
        <f>YEAR(K1577)</f>
        <v>2014</v>
      </c>
      <c r="R1577">
        <f t="shared" si="49"/>
        <v>147</v>
      </c>
      <c r="S1577" s="17" t="s">
        <v>8347</v>
      </c>
      <c r="T1577" t="s">
        <v>8351</v>
      </c>
    </row>
    <row r="1578" spans="1:20" ht="64" hidden="1" x14ac:dyDescent="0.2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 s="12">
        <v>1288657560</v>
      </c>
      <c r="J1578" s="12">
        <v>1286319256</v>
      </c>
      <c r="K1578" s="13">
        <f>(J1578/86400)+25569</f>
        <v>40456.954351851848</v>
      </c>
      <c r="L1578" t="b">
        <v>0</v>
      </c>
      <c r="M1578">
        <v>107</v>
      </c>
      <c r="N1578" t="b">
        <v>1</v>
      </c>
      <c r="O1578" t="s">
        <v>8277</v>
      </c>
      <c r="P1578">
        <f t="shared" si="48"/>
        <v>0</v>
      </c>
      <c r="Q1578">
        <f>YEAR(K1578)</f>
        <v>2010</v>
      </c>
      <c r="R1578">
        <f t="shared" si="49"/>
        <v>195</v>
      </c>
      <c r="S1578" s="17" t="s">
        <v>8347</v>
      </c>
      <c r="T1578" t="s">
        <v>8348</v>
      </c>
    </row>
    <row r="1579" spans="1:20" ht="64" hidden="1" x14ac:dyDescent="0.2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 s="12">
        <v>1459978200</v>
      </c>
      <c r="J1579" s="12">
        <v>1458416585</v>
      </c>
      <c r="K1579" s="13">
        <f>(J1579/86400)+25569</f>
        <v>42448.821585648147</v>
      </c>
      <c r="L1579" t="b">
        <v>0</v>
      </c>
      <c r="M1579">
        <v>46</v>
      </c>
      <c r="N1579" t="b">
        <v>1</v>
      </c>
      <c r="O1579" t="s">
        <v>8269</v>
      </c>
      <c r="P1579">
        <f t="shared" si="48"/>
        <v>0</v>
      </c>
      <c r="Q1579">
        <f>YEAR(K1579)</f>
        <v>2016</v>
      </c>
      <c r="R1579">
        <f t="shared" si="49"/>
        <v>107</v>
      </c>
      <c r="S1579" s="17" t="s">
        <v>8343</v>
      </c>
      <c r="T1579" t="s">
        <v>8346</v>
      </c>
    </row>
    <row r="1580" spans="1:20" ht="32" hidden="1" x14ac:dyDescent="0.2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 s="12">
        <v>1363806333</v>
      </c>
      <c r="J1580" s="12">
        <v>1362081933</v>
      </c>
      <c r="K1580" s="13">
        <f>(J1580/86400)+25569</f>
        <v>41333.837187500001</v>
      </c>
      <c r="L1580" t="b">
        <v>1</v>
      </c>
      <c r="M1580">
        <v>80</v>
      </c>
      <c r="N1580" t="b">
        <v>1</v>
      </c>
      <c r="O1580" t="s">
        <v>8267</v>
      </c>
      <c r="P1580">
        <f t="shared" si="48"/>
        <v>2929</v>
      </c>
      <c r="Q1580">
        <f>YEAR(K1580)</f>
        <v>2013</v>
      </c>
      <c r="R1580">
        <f t="shared" si="49"/>
        <v>293</v>
      </c>
      <c r="S1580" s="17" t="s">
        <v>8341</v>
      </c>
      <c r="T1580" t="s">
        <v>8342</v>
      </c>
    </row>
    <row r="1581" spans="1:20" ht="48" hidden="1" x14ac:dyDescent="0.2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 s="12">
        <v>1403546400</v>
      </c>
      <c r="J1581" s="12">
        <v>1401714114</v>
      </c>
      <c r="K1581" s="13">
        <f>(J1581/86400)+25569</f>
        <v>41792.542986111112</v>
      </c>
      <c r="L1581" t="b">
        <v>0</v>
      </c>
      <c r="M1581">
        <v>35</v>
      </c>
      <c r="N1581" t="b">
        <v>1</v>
      </c>
      <c r="O1581" t="s">
        <v>8269</v>
      </c>
      <c r="P1581">
        <f t="shared" si="48"/>
        <v>0</v>
      </c>
      <c r="Q1581">
        <f>YEAR(K1581)</f>
        <v>2014</v>
      </c>
      <c r="R1581">
        <f t="shared" si="49"/>
        <v>103</v>
      </c>
      <c r="S1581" s="17" t="s">
        <v>8343</v>
      </c>
      <c r="T1581" t="s">
        <v>8346</v>
      </c>
    </row>
    <row r="1582" spans="1:20" ht="19" hidden="1" x14ac:dyDescent="0.2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 s="12">
        <v>1444528800</v>
      </c>
      <c r="J1582" s="12">
        <v>1442804633</v>
      </c>
      <c r="K1582" s="13">
        <f>(J1582/86400)+25569</f>
        <v>42268.127696759257</v>
      </c>
      <c r="L1582" t="b">
        <v>0</v>
      </c>
      <c r="M1582">
        <v>35</v>
      </c>
      <c r="N1582" t="b">
        <v>1</v>
      </c>
      <c r="O1582" t="s">
        <v>8269</v>
      </c>
      <c r="P1582">
        <f t="shared" si="48"/>
        <v>0</v>
      </c>
      <c r="Q1582">
        <f>YEAR(K1582)</f>
        <v>2015</v>
      </c>
      <c r="R1582">
        <f t="shared" si="49"/>
        <v>108</v>
      </c>
      <c r="S1582" s="17" t="s">
        <v>8343</v>
      </c>
      <c r="T1582" t="s">
        <v>8346</v>
      </c>
    </row>
    <row r="1583" spans="1:20" ht="48" hidden="1" x14ac:dyDescent="0.2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 s="12">
        <v>1326835985</v>
      </c>
      <c r="J1583" s="12">
        <v>1324243985</v>
      </c>
      <c r="K1583" s="13">
        <f>(J1583/86400)+25569</f>
        <v>40895.897974537038</v>
      </c>
      <c r="L1583" t="b">
        <v>0</v>
      </c>
      <c r="M1583">
        <v>61</v>
      </c>
      <c r="N1583" t="b">
        <v>1</v>
      </c>
      <c r="O1583" t="s">
        <v>8274</v>
      </c>
      <c r="P1583">
        <f t="shared" si="48"/>
        <v>0</v>
      </c>
      <c r="Q1583">
        <f>YEAR(K1583)</f>
        <v>2011</v>
      </c>
      <c r="R1583">
        <f t="shared" si="49"/>
        <v>145</v>
      </c>
      <c r="S1583" s="17" t="s">
        <v>8347</v>
      </c>
      <c r="T1583" t="s">
        <v>8351</v>
      </c>
    </row>
    <row r="1584" spans="1:20" ht="48" x14ac:dyDescent="0.2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 s="12">
        <v>1439515497</v>
      </c>
      <c r="J1584" s="12">
        <v>1435627497</v>
      </c>
      <c r="K1584" s="13">
        <f>(J1584/86400)+25569</f>
        <v>42185.058993055558</v>
      </c>
      <c r="L1584" t="b">
        <v>0</v>
      </c>
      <c r="M1584">
        <v>18</v>
      </c>
      <c r="N1584" t="b">
        <v>0</v>
      </c>
      <c r="O1584" t="s">
        <v>8271</v>
      </c>
      <c r="P1584">
        <f t="shared" si="48"/>
        <v>0</v>
      </c>
      <c r="Q1584">
        <f>YEAR(K1584)</f>
        <v>2015</v>
      </c>
      <c r="R1584">
        <f t="shared" si="49"/>
        <v>2</v>
      </c>
      <c r="S1584" s="17" t="s">
        <v>8328</v>
      </c>
      <c r="T1584" t="s">
        <v>8330</v>
      </c>
    </row>
    <row r="1585" spans="1:20" ht="48" hidden="1" x14ac:dyDescent="0.2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 s="12">
        <v>1400108640</v>
      </c>
      <c r="J1585" s="12">
        <v>1396923624</v>
      </c>
      <c r="K1585" s="13">
        <f>(J1585/86400)+25569</f>
        <v>41737.097500000003</v>
      </c>
      <c r="L1585" t="b">
        <v>1</v>
      </c>
      <c r="M1585">
        <v>122</v>
      </c>
      <c r="N1585" t="b">
        <v>1</v>
      </c>
      <c r="O1585" t="s">
        <v>8293</v>
      </c>
      <c r="P1585">
        <f t="shared" si="48"/>
        <v>2885</v>
      </c>
      <c r="Q1585">
        <f>YEAR(K1585)</f>
        <v>2014</v>
      </c>
      <c r="R1585">
        <f t="shared" si="49"/>
        <v>192</v>
      </c>
      <c r="S1585" s="17" t="s">
        <v>8328</v>
      </c>
      <c r="T1585" t="s">
        <v>8329</v>
      </c>
    </row>
    <row r="1586" spans="1:20" ht="48" hidden="1" x14ac:dyDescent="0.2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 s="12">
        <v>1300636482</v>
      </c>
      <c r="J1586" s="12">
        <v>1298048082</v>
      </c>
      <c r="K1586" s="13">
        <f>(J1586/86400)+25569</f>
        <v>40592.704652777778</v>
      </c>
      <c r="L1586" t="b">
        <v>0</v>
      </c>
      <c r="M1586">
        <v>90</v>
      </c>
      <c r="N1586" t="b">
        <v>1</v>
      </c>
      <c r="O1586" t="s">
        <v>8290</v>
      </c>
      <c r="P1586">
        <f t="shared" si="48"/>
        <v>0</v>
      </c>
      <c r="Q1586">
        <f>YEAR(K1586)</f>
        <v>2011</v>
      </c>
      <c r="R1586">
        <f t="shared" si="49"/>
        <v>125</v>
      </c>
      <c r="S1586" s="17" t="s">
        <v>8347</v>
      </c>
      <c r="T1586" t="s">
        <v>8358</v>
      </c>
    </row>
    <row r="1587" spans="1:20" ht="48" hidden="1" x14ac:dyDescent="0.2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 s="12">
        <v>1461963600</v>
      </c>
      <c r="J1587" s="12">
        <v>1459567371</v>
      </c>
      <c r="K1587" s="13">
        <f>(J1587/86400)+25569</f>
        <v>42462.140868055554</v>
      </c>
      <c r="L1587" t="b">
        <v>0</v>
      </c>
      <c r="M1587">
        <v>46</v>
      </c>
      <c r="N1587" t="b">
        <v>1</v>
      </c>
      <c r="O1587" t="s">
        <v>8269</v>
      </c>
      <c r="P1587">
        <f t="shared" si="48"/>
        <v>0</v>
      </c>
      <c r="Q1587">
        <f>YEAR(K1587)</f>
        <v>2016</v>
      </c>
      <c r="R1587">
        <f t="shared" si="49"/>
        <v>339</v>
      </c>
      <c r="S1587" s="17" t="s">
        <v>8343</v>
      </c>
      <c r="T1587" t="s">
        <v>8346</v>
      </c>
    </row>
    <row r="1588" spans="1:20" ht="32" hidden="1" x14ac:dyDescent="0.2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 s="12">
        <v>1473247240</v>
      </c>
      <c r="J1588" s="12">
        <v>1470655240</v>
      </c>
      <c r="K1588" s="13">
        <f>(J1588/86400)+25569</f>
        <v>42590.472685185188</v>
      </c>
      <c r="L1588" t="b">
        <v>1</v>
      </c>
      <c r="M1588">
        <v>50</v>
      </c>
      <c r="N1588" t="b">
        <v>1</v>
      </c>
      <c r="O1588" t="s">
        <v>8269</v>
      </c>
      <c r="P1588">
        <f t="shared" si="48"/>
        <v>2876</v>
      </c>
      <c r="Q1588">
        <f>YEAR(K1588)</f>
        <v>2016</v>
      </c>
      <c r="R1588">
        <f t="shared" si="49"/>
        <v>128</v>
      </c>
      <c r="S1588" s="17" t="s">
        <v>8343</v>
      </c>
      <c r="T1588" t="s">
        <v>8346</v>
      </c>
    </row>
    <row r="1589" spans="1:20" ht="48" x14ac:dyDescent="0.2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 s="12">
        <v>1435291200</v>
      </c>
      <c r="J1589" s="12">
        <v>1432640342</v>
      </c>
      <c r="K1589" s="13">
        <f>(J1589/86400)+25569</f>
        <v>42150.485439814816</v>
      </c>
      <c r="L1589" t="b">
        <v>0</v>
      </c>
      <c r="M1589">
        <v>8</v>
      </c>
      <c r="N1589" t="b">
        <v>0</v>
      </c>
      <c r="O1589" t="s">
        <v>8282</v>
      </c>
      <c r="P1589">
        <f t="shared" si="48"/>
        <v>0</v>
      </c>
      <c r="Q1589">
        <f>YEAR(K1589)</f>
        <v>2015</v>
      </c>
      <c r="R1589">
        <f t="shared" si="49"/>
        <v>19</v>
      </c>
      <c r="S1589" s="17" t="s">
        <v>8339</v>
      </c>
      <c r="T1589" t="s">
        <v>8365</v>
      </c>
    </row>
    <row r="1590" spans="1:20" ht="48" hidden="1" x14ac:dyDescent="0.2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 s="12">
        <v>1459822682</v>
      </c>
      <c r="J1590" s="12">
        <v>1458613082</v>
      </c>
      <c r="K1590" s="13">
        <f>(J1590/86400)+25569</f>
        <v>42451.095856481479</v>
      </c>
      <c r="L1590" t="b">
        <v>0</v>
      </c>
      <c r="M1590">
        <v>49</v>
      </c>
      <c r="N1590" t="b">
        <v>1</v>
      </c>
      <c r="O1590" t="s">
        <v>8269</v>
      </c>
      <c r="P1590">
        <f t="shared" si="48"/>
        <v>0</v>
      </c>
      <c r="Q1590">
        <f>YEAR(K1590)</f>
        <v>2016</v>
      </c>
      <c r="R1590">
        <f t="shared" si="49"/>
        <v>287</v>
      </c>
      <c r="S1590" s="17" t="s">
        <v>8343</v>
      </c>
      <c r="T1590" t="s">
        <v>8346</v>
      </c>
    </row>
    <row r="1591" spans="1:20" ht="48" hidden="1" x14ac:dyDescent="0.2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 s="12">
        <v>1416780000</v>
      </c>
      <c r="J1591" s="12">
        <v>1414342894</v>
      </c>
      <c r="K1591" s="13">
        <f>(J1591/86400)+25569</f>
        <v>41938.709421296298</v>
      </c>
      <c r="L1591" t="b">
        <v>0</v>
      </c>
      <c r="M1591">
        <v>95</v>
      </c>
      <c r="N1591" t="b">
        <v>1</v>
      </c>
      <c r="O1591" t="s">
        <v>8269</v>
      </c>
      <c r="P1591">
        <f t="shared" si="48"/>
        <v>0</v>
      </c>
      <c r="Q1591">
        <f>YEAR(K1591)</f>
        <v>2014</v>
      </c>
      <c r="R1591">
        <f t="shared" si="49"/>
        <v>115</v>
      </c>
      <c r="S1591" s="17" t="s">
        <v>8343</v>
      </c>
      <c r="T1591" t="s">
        <v>8346</v>
      </c>
    </row>
    <row r="1592" spans="1:20" ht="48" hidden="1" x14ac:dyDescent="0.2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 s="12">
        <v>1411790400</v>
      </c>
      <c r="J1592" s="12">
        <v>1409884821</v>
      </c>
      <c r="K1592" s="13">
        <f>(J1592/86400)+25569</f>
        <v>41887.111354166671</v>
      </c>
      <c r="L1592" t="b">
        <v>0</v>
      </c>
      <c r="M1592">
        <v>59</v>
      </c>
      <c r="N1592" t="b">
        <v>1</v>
      </c>
      <c r="O1592" t="s">
        <v>8303</v>
      </c>
      <c r="P1592">
        <f t="shared" si="48"/>
        <v>0</v>
      </c>
      <c r="Q1592">
        <f>YEAR(K1592)</f>
        <v>2014</v>
      </c>
      <c r="R1592">
        <f t="shared" si="49"/>
        <v>143</v>
      </c>
      <c r="S1592" s="17" t="s">
        <v>8343</v>
      </c>
      <c r="T1592" t="s">
        <v>8355</v>
      </c>
    </row>
    <row r="1593" spans="1:20" ht="48" hidden="1" x14ac:dyDescent="0.2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 s="12">
        <v>1412135940</v>
      </c>
      <c r="J1593" s="12">
        <v>1410840126</v>
      </c>
      <c r="K1593" s="13">
        <f>(J1593/86400)+25569</f>
        <v>41898.168124999997</v>
      </c>
      <c r="L1593" t="b">
        <v>1</v>
      </c>
      <c r="M1593">
        <v>37</v>
      </c>
      <c r="N1593" t="b">
        <v>1</v>
      </c>
      <c r="O1593" t="s">
        <v>8269</v>
      </c>
      <c r="P1593">
        <f t="shared" si="48"/>
        <v>2857</v>
      </c>
      <c r="Q1593">
        <f>YEAR(K1593)</f>
        <v>2014</v>
      </c>
      <c r="R1593">
        <f t="shared" si="49"/>
        <v>110</v>
      </c>
      <c r="S1593" s="17" t="s">
        <v>8343</v>
      </c>
      <c r="T1593" t="s">
        <v>8346</v>
      </c>
    </row>
    <row r="1594" spans="1:20" ht="48" hidden="1" x14ac:dyDescent="0.2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 s="12">
        <v>1466014499</v>
      </c>
      <c r="J1594" s="12">
        <v>1463422499</v>
      </c>
      <c r="K1594" s="13">
        <f>(J1594/86400)+25569</f>
        <v>42506.760405092587</v>
      </c>
      <c r="L1594" t="b">
        <v>0</v>
      </c>
      <c r="M1594">
        <v>44</v>
      </c>
      <c r="N1594" t="b">
        <v>1</v>
      </c>
      <c r="O1594" t="s">
        <v>8269</v>
      </c>
      <c r="P1594">
        <f t="shared" si="48"/>
        <v>0</v>
      </c>
      <c r="Q1594">
        <f>YEAR(K1594)</f>
        <v>2016</v>
      </c>
      <c r="R1594">
        <f t="shared" si="49"/>
        <v>114</v>
      </c>
      <c r="S1594" s="17" t="s">
        <v>8343</v>
      </c>
      <c r="T1594" t="s">
        <v>8346</v>
      </c>
    </row>
    <row r="1595" spans="1:20" ht="48" hidden="1" x14ac:dyDescent="0.2">
      <c r="A1595">
        <v>1374</v>
      </c>
      <c r="B1595" s="3" t="s">
        <v>1375</v>
      </c>
      <c r="C1595" s="3" t="s">
        <v>5484</v>
      </c>
      <c r="D1595" s="6">
        <v>1500</v>
      </c>
      <c r="E1595" s="8">
        <v>2842</v>
      </c>
      <c r="F1595" t="s">
        <v>8218</v>
      </c>
      <c r="G1595" t="s">
        <v>8223</v>
      </c>
      <c r="H1595" t="s">
        <v>8245</v>
      </c>
      <c r="I1595" s="12">
        <v>1458874388</v>
      </c>
      <c r="J1595" s="12">
        <v>1456285988</v>
      </c>
      <c r="K1595" s="13">
        <f>(J1595/86400)+25569</f>
        <v>42424.161898148144</v>
      </c>
      <c r="L1595" t="b">
        <v>0</v>
      </c>
      <c r="M1595">
        <v>66</v>
      </c>
      <c r="N1595" t="b">
        <v>1</v>
      </c>
      <c r="O1595" t="s">
        <v>8274</v>
      </c>
      <c r="P1595">
        <f t="shared" si="48"/>
        <v>0</v>
      </c>
      <c r="Q1595">
        <f>YEAR(K1595)</f>
        <v>2016</v>
      </c>
      <c r="R1595">
        <f t="shared" si="49"/>
        <v>189</v>
      </c>
      <c r="S1595" s="17" t="s">
        <v>8347</v>
      </c>
      <c r="T1595" t="s">
        <v>8351</v>
      </c>
    </row>
    <row r="1596" spans="1:20" ht="48" hidden="1" x14ac:dyDescent="0.2">
      <c r="A1596">
        <v>1016</v>
      </c>
      <c r="B1596" s="3" t="s">
        <v>1017</v>
      </c>
      <c r="C1596" s="3" t="s">
        <v>5126</v>
      </c>
      <c r="D1596" s="6">
        <v>100000</v>
      </c>
      <c r="E1596" s="8">
        <v>2842</v>
      </c>
      <c r="F1596" t="s">
        <v>8219</v>
      </c>
      <c r="G1596" t="s">
        <v>8223</v>
      </c>
      <c r="H1596" t="s">
        <v>8245</v>
      </c>
      <c r="I1596" s="12">
        <v>1459992856</v>
      </c>
      <c r="J1596" s="12">
        <v>1456108456</v>
      </c>
      <c r="K1596" s="13">
        <f>(J1596/86400)+25569</f>
        <v>42422.107129629629</v>
      </c>
      <c r="L1596" t="b">
        <v>0</v>
      </c>
      <c r="M1596">
        <v>38</v>
      </c>
      <c r="N1596" t="b">
        <v>0</v>
      </c>
      <c r="O1596" t="s">
        <v>8271</v>
      </c>
      <c r="P1596">
        <f t="shared" si="48"/>
        <v>0</v>
      </c>
      <c r="Q1596">
        <f>YEAR(K1596)</f>
        <v>2016</v>
      </c>
      <c r="R1596">
        <f t="shared" si="49"/>
        <v>3</v>
      </c>
      <c r="S1596" s="17" t="s">
        <v>8328</v>
      </c>
      <c r="T1596" t="s">
        <v>8330</v>
      </c>
    </row>
    <row r="1597" spans="1:20" ht="48" hidden="1" x14ac:dyDescent="0.2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 s="12">
        <v>1456976586</v>
      </c>
      <c r="J1597" s="12">
        <v>1454298186</v>
      </c>
      <c r="K1597" s="13">
        <f>(J1597/86400)+25569</f>
        <v>42401.154930555553</v>
      </c>
      <c r="L1597" t="b">
        <v>0</v>
      </c>
      <c r="M1597">
        <v>104</v>
      </c>
      <c r="N1597" t="b">
        <v>1</v>
      </c>
      <c r="O1597" t="s">
        <v>8274</v>
      </c>
      <c r="P1597">
        <f t="shared" si="48"/>
        <v>0</v>
      </c>
      <c r="Q1597">
        <f>YEAR(K1597)</f>
        <v>2016</v>
      </c>
      <c r="R1597">
        <f t="shared" si="49"/>
        <v>114</v>
      </c>
      <c r="S1597" s="17" t="s">
        <v>8347</v>
      </c>
      <c r="T1597" t="s">
        <v>8351</v>
      </c>
    </row>
    <row r="1598" spans="1:20" ht="48" x14ac:dyDescent="0.2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 s="12">
        <v>1419017880</v>
      </c>
      <c r="J1598" s="12">
        <v>1416419916</v>
      </c>
      <c r="K1598" s="13">
        <f>(J1598/86400)+25569</f>
        <v>41962.749027777776</v>
      </c>
      <c r="L1598" t="b">
        <v>1</v>
      </c>
      <c r="M1598">
        <v>84</v>
      </c>
      <c r="N1598" t="b">
        <v>0</v>
      </c>
      <c r="O1598" t="s">
        <v>8300</v>
      </c>
      <c r="P1598">
        <f t="shared" si="48"/>
        <v>2836</v>
      </c>
      <c r="Q1598">
        <f>YEAR(K1598)</f>
        <v>2014</v>
      </c>
      <c r="R1598">
        <f t="shared" si="49"/>
        <v>11</v>
      </c>
      <c r="S1598" s="17" t="s">
        <v>8328</v>
      </c>
      <c r="T1598" t="s">
        <v>8360</v>
      </c>
    </row>
    <row r="1599" spans="1:20" ht="48" hidden="1" x14ac:dyDescent="0.2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 s="12">
        <v>1306630800</v>
      </c>
      <c r="J1599" s="12">
        <v>1304376478</v>
      </c>
      <c r="K1599" s="13">
        <f>(J1599/86400)+25569</f>
        <v>40665.949976851851</v>
      </c>
      <c r="L1599" t="b">
        <v>0</v>
      </c>
      <c r="M1599">
        <v>38</v>
      </c>
      <c r="N1599" t="b">
        <v>1</v>
      </c>
      <c r="O1599" t="s">
        <v>8274</v>
      </c>
      <c r="P1599">
        <f t="shared" si="48"/>
        <v>0</v>
      </c>
      <c r="Q1599">
        <f>YEAR(K1599)</f>
        <v>2011</v>
      </c>
      <c r="R1599">
        <f t="shared" si="49"/>
        <v>123</v>
      </c>
      <c r="S1599" s="17" t="s">
        <v>8347</v>
      </c>
      <c r="T1599" t="s">
        <v>8351</v>
      </c>
    </row>
    <row r="1600" spans="1:20" ht="48" hidden="1" x14ac:dyDescent="0.2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 s="12">
        <v>1446731817</v>
      </c>
      <c r="J1600" s="12">
        <v>1444913817</v>
      </c>
      <c r="K1600" s="13">
        <f>(J1600/86400)+25569</f>
        <v>42292.539548611108</v>
      </c>
      <c r="L1600" t="b">
        <v>0</v>
      </c>
      <c r="M1600">
        <v>43</v>
      </c>
      <c r="N1600" t="b">
        <v>1</v>
      </c>
      <c r="O1600" t="s">
        <v>8267</v>
      </c>
      <c r="P1600">
        <f t="shared" si="48"/>
        <v>0</v>
      </c>
      <c r="Q1600">
        <f>YEAR(K1600)</f>
        <v>2015</v>
      </c>
      <c r="R1600">
        <f t="shared" si="49"/>
        <v>142</v>
      </c>
      <c r="S1600" s="17" t="s">
        <v>8341</v>
      </c>
      <c r="T1600" t="s">
        <v>8342</v>
      </c>
    </row>
    <row r="1601" spans="1:20" ht="32" hidden="1" x14ac:dyDescent="0.2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 s="12">
        <v>1381314437</v>
      </c>
      <c r="J1601" s="12">
        <v>1378722437</v>
      </c>
      <c r="K1601" s="13">
        <f>(J1601/86400)+25569</f>
        <v>41526.435613425929</v>
      </c>
      <c r="L1601" t="b">
        <v>0</v>
      </c>
      <c r="M1601">
        <v>32</v>
      </c>
      <c r="N1601" t="b">
        <v>1</v>
      </c>
      <c r="O1601" t="s">
        <v>8290</v>
      </c>
      <c r="P1601">
        <f t="shared" si="48"/>
        <v>0</v>
      </c>
      <c r="Q1601">
        <f>YEAR(K1601)</f>
        <v>2013</v>
      </c>
      <c r="R1601">
        <f t="shared" si="49"/>
        <v>142</v>
      </c>
      <c r="S1601" s="17" t="s">
        <v>8347</v>
      </c>
      <c r="T1601" t="s">
        <v>8358</v>
      </c>
    </row>
    <row r="1602" spans="1:20" ht="48" hidden="1" x14ac:dyDescent="0.2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 s="12">
        <v>1372827540</v>
      </c>
      <c r="J1602" s="12">
        <v>1371491244</v>
      </c>
      <c r="K1602" s="13">
        <f>(J1602/86400)+25569</f>
        <v>41442.741249999999</v>
      </c>
      <c r="L1602" t="b">
        <v>0</v>
      </c>
      <c r="M1602">
        <v>32</v>
      </c>
      <c r="N1602" t="b">
        <v>1</v>
      </c>
      <c r="O1602" t="s">
        <v>8274</v>
      </c>
      <c r="P1602">
        <f t="shared" si="48"/>
        <v>0</v>
      </c>
      <c r="Q1602">
        <f>YEAR(K1602)</f>
        <v>2013</v>
      </c>
      <c r="R1602">
        <f t="shared" si="49"/>
        <v>103</v>
      </c>
      <c r="S1602" s="17" t="s">
        <v>8347</v>
      </c>
      <c r="T1602" t="s">
        <v>8351</v>
      </c>
    </row>
    <row r="1603" spans="1:20" ht="48" x14ac:dyDescent="0.2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 s="12">
        <v>1404253800</v>
      </c>
      <c r="J1603" s="12">
        <v>1402784964</v>
      </c>
      <c r="K1603" s="13">
        <f>(J1603/86400)+25569</f>
        <v>41804.937083333338</v>
      </c>
      <c r="L1603" t="b">
        <v>0</v>
      </c>
      <c r="M1603">
        <v>17</v>
      </c>
      <c r="N1603" t="b">
        <v>0</v>
      </c>
      <c r="O1603" t="s">
        <v>8269</v>
      </c>
      <c r="P1603">
        <f t="shared" ref="P1603:P1666" si="50">IFERROR(ROUND(E1603/L1603,2),0)</f>
        <v>0</v>
      </c>
      <c r="Q1603">
        <f>YEAR(K1603)</f>
        <v>2014</v>
      </c>
      <c r="R1603">
        <f t="shared" ref="R1603:R1666" si="51">ROUND(E1603/D1603*100,0)</f>
        <v>47</v>
      </c>
      <c r="S1603" s="17" t="s">
        <v>8343</v>
      </c>
      <c r="T1603" t="s">
        <v>8346</v>
      </c>
    </row>
    <row r="1604" spans="1:20" ht="32" hidden="1" x14ac:dyDescent="0.2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 s="12">
        <v>1446238800</v>
      </c>
      <c r="J1604" s="12">
        <v>1444220588</v>
      </c>
      <c r="K1604" s="13">
        <f>(J1604/86400)+25569</f>
        <v>42284.516064814816</v>
      </c>
      <c r="L1604" t="b">
        <v>1</v>
      </c>
      <c r="M1604">
        <v>68</v>
      </c>
      <c r="N1604" t="b">
        <v>1</v>
      </c>
      <c r="O1604" t="s">
        <v>8269</v>
      </c>
      <c r="P1604">
        <f t="shared" si="50"/>
        <v>2804.16</v>
      </c>
      <c r="Q1604">
        <f>YEAR(K1604)</f>
        <v>2015</v>
      </c>
      <c r="R1604">
        <f t="shared" si="51"/>
        <v>112</v>
      </c>
      <c r="S1604" s="17" t="s">
        <v>8343</v>
      </c>
      <c r="T1604" t="s">
        <v>8346</v>
      </c>
    </row>
    <row r="1605" spans="1:20" ht="32" hidden="1" x14ac:dyDescent="0.2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 s="12">
        <v>1423720740</v>
      </c>
      <c r="J1605" s="12">
        <v>1421081857</v>
      </c>
      <c r="K1605" s="13">
        <f>(J1605/86400)+25569</f>
        <v>42016.706678240742</v>
      </c>
      <c r="L1605" t="b">
        <v>0</v>
      </c>
      <c r="M1605">
        <v>55</v>
      </c>
      <c r="N1605" t="b">
        <v>1</v>
      </c>
      <c r="O1605" t="s">
        <v>8269</v>
      </c>
      <c r="P1605">
        <f t="shared" si="50"/>
        <v>0</v>
      </c>
      <c r="Q1605">
        <f>YEAR(K1605)</f>
        <v>2015</v>
      </c>
      <c r="R1605">
        <f t="shared" si="51"/>
        <v>140</v>
      </c>
      <c r="S1605" s="17" t="s">
        <v>8343</v>
      </c>
      <c r="T1605" t="s">
        <v>8346</v>
      </c>
    </row>
    <row r="1606" spans="1:20" ht="48" hidden="1" x14ac:dyDescent="0.2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 s="12">
        <v>1433343869</v>
      </c>
      <c r="J1606" s="12">
        <v>1430751869</v>
      </c>
      <c r="K1606" s="13">
        <f>(J1606/86400)+25569</f>
        <v>42128.628113425926</v>
      </c>
      <c r="L1606" t="b">
        <v>0</v>
      </c>
      <c r="M1606">
        <v>50</v>
      </c>
      <c r="N1606" t="b">
        <v>1</v>
      </c>
      <c r="O1606" t="s">
        <v>8299</v>
      </c>
      <c r="P1606">
        <f t="shared" si="50"/>
        <v>0</v>
      </c>
      <c r="Q1606">
        <f>YEAR(K1606)</f>
        <v>2015</v>
      </c>
      <c r="R1606">
        <f t="shared" si="51"/>
        <v>112</v>
      </c>
      <c r="S1606" s="17" t="s">
        <v>8328</v>
      </c>
      <c r="T1606" t="s">
        <v>8335</v>
      </c>
    </row>
    <row r="1607" spans="1:20" ht="48" x14ac:dyDescent="0.2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 s="12">
        <v>1440090300</v>
      </c>
      <c r="J1607" s="12">
        <v>1436305452</v>
      </c>
      <c r="K1607" s="13">
        <f>(J1607/86400)+25569</f>
        <v>42192.905694444446</v>
      </c>
      <c r="L1607" t="b">
        <v>0</v>
      </c>
      <c r="M1607">
        <v>29</v>
      </c>
      <c r="N1607" t="b">
        <v>0</v>
      </c>
      <c r="O1607" t="s">
        <v>8269</v>
      </c>
      <c r="P1607">
        <f t="shared" si="50"/>
        <v>0</v>
      </c>
      <c r="Q1607">
        <f>YEAR(K1607)</f>
        <v>2015</v>
      </c>
      <c r="R1607">
        <f t="shared" si="51"/>
        <v>23</v>
      </c>
      <c r="S1607" s="17" t="s">
        <v>8343</v>
      </c>
      <c r="T1607" t="s">
        <v>8346</v>
      </c>
    </row>
    <row r="1608" spans="1:20" ht="48" hidden="1" x14ac:dyDescent="0.2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 s="12">
        <v>1464729276</v>
      </c>
      <c r="J1608" s="12">
        <v>1459545276</v>
      </c>
      <c r="K1608" s="13">
        <f>(J1608/86400)+25569</f>
        <v>42461.885138888887</v>
      </c>
      <c r="L1608" t="b">
        <v>0</v>
      </c>
      <c r="M1608">
        <v>52</v>
      </c>
      <c r="N1608" t="b">
        <v>1</v>
      </c>
      <c r="O1608" t="s">
        <v>8290</v>
      </c>
      <c r="P1608">
        <f t="shared" si="50"/>
        <v>0</v>
      </c>
      <c r="Q1608">
        <f>YEAR(K1608)</f>
        <v>2016</v>
      </c>
      <c r="R1608">
        <f t="shared" si="51"/>
        <v>140</v>
      </c>
      <c r="S1608" s="17" t="s">
        <v>8347</v>
      </c>
      <c r="T1608" t="s">
        <v>8358</v>
      </c>
    </row>
    <row r="1609" spans="1:20" ht="48" x14ac:dyDescent="0.2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 s="12">
        <v>1399223500</v>
      </c>
      <c r="J1609" s="12">
        <v>1396631500</v>
      </c>
      <c r="K1609" s="13">
        <f>(J1609/86400)+25569</f>
        <v>41733.716435185182</v>
      </c>
      <c r="L1609" t="b">
        <v>0</v>
      </c>
      <c r="M1609">
        <v>48</v>
      </c>
      <c r="N1609" t="b">
        <v>0</v>
      </c>
      <c r="O1609" t="s">
        <v>8281</v>
      </c>
      <c r="P1609">
        <f t="shared" si="50"/>
        <v>0</v>
      </c>
      <c r="Q1609">
        <f>YEAR(K1609)</f>
        <v>2014</v>
      </c>
      <c r="R1609">
        <f t="shared" si="51"/>
        <v>43</v>
      </c>
      <c r="S1609" s="17" t="s">
        <v>8336</v>
      </c>
      <c r="T1609" t="s">
        <v>8364</v>
      </c>
    </row>
    <row r="1610" spans="1:20" ht="48" hidden="1" x14ac:dyDescent="0.2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 s="12">
        <v>1412974800</v>
      </c>
      <c r="J1610" s="12">
        <v>1411109167</v>
      </c>
      <c r="K1610" s="13">
        <f>(J1610/86400)+25569</f>
        <v>41901.282025462962</v>
      </c>
      <c r="L1610" t="b">
        <v>0</v>
      </c>
      <c r="M1610">
        <v>34</v>
      </c>
      <c r="N1610" t="b">
        <v>1</v>
      </c>
      <c r="O1610" t="s">
        <v>8269</v>
      </c>
      <c r="P1610">
        <f t="shared" si="50"/>
        <v>0</v>
      </c>
      <c r="Q1610">
        <f>YEAR(K1610)</f>
        <v>2014</v>
      </c>
      <c r="R1610">
        <f t="shared" si="51"/>
        <v>110</v>
      </c>
      <c r="S1610" s="17" t="s">
        <v>8343</v>
      </c>
      <c r="T1610" t="s">
        <v>8346</v>
      </c>
    </row>
    <row r="1611" spans="1:20" ht="48" hidden="1" x14ac:dyDescent="0.2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 s="12">
        <v>1368235344</v>
      </c>
      <c r="J1611" s="12">
        <v>1365643344</v>
      </c>
      <c r="K1611" s="13">
        <f>(J1611/86400)+25569</f>
        <v>41375.057222222225</v>
      </c>
      <c r="L1611" t="b">
        <v>0</v>
      </c>
      <c r="M1611">
        <v>66</v>
      </c>
      <c r="N1611" t="b">
        <v>1</v>
      </c>
      <c r="O1611" t="s">
        <v>8263</v>
      </c>
      <c r="P1611">
        <f t="shared" si="50"/>
        <v>0</v>
      </c>
      <c r="Q1611">
        <f>YEAR(K1611)</f>
        <v>2013</v>
      </c>
      <c r="R1611">
        <f t="shared" si="51"/>
        <v>110</v>
      </c>
      <c r="S1611" s="17" t="s">
        <v>8341</v>
      </c>
      <c r="T1611" t="s">
        <v>8352</v>
      </c>
    </row>
    <row r="1612" spans="1:20" ht="48" hidden="1" x14ac:dyDescent="0.2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 s="12">
        <v>1460318400</v>
      </c>
      <c r="J1612" s="12">
        <v>1457881057</v>
      </c>
      <c r="K1612" s="13">
        <f>(J1612/86400)+25569</f>
        <v>42442.623344907406</v>
      </c>
      <c r="L1612" t="b">
        <v>0</v>
      </c>
      <c r="M1612">
        <v>22</v>
      </c>
      <c r="N1612" t="b">
        <v>1</v>
      </c>
      <c r="O1612" t="s">
        <v>8269</v>
      </c>
      <c r="P1612">
        <f t="shared" si="50"/>
        <v>0</v>
      </c>
      <c r="Q1612">
        <f>YEAR(K1612)</f>
        <v>2016</v>
      </c>
      <c r="R1612">
        <f t="shared" si="51"/>
        <v>100</v>
      </c>
      <c r="S1612" s="17" t="s">
        <v>8343</v>
      </c>
      <c r="T1612" t="s">
        <v>8346</v>
      </c>
    </row>
    <row r="1613" spans="1:20" ht="48" x14ac:dyDescent="0.2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 s="12">
        <v>1354699421</v>
      </c>
      <c r="J1613" s="12">
        <v>1352107421</v>
      </c>
      <c r="K1613" s="13">
        <f>(J1613/86400)+25569</f>
        <v>41218.391446759255</v>
      </c>
      <c r="L1613" t="b">
        <v>0</v>
      </c>
      <c r="M1613">
        <v>70</v>
      </c>
      <c r="N1613" t="b">
        <v>0</v>
      </c>
      <c r="O1613" t="s">
        <v>8268</v>
      </c>
      <c r="P1613">
        <f t="shared" si="50"/>
        <v>0</v>
      </c>
      <c r="Q1613">
        <f>YEAR(K1613)</f>
        <v>2012</v>
      </c>
      <c r="R1613">
        <f t="shared" si="51"/>
        <v>23</v>
      </c>
      <c r="S1613" s="17" t="s">
        <v>8341</v>
      </c>
      <c r="T1613" t="s">
        <v>8359</v>
      </c>
    </row>
    <row r="1614" spans="1:20" ht="48" hidden="1" x14ac:dyDescent="0.2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 s="12">
        <v>1445065210</v>
      </c>
      <c r="J1614" s="12">
        <v>1442473210</v>
      </c>
      <c r="K1614" s="13">
        <f>(J1614/86400)+25569</f>
        <v>42264.29178240741</v>
      </c>
      <c r="L1614" t="b">
        <v>0</v>
      </c>
      <c r="M1614">
        <v>45</v>
      </c>
      <c r="N1614" t="b">
        <v>1</v>
      </c>
      <c r="O1614" t="s">
        <v>8269</v>
      </c>
      <c r="P1614">
        <f t="shared" si="50"/>
        <v>0</v>
      </c>
      <c r="Q1614">
        <f>YEAR(K1614)</f>
        <v>2015</v>
      </c>
      <c r="R1614">
        <f t="shared" si="51"/>
        <v>110</v>
      </c>
      <c r="S1614" s="17" t="s">
        <v>8343</v>
      </c>
      <c r="T1614" t="s">
        <v>8346</v>
      </c>
    </row>
    <row r="1615" spans="1:20" ht="48" hidden="1" x14ac:dyDescent="0.2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 s="12">
        <v>1327851291</v>
      </c>
      <c r="J1615" s="12">
        <v>1325432091</v>
      </c>
      <c r="K1615" s="13">
        <f>(J1615/86400)+25569</f>
        <v>40909.649201388893</v>
      </c>
      <c r="L1615" t="b">
        <v>0</v>
      </c>
      <c r="M1615">
        <v>41</v>
      </c>
      <c r="N1615" t="b">
        <v>1</v>
      </c>
      <c r="O1615" t="s">
        <v>8272</v>
      </c>
      <c r="P1615">
        <f t="shared" si="50"/>
        <v>0</v>
      </c>
      <c r="Q1615">
        <f>YEAR(K1615)</f>
        <v>2012</v>
      </c>
      <c r="R1615">
        <f t="shared" si="51"/>
        <v>144</v>
      </c>
      <c r="S1615" s="17" t="s">
        <v>8331</v>
      </c>
      <c r="T1615" t="s">
        <v>8353</v>
      </c>
    </row>
    <row r="1616" spans="1:20" ht="48" hidden="1" x14ac:dyDescent="0.2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 s="12">
        <v>1349517540</v>
      </c>
      <c r="J1616" s="12">
        <v>1347137731</v>
      </c>
      <c r="K1616" s="13">
        <f>(J1616/86400)+25569</f>
        <v>41160.871886574074</v>
      </c>
      <c r="L1616" t="b">
        <v>0</v>
      </c>
      <c r="M1616">
        <v>54</v>
      </c>
      <c r="N1616" t="b">
        <v>1</v>
      </c>
      <c r="O1616" t="s">
        <v>8277</v>
      </c>
      <c r="P1616">
        <f t="shared" si="50"/>
        <v>0</v>
      </c>
      <c r="Q1616">
        <f>YEAR(K1616)</f>
        <v>2012</v>
      </c>
      <c r="R1616">
        <f t="shared" si="51"/>
        <v>109</v>
      </c>
      <c r="S1616" s="17" t="s">
        <v>8347</v>
      </c>
      <c r="T1616" t="s">
        <v>8348</v>
      </c>
    </row>
    <row r="1617" spans="1:20" ht="48" hidden="1" x14ac:dyDescent="0.2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 s="12">
        <v>1430439411</v>
      </c>
      <c r="J1617" s="12">
        <v>1425259011</v>
      </c>
      <c r="K1617" s="13">
        <f>(J1617/86400)+25569</f>
        <v>42065.053368055553</v>
      </c>
      <c r="L1617" t="b">
        <v>0</v>
      </c>
      <c r="M1617">
        <v>113</v>
      </c>
      <c r="N1617" t="b">
        <v>1</v>
      </c>
      <c r="O1617" t="s">
        <v>8274</v>
      </c>
      <c r="P1617">
        <f t="shared" si="50"/>
        <v>0</v>
      </c>
      <c r="Q1617">
        <f>YEAR(K1617)</f>
        <v>2015</v>
      </c>
      <c r="R1617">
        <f t="shared" si="51"/>
        <v>109</v>
      </c>
      <c r="S1617" s="17" t="s">
        <v>8347</v>
      </c>
      <c r="T1617" t="s">
        <v>8351</v>
      </c>
    </row>
    <row r="1618" spans="1:20" ht="48" x14ac:dyDescent="0.2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 s="12">
        <v>1450072740</v>
      </c>
      <c r="J1618" s="12">
        <v>1445027346</v>
      </c>
      <c r="K1618" s="13">
        <f>(J1618/86400)+25569</f>
        <v>42293.853541666671</v>
      </c>
      <c r="L1618" t="b">
        <v>0</v>
      </c>
      <c r="M1618">
        <v>25</v>
      </c>
      <c r="N1618" t="b">
        <v>0</v>
      </c>
      <c r="O1618" t="s">
        <v>8303</v>
      </c>
      <c r="P1618">
        <f t="shared" si="50"/>
        <v>0</v>
      </c>
      <c r="Q1618">
        <f>YEAR(K1618)</f>
        <v>2015</v>
      </c>
      <c r="R1618">
        <f t="shared" si="51"/>
        <v>55</v>
      </c>
      <c r="S1618" s="17" t="s">
        <v>8343</v>
      </c>
      <c r="T1618" t="s">
        <v>8355</v>
      </c>
    </row>
    <row r="1619" spans="1:20" ht="80" x14ac:dyDescent="0.2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 s="12">
        <v>1429207833</v>
      </c>
      <c r="J1619" s="12">
        <v>1426615833</v>
      </c>
      <c r="K1619" s="13">
        <f>(J1619/86400)+25569</f>
        <v>42080.757326388892</v>
      </c>
      <c r="L1619" t="b">
        <v>0</v>
      </c>
      <c r="M1619">
        <v>7</v>
      </c>
      <c r="N1619" t="b">
        <v>0</v>
      </c>
      <c r="O1619" t="s">
        <v>8270</v>
      </c>
      <c r="P1619">
        <f t="shared" si="50"/>
        <v>0</v>
      </c>
      <c r="Q1619">
        <f>YEAR(K1619)</f>
        <v>2015</v>
      </c>
      <c r="R1619">
        <f t="shared" si="51"/>
        <v>9</v>
      </c>
      <c r="S1619" s="17" t="s">
        <v>8328</v>
      </c>
      <c r="T1619" t="s">
        <v>8362</v>
      </c>
    </row>
    <row r="1620" spans="1:20" ht="48" hidden="1" x14ac:dyDescent="0.2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 s="12">
        <v>1377284669</v>
      </c>
      <c r="J1620" s="12">
        <v>1375729469</v>
      </c>
      <c r="K1620" s="13">
        <f>(J1620/86400)+25569</f>
        <v>41491.79478009259</v>
      </c>
      <c r="L1620" t="b">
        <v>1</v>
      </c>
      <c r="M1620">
        <v>68</v>
      </c>
      <c r="N1620" t="b">
        <v>1</v>
      </c>
      <c r="O1620" t="s">
        <v>8269</v>
      </c>
      <c r="P1620">
        <f t="shared" si="50"/>
        <v>2725</v>
      </c>
      <c r="Q1620">
        <f>YEAR(K1620)</f>
        <v>2013</v>
      </c>
      <c r="R1620">
        <f t="shared" si="51"/>
        <v>109</v>
      </c>
      <c r="S1620" s="17" t="s">
        <v>8343</v>
      </c>
      <c r="T1620" t="s">
        <v>8346</v>
      </c>
    </row>
    <row r="1621" spans="1:20" ht="19" x14ac:dyDescent="0.2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 s="12">
        <v>1416125148</v>
      </c>
      <c r="J1621" s="12">
        <v>1413356748</v>
      </c>
      <c r="K1621" s="13">
        <f>(J1621/86400)+25569</f>
        <v>41927.295694444445</v>
      </c>
      <c r="L1621" t="b">
        <v>0</v>
      </c>
      <c r="M1621">
        <v>55</v>
      </c>
      <c r="N1621" t="b">
        <v>0</v>
      </c>
      <c r="O1621" t="s">
        <v>8280</v>
      </c>
      <c r="P1621">
        <f t="shared" si="50"/>
        <v>0</v>
      </c>
      <c r="Q1621">
        <f>YEAR(K1621)</f>
        <v>2014</v>
      </c>
      <c r="R1621">
        <f t="shared" si="51"/>
        <v>1</v>
      </c>
      <c r="S1621" s="17" t="s">
        <v>8336</v>
      </c>
      <c r="T1621" t="s">
        <v>8354</v>
      </c>
    </row>
    <row r="1622" spans="1:20" ht="48" hidden="1" x14ac:dyDescent="0.2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 s="12">
        <v>1488063839</v>
      </c>
      <c r="J1622" s="12">
        <v>1485471839</v>
      </c>
      <c r="K1622" s="13">
        <f>(J1622/86400)+25569</f>
        <v>42761.961099537039</v>
      </c>
      <c r="L1622" t="b">
        <v>0</v>
      </c>
      <c r="M1622">
        <v>67</v>
      </c>
      <c r="N1622" t="b">
        <v>1</v>
      </c>
      <c r="O1622" t="s">
        <v>8296</v>
      </c>
      <c r="P1622">
        <f t="shared" si="50"/>
        <v>0</v>
      </c>
      <c r="Q1622">
        <f>YEAR(K1622)</f>
        <v>2017</v>
      </c>
      <c r="R1622">
        <f t="shared" si="51"/>
        <v>181</v>
      </c>
      <c r="S1622" s="17" t="s">
        <v>8339</v>
      </c>
      <c r="T1622" t="s">
        <v>8340</v>
      </c>
    </row>
    <row r="1623" spans="1:20" ht="48" hidden="1" x14ac:dyDescent="0.2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 s="12">
        <v>1403326740</v>
      </c>
      <c r="J1623" s="12">
        <v>1400106171</v>
      </c>
      <c r="K1623" s="13">
        <f>(J1623/86400)+25569</f>
        <v>41773.932534722218</v>
      </c>
      <c r="L1623" t="b">
        <v>0</v>
      </c>
      <c r="M1623">
        <v>50</v>
      </c>
      <c r="N1623" t="b">
        <v>1</v>
      </c>
      <c r="O1623" t="s">
        <v>8277</v>
      </c>
      <c r="P1623">
        <f t="shared" si="50"/>
        <v>0</v>
      </c>
      <c r="Q1623">
        <f>YEAR(K1623)</f>
        <v>2014</v>
      </c>
      <c r="R1623">
        <f t="shared" si="51"/>
        <v>108</v>
      </c>
      <c r="S1623" s="17" t="s">
        <v>8347</v>
      </c>
      <c r="T1623" t="s">
        <v>8348</v>
      </c>
    </row>
    <row r="1624" spans="1:20" ht="48" hidden="1" x14ac:dyDescent="0.2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 s="12">
        <v>1304561633</v>
      </c>
      <c r="J1624" s="12">
        <v>1301969633</v>
      </c>
      <c r="K1624" s="13">
        <f>(J1624/86400)+25569</f>
        <v>40638.092974537038</v>
      </c>
      <c r="L1624" t="b">
        <v>0</v>
      </c>
      <c r="M1624">
        <v>56</v>
      </c>
      <c r="N1624" t="b">
        <v>1</v>
      </c>
      <c r="O1624" t="s">
        <v>8274</v>
      </c>
      <c r="P1624">
        <f t="shared" si="50"/>
        <v>0</v>
      </c>
      <c r="Q1624">
        <f>YEAR(K1624)</f>
        <v>2011</v>
      </c>
      <c r="R1624">
        <f t="shared" si="51"/>
        <v>108</v>
      </c>
      <c r="S1624" s="17" t="s">
        <v>8347</v>
      </c>
      <c r="T1624" t="s">
        <v>8351</v>
      </c>
    </row>
    <row r="1625" spans="1:20" ht="48" hidden="1" x14ac:dyDescent="0.2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 s="12">
        <v>1401595140</v>
      </c>
      <c r="J1625" s="12">
        <v>1398828064</v>
      </c>
      <c r="K1625" s="13">
        <f>(J1625/86400)+25569</f>
        <v>41759.13962962963</v>
      </c>
      <c r="L1625" t="b">
        <v>0</v>
      </c>
      <c r="M1625">
        <v>57</v>
      </c>
      <c r="N1625" t="b">
        <v>1</v>
      </c>
      <c r="O1625" t="s">
        <v>8269</v>
      </c>
      <c r="P1625">
        <f t="shared" si="50"/>
        <v>0</v>
      </c>
      <c r="Q1625">
        <f>YEAR(K1625)</f>
        <v>2014</v>
      </c>
      <c r="R1625">
        <f t="shared" si="51"/>
        <v>108</v>
      </c>
      <c r="S1625" s="17" t="s">
        <v>8343</v>
      </c>
      <c r="T1625" t="s">
        <v>8346</v>
      </c>
    </row>
    <row r="1626" spans="1:20" ht="48" x14ac:dyDescent="0.2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 s="12">
        <v>1381917540</v>
      </c>
      <c r="J1626" s="12">
        <v>1379990038</v>
      </c>
      <c r="K1626" s="13">
        <f>(J1626/86400)+25569</f>
        <v>41541.106921296298</v>
      </c>
      <c r="L1626" t="b">
        <v>0</v>
      </c>
      <c r="M1626">
        <v>79</v>
      </c>
      <c r="N1626" t="b">
        <v>0</v>
      </c>
      <c r="O1626" t="s">
        <v>8276</v>
      </c>
      <c r="P1626">
        <f t="shared" si="50"/>
        <v>0</v>
      </c>
      <c r="Q1626">
        <f>YEAR(K1626)</f>
        <v>2013</v>
      </c>
      <c r="R1626">
        <f t="shared" si="51"/>
        <v>42</v>
      </c>
      <c r="S1626" s="17" t="s">
        <v>8347</v>
      </c>
      <c r="T1626" t="s">
        <v>8370</v>
      </c>
    </row>
    <row r="1627" spans="1:20" ht="48" hidden="1" x14ac:dyDescent="0.2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 s="12">
        <v>1402845364</v>
      </c>
      <c r="J1627" s="12">
        <v>1400253364</v>
      </c>
      <c r="K1627" s="13">
        <f>(J1627/86400)+25569</f>
        <v>41775.636157407411</v>
      </c>
      <c r="L1627" t="b">
        <v>0</v>
      </c>
      <c r="M1627">
        <v>37</v>
      </c>
      <c r="N1627" t="b">
        <v>1</v>
      </c>
      <c r="O1627" t="s">
        <v>8303</v>
      </c>
      <c r="P1627">
        <f t="shared" si="50"/>
        <v>0</v>
      </c>
      <c r="Q1627">
        <f>YEAR(K1627)</f>
        <v>2014</v>
      </c>
      <c r="R1627">
        <f t="shared" si="51"/>
        <v>108</v>
      </c>
      <c r="S1627" s="17" t="s">
        <v>8343</v>
      </c>
      <c r="T1627" t="s">
        <v>8355</v>
      </c>
    </row>
    <row r="1628" spans="1:20" ht="48" hidden="1" x14ac:dyDescent="0.2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 s="12">
        <v>1490416380</v>
      </c>
      <c r="J1628" s="12">
        <v>1487485760</v>
      </c>
      <c r="K1628" s="13">
        <f>(J1628/86400)+25569</f>
        <v>42785.270370370374</v>
      </c>
      <c r="L1628" t="b">
        <v>0</v>
      </c>
      <c r="M1628">
        <v>6</v>
      </c>
      <c r="N1628" t="b">
        <v>0</v>
      </c>
      <c r="O1628" t="s">
        <v>8269</v>
      </c>
      <c r="P1628">
        <f t="shared" si="50"/>
        <v>0</v>
      </c>
      <c r="Q1628">
        <f>YEAR(K1628)</f>
        <v>2017</v>
      </c>
      <c r="R1628">
        <f t="shared" si="51"/>
        <v>5</v>
      </c>
      <c r="S1628" s="17" t="s">
        <v>8343</v>
      </c>
      <c r="T1628" t="s">
        <v>8346</v>
      </c>
    </row>
    <row r="1629" spans="1:20" ht="48" hidden="1" x14ac:dyDescent="0.2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 s="12">
        <v>1436380200</v>
      </c>
      <c r="J1629" s="12">
        <v>1433615400</v>
      </c>
      <c r="K1629" s="13">
        <f>(J1629/86400)+25569</f>
        <v>42161.770833333328</v>
      </c>
      <c r="L1629" t="b">
        <v>0</v>
      </c>
      <c r="M1629">
        <v>9</v>
      </c>
      <c r="N1629" t="b">
        <v>1</v>
      </c>
      <c r="O1629" t="s">
        <v>8283</v>
      </c>
      <c r="P1629">
        <f t="shared" si="50"/>
        <v>0</v>
      </c>
      <c r="Q1629">
        <f>YEAR(K1629)</f>
        <v>2015</v>
      </c>
      <c r="R1629">
        <f t="shared" si="51"/>
        <v>101</v>
      </c>
      <c r="S1629" s="17" t="s">
        <v>8333</v>
      </c>
      <c r="T1629" t="s">
        <v>8334</v>
      </c>
    </row>
    <row r="1630" spans="1:20" ht="48" hidden="1" x14ac:dyDescent="0.2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 s="12">
        <v>1425675892</v>
      </c>
      <c r="J1630" s="12">
        <v>1423083892</v>
      </c>
      <c r="K1630" s="13">
        <f>(J1630/86400)+25569</f>
        <v>42039.878379629634</v>
      </c>
      <c r="L1630" t="b">
        <v>0</v>
      </c>
      <c r="M1630">
        <v>59</v>
      </c>
      <c r="N1630" t="b">
        <v>1</v>
      </c>
      <c r="O1630" t="s">
        <v>8290</v>
      </c>
      <c r="P1630">
        <f t="shared" si="50"/>
        <v>0</v>
      </c>
      <c r="Q1630">
        <f>YEAR(K1630)</f>
        <v>2015</v>
      </c>
      <c r="R1630">
        <f t="shared" si="51"/>
        <v>128</v>
      </c>
      <c r="S1630" s="17" t="s">
        <v>8347</v>
      </c>
      <c r="T1630" t="s">
        <v>8358</v>
      </c>
    </row>
    <row r="1631" spans="1:20" ht="48" hidden="1" x14ac:dyDescent="0.2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 s="12">
        <v>1469359728</v>
      </c>
      <c r="J1631" s="12">
        <v>1466767728</v>
      </c>
      <c r="K1631" s="13">
        <f>(J1631/86400)+25569</f>
        <v>42545.478333333333</v>
      </c>
      <c r="L1631" t="b">
        <v>0</v>
      </c>
      <c r="M1631">
        <v>38</v>
      </c>
      <c r="N1631" t="b">
        <v>1</v>
      </c>
      <c r="O1631" t="s">
        <v>8269</v>
      </c>
      <c r="P1631">
        <f t="shared" si="50"/>
        <v>0</v>
      </c>
      <c r="Q1631">
        <f>YEAR(K1631)</f>
        <v>2016</v>
      </c>
      <c r="R1631">
        <f t="shared" si="51"/>
        <v>108</v>
      </c>
      <c r="S1631" s="17" t="s">
        <v>8343</v>
      </c>
      <c r="T1631" t="s">
        <v>8346</v>
      </c>
    </row>
    <row r="1632" spans="1:20" ht="48" hidden="1" x14ac:dyDescent="0.2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 s="12">
        <v>1402290000</v>
      </c>
      <c r="J1632" s="12">
        <v>1399666342</v>
      </c>
      <c r="K1632" s="13">
        <f>(J1632/86400)+25569</f>
        <v>41768.841921296298</v>
      </c>
      <c r="L1632" t="b">
        <v>0</v>
      </c>
      <c r="M1632">
        <v>38</v>
      </c>
      <c r="N1632" t="b">
        <v>1</v>
      </c>
      <c r="O1632" t="s">
        <v>8274</v>
      </c>
      <c r="P1632">
        <f t="shared" si="50"/>
        <v>0</v>
      </c>
      <c r="Q1632">
        <f>YEAR(K1632)</f>
        <v>2014</v>
      </c>
      <c r="R1632">
        <f t="shared" si="51"/>
        <v>134</v>
      </c>
      <c r="S1632" s="17" t="s">
        <v>8347</v>
      </c>
      <c r="T1632" t="s">
        <v>8351</v>
      </c>
    </row>
    <row r="1633" spans="1:20" ht="48" hidden="1" x14ac:dyDescent="0.2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 s="12">
        <v>1421606018</v>
      </c>
      <c r="J1633" s="12">
        <v>1418150018</v>
      </c>
      <c r="K1633" s="13">
        <f>(J1633/86400)+25569</f>
        <v>41982.773356481484</v>
      </c>
      <c r="L1633" t="b">
        <v>0</v>
      </c>
      <c r="M1633">
        <v>33</v>
      </c>
      <c r="N1633" t="b">
        <v>1</v>
      </c>
      <c r="O1633" t="s">
        <v>8303</v>
      </c>
      <c r="P1633">
        <f t="shared" si="50"/>
        <v>0</v>
      </c>
      <c r="Q1633">
        <f>YEAR(K1633)</f>
        <v>2014</v>
      </c>
      <c r="R1633">
        <f t="shared" si="51"/>
        <v>107</v>
      </c>
      <c r="S1633" s="17" t="s">
        <v>8343</v>
      </c>
      <c r="T1633" t="s">
        <v>8355</v>
      </c>
    </row>
    <row r="1634" spans="1:20" ht="48" x14ac:dyDescent="0.2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 s="12">
        <v>1432299600</v>
      </c>
      <c r="J1634" s="12">
        <v>1429707729</v>
      </c>
      <c r="K1634" s="13">
        <f>(J1634/86400)+25569</f>
        <v>42116.54315972222</v>
      </c>
      <c r="L1634" t="b">
        <v>0</v>
      </c>
      <c r="M1634">
        <v>25</v>
      </c>
      <c r="N1634" t="b">
        <v>0</v>
      </c>
      <c r="O1634" t="s">
        <v>8292</v>
      </c>
      <c r="P1634">
        <f t="shared" si="50"/>
        <v>0</v>
      </c>
      <c r="Q1634">
        <f>YEAR(K1634)</f>
        <v>2015</v>
      </c>
      <c r="R1634">
        <f t="shared" si="51"/>
        <v>3</v>
      </c>
      <c r="S1634" s="17" t="s">
        <v>8328</v>
      </c>
      <c r="T1634" t="s">
        <v>8338</v>
      </c>
    </row>
    <row r="1635" spans="1:20" ht="48" hidden="1" x14ac:dyDescent="0.2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 s="12">
        <v>1449756896</v>
      </c>
      <c r="J1635" s="12">
        <v>1447164896</v>
      </c>
      <c r="K1635" s="13">
        <f>(J1635/86400)+25569</f>
        <v>42318.593703703707</v>
      </c>
      <c r="L1635" t="b">
        <v>0</v>
      </c>
      <c r="M1635">
        <v>72</v>
      </c>
      <c r="N1635" t="b">
        <v>1</v>
      </c>
      <c r="O1635" t="s">
        <v>8269</v>
      </c>
      <c r="P1635">
        <f t="shared" si="50"/>
        <v>0</v>
      </c>
      <c r="Q1635">
        <f>YEAR(K1635)</f>
        <v>2015</v>
      </c>
      <c r="R1635">
        <f t="shared" si="51"/>
        <v>107</v>
      </c>
      <c r="S1635" s="17" t="s">
        <v>8343</v>
      </c>
      <c r="T1635" t="s">
        <v>8346</v>
      </c>
    </row>
    <row r="1636" spans="1:20" ht="48" hidden="1" x14ac:dyDescent="0.2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 s="12">
        <v>1402341615</v>
      </c>
      <c r="J1636" s="12">
        <v>1399490415</v>
      </c>
      <c r="K1636" s="13">
        <f>(J1636/86400)+25569</f>
        <v>41766.805729166663</v>
      </c>
      <c r="L1636" t="b">
        <v>1</v>
      </c>
      <c r="M1636">
        <v>71</v>
      </c>
      <c r="N1636" t="b">
        <v>1</v>
      </c>
      <c r="O1636" t="s">
        <v>8269</v>
      </c>
      <c r="P1636">
        <f t="shared" si="50"/>
        <v>2669</v>
      </c>
      <c r="Q1636">
        <f>YEAR(K1636)</f>
        <v>2014</v>
      </c>
      <c r="R1636">
        <f t="shared" si="51"/>
        <v>107</v>
      </c>
      <c r="S1636" s="17" t="s">
        <v>8343</v>
      </c>
      <c r="T1636" t="s">
        <v>8346</v>
      </c>
    </row>
    <row r="1637" spans="1:20" ht="48" hidden="1" x14ac:dyDescent="0.2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 s="12">
        <v>1464863118</v>
      </c>
      <c r="J1637" s="12">
        <v>1462443918</v>
      </c>
      <c r="K1637" s="13">
        <f>(J1637/86400)+25569</f>
        <v>42495.434236111112</v>
      </c>
      <c r="L1637" t="b">
        <v>0</v>
      </c>
      <c r="M1637">
        <v>76</v>
      </c>
      <c r="N1637" t="b">
        <v>1</v>
      </c>
      <c r="O1637" t="s">
        <v>8269</v>
      </c>
      <c r="P1637">
        <f t="shared" si="50"/>
        <v>0</v>
      </c>
      <c r="Q1637">
        <f>YEAR(K1637)</f>
        <v>2016</v>
      </c>
      <c r="R1637">
        <f t="shared" si="51"/>
        <v>107</v>
      </c>
      <c r="S1637" s="17" t="s">
        <v>8343</v>
      </c>
      <c r="T1637" t="s">
        <v>8346</v>
      </c>
    </row>
    <row r="1638" spans="1:20" ht="48" hidden="1" x14ac:dyDescent="0.2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 s="12">
        <v>1419259679</v>
      </c>
      <c r="J1638" s="12">
        <v>1416667679</v>
      </c>
      <c r="K1638" s="13">
        <f>(J1638/86400)+25569</f>
        <v>41965.616655092592</v>
      </c>
      <c r="L1638" t="b">
        <v>0</v>
      </c>
      <c r="M1638">
        <v>79</v>
      </c>
      <c r="N1638" t="b">
        <v>1</v>
      </c>
      <c r="O1638" t="s">
        <v>8295</v>
      </c>
      <c r="P1638">
        <f t="shared" si="50"/>
        <v>0</v>
      </c>
      <c r="Q1638">
        <f>YEAR(K1638)</f>
        <v>2014</v>
      </c>
      <c r="R1638">
        <f t="shared" si="51"/>
        <v>408</v>
      </c>
      <c r="S1638" s="17" t="s">
        <v>8336</v>
      </c>
      <c r="T1638" t="s">
        <v>8337</v>
      </c>
    </row>
    <row r="1639" spans="1:20" ht="48" hidden="1" x14ac:dyDescent="0.2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 s="12">
        <v>1437364740</v>
      </c>
      <c r="J1639" s="12">
        <v>1434405044</v>
      </c>
      <c r="K1639" s="13">
        <f>(J1639/86400)+25569</f>
        <v>42170.910231481481</v>
      </c>
      <c r="L1639" t="b">
        <v>0</v>
      </c>
      <c r="M1639">
        <v>41</v>
      </c>
      <c r="N1639" t="b">
        <v>1</v>
      </c>
      <c r="O1639" t="s">
        <v>8269</v>
      </c>
      <c r="P1639">
        <f t="shared" si="50"/>
        <v>0</v>
      </c>
      <c r="Q1639">
        <f>YEAR(K1639)</f>
        <v>2015</v>
      </c>
      <c r="R1639">
        <f t="shared" si="51"/>
        <v>106</v>
      </c>
      <c r="S1639" s="17" t="s">
        <v>8343</v>
      </c>
      <c r="T1639" t="s">
        <v>8346</v>
      </c>
    </row>
    <row r="1640" spans="1:20" ht="48" hidden="1" x14ac:dyDescent="0.2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 s="12">
        <v>1436696712</v>
      </c>
      <c r="J1640" s="12">
        <v>1434104712</v>
      </c>
      <c r="K1640" s="13">
        <f>(J1640/86400)+25569</f>
        <v>42167.434166666666</v>
      </c>
      <c r="L1640" t="b">
        <v>1</v>
      </c>
      <c r="M1640">
        <v>57</v>
      </c>
      <c r="N1640" t="b">
        <v>1</v>
      </c>
      <c r="O1640" t="s">
        <v>8269</v>
      </c>
      <c r="P1640">
        <f t="shared" si="50"/>
        <v>2646.5</v>
      </c>
      <c r="Q1640">
        <f>YEAR(K1640)</f>
        <v>2015</v>
      </c>
      <c r="R1640">
        <f t="shared" si="51"/>
        <v>106</v>
      </c>
      <c r="S1640" s="17" t="s">
        <v>8343</v>
      </c>
      <c r="T1640" t="s">
        <v>8346</v>
      </c>
    </row>
    <row r="1641" spans="1:20" ht="48" hidden="1" x14ac:dyDescent="0.2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 s="12">
        <v>1433880605</v>
      </c>
      <c r="J1641" s="12">
        <v>1428696605</v>
      </c>
      <c r="K1641" s="13">
        <f>(J1641/86400)+25569</f>
        <v>42104.840335648143</v>
      </c>
      <c r="L1641" t="b">
        <v>0</v>
      </c>
      <c r="M1641">
        <v>25</v>
      </c>
      <c r="N1641" t="b">
        <v>1</v>
      </c>
      <c r="O1641" t="s">
        <v>8283</v>
      </c>
      <c r="P1641">
        <f t="shared" si="50"/>
        <v>0</v>
      </c>
      <c r="Q1641">
        <f>YEAR(K1641)</f>
        <v>2015</v>
      </c>
      <c r="R1641">
        <f t="shared" si="51"/>
        <v>132</v>
      </c>
      <c r="S1641" s="17" t="s">
        <v>8333</v>
      </c>
      <c r="T1641" t="s">
        <v>8334</v>
      </c>
    </row>
    <row r="1642" spans="1:20" ht="48" hidden="1" x14ac:dyDescent="0.2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 s="12">
        <v>1404522000</v>
      </c>
      <c r="J1642" s="12">
        <v>1404308883</v>
      </c>
      <c r="K1642" s="13">
        <f>(J1642/86400)+25569</f>
        <v>41822.57503472222</v>
      </c>
      <c r="L1642" t="b">
        <v>0</v>
      </c>
      <c r="M1642">
        <v>9</v>
      </c>
      <c r="N1642" t="b">
        <v>1</v>
      </c>
      <c r="O1642" t="s">
        <v>8269</v>
      </c>
      <c r="P1642">
        <f t="shared" si="50"/>
        <v>0</v>
      </c>
      <c r="Q1642">
        <f>YEAR(K1642)</f>
        <v>2014</v>
      </c>
      <c r="R1642">
        <f t="shared" si="51"/>
        <v>146</v>
      </c>
      <c r="S1642" s="17" t="s">
        <v>8343</v>
      </c>
      <c r="T1642" t="s">
        <v>8346</v>
      </c>
    </row>
    <row r="1643" spans="1:20" ht="32" hidden="1" x14ac:dyDescent="0.2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 s="12">
        <v>1367940794</v>
      </c>
      <c r="J1643" s="12">
        <v>1365348794</v>
      </c>
      <c r="K1643" s="13">
        <f>(J1643/86400)+25569</f>
        <v>41371.6480787037</v>
      </c>
      <c r="L1643" t="b">
        <v>0</v>
      </c>
      <c r="M1643">
        <v>34</v>
      </c>
      <c r="N1643" t="b">
        <v>1</v>
      </c>
      <c r="O1643" t="s">
        <v>8277</v>
      </c>
      <c r="P1643">
        <f t="shared" si="50"/>
        <v>0</v>
      </c>
      <c r="Q1643">
        <f>YEAR(K1643)</f>
        <v>2013</v>
      </c>
      <c r="R1643">
        <f t="shared" si="51"/>
        <v>103</v>
      </c>
      <c r="S1643" s="17" t="s">
        <v>8347</v>
      </c>
      <c r="T1643" t="s">
        <v>8348</v>
      </c>
    </row>
    <row r="1644" spans="1:20" ht="48" hidden="1" x14ac:dyDescent="0.2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 s="12">
        <v>1445431533</v>
      </c>
      <c r="J1644" s="12">
        <v>1442839533</v>
      </c>
      <c r="K1644" s="13">
        <f>(J1644/86400)+25569</f>
        <v>42268.531631944439</v>
      </c>
      <c r="L1644" t="b">
        <v>0</v>
      </c>
      <c r="M1644">
        <v>27</v>
      </c>
      <c r="N1644" t="b">
        <v>0</v>
      </c>
      <c r="O1644" t="s">
        <v>8270</v>
      </c>
      <c r="P1644">
        <f t="shared" si="50"/>
        <v>0</v>
      </c>
      <c r="Q1644">
        <f>YEAR(K1644)</f>
        <v>2015</v>
      </c>
      <c r="R1644">
        <f t="shared" si="51"/>
        <v>11</v>
      </c>
      <c r="S1644" s="17" t="s">
        <v>8328</v>
      </c>
      <c r="T1644" t="s">
        <v>8362</v>
      </c>
    </row>
    <row r="1645" spans="1:20" ht="48" hidden="1" x14ac:dyDescent="0.2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 s="12">
        <v>1465527600</v>
      </c>
      <c r="J1645" s="12">
        <v>1462252542</v>
      </c>
      <c r="K1645" s="13">
        <f>(J1645/86400)+25569</f>
        <v>42493.219236111108</v>
      </c>
      <c r="L1645" t="b">
        <v>0</v>
      </c>
      <c r="M1645">
        <v>54</v>
      </c>
      <c r="N1645" t="b">
        <v>1</v>
      </c>
      <c r="O1645" t="s">
        <v>8269</v>
      </c>
      <c r="P1645">
        <f t="shared" si="50"/>
        <v>0</v>
      </c>
      <c r="Q1645">
        <f>YEAR(K1645)</f>
        <v>2016</v>
      </c>
      <c r="R1645">
        <f t="shared" si="51"/>
        <v>175</v>
      </c>
      <c r="S1645" s="17" t="s">
        <v>8343</v>
      </c>
      <c r="T1645" t="s">
        <v>8346</v>
      </c>
    </row>
    <row r="1646" spans="1:20" ht="48" hidden="1" x14ac:dyDescent="0.2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 s="12">
        <v>1462224398</v>
      </c>
      <c r="J1646" s="12">
        <v>1459632398</v>
      </c>
      <c r="K1646" s="13">
        <f>(J1646/86400)+25569</f>
        <v>42462.893495370372</v>
      </c>
      <c r="L1646" t="b">
        <v>0</v>
      </c>
      <c r="M1646">
        <v>64</v>
      </c>
      <c r="N1646" t="b">
        <v>1</v>
      </c>
      <c r="O1646" t="s">
        <v>8269</v>
      </c>
      <c r="P1646">
        <f t="shared" si="50"/>
        <v>0</v>
      </c>
      <c r="Q1646">
        <f>YEAR(K1646)</f>
        <v>2016</v>
      </c>
      <c r="R1646">
        <f t="shared" si="51"/>
        <v>105</v>
      </c>
      <c r="S1646" s="17" t="s">
        <v>8343</v>
      </c>
      <c r="T1646" t="s">
        <v>8346</v>
      </c>
    </row>
    <row r="1647" spans="1:20" ht="32" hidden="1" x14ac:dyDescent="0.2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 s="12">
        <v>1278799200</v>
      </c>
      <c r="J1647" s="12">
        <v>1273647255</v>
      </c>
      <c r="K1647" s="13">
        <f>(J1647/86400)+25569</f>
        <v>40310.287673611107</v>
      </c>
      <c r="L1647" t="b">
        <v>0</v>
      </c>
      <c r="M1647">
        <v>81</v>
      </c>
      <c r="N1647" t="b">
        <v>1</v>
      </c>
      <c r="O1647" t="s">
        <v>8277</v>
      </c>
      <c r="P1647">
        <f t="shared" si="50"/>
        <v>0</v>
      </c>
      <c r="Q1647">
        <f>YEAR(K1647)</f>
        <v>2010</v>
      </c>
      <c r="R1647">
        <f t="shared" si="51"/>
        <v>105</v>
      </c>
      <c r="S1647" s="17" t="s">
        <v>8347</v>
      </c>
      <c r="T1647" t="s">
        <v>8348</v>
      </c>
    </row>
    <row r="1648" spans="1:20" ht="48" hidden="1" x14ac:dyDescent="0.2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 s="12">
        <v>1459702800</v>
      </c>
      <c r="J1648" s="12">
        <v>1457690386</v>
      </c>
      <c r="K1648" s="13">
        <f>(J1648/86400)+25569</f>
        <v>42440.416504629626</v>
      </c>
      <c r="L1648" t="b">
        <v>0</v>
      </c>
      <c r="M1648">
        <v>38</v>
      </c>
      <c r="N1648" t="b">
        <v>1</v>
      </c>
      <c r="O1648" t="s">
        <v>8269</v>
      </c>
      <c r="P1648">
        <f t="shared" si="50"/>
        <v>0</v>
      </c>
      <c r="Q1648">
        <f>YEAR(K1648)</f>
        <v>2016</v>
      </c>
      <c r="R1648">
        <f t="shared" si="51"/>
        <v>174</v>
      </c>
      <c r="S1648" s="17" t="s">
        <v>8343</v>
      </c>
      <c r="T1648" t="s">
        <v>8346</v>
      </c>
    </row>
    <row r="1649" spans="1:20" ht="48" hidden="1" x14ac:dyDescent="0.2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 s="12">
        <v>1275529260</v>
      </c>
      <c r="J1649" s="12">
        <v>1274705803</v>
      </c>
      <c r="K1649" s="13">
        <f>(J1649/86400)+25569</f>
        <v>40322.539386574077</v>
      </c>
      <c r="L1649" t="b">
        <v>0</v>
      </c>
      <c r="M1649">
        <v>25</v>
      </c>
      <c r="N1649" t="b">
        <v>1</v>
      </c>
      <c r="O1649" t="s">
        <v>8264</v>
      </c>
      <c r="P1649">
        <f t="shared" si="50"/>
        <v>0</v>
      </c>
      <c r="Q1649">
        <f>YEAR(K1649)</f>
        <v>2010</v>
      </c>
      <c r="R1649">
        <f t="shared" si="51"/>
        <v>105</v>
      </c>
      <c r="S1649" s="17" t="s">
        <v>8341</v>
      </c>
      <c r="T1649" t="s">
        <v>8363</v>
      </c>
    </row>
    <row r="1650" spans="1:20" ht="32" hidden="1" x14ac:dyDescent="0.2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 s="12">
        <v>1469994300</v>
      </c>
      <c r="J1650" s="12">
        <v>1464815253</v>
      </c>
      <c r="K1650" s="13">
        <f>(J1650/86400)+25569</f>
        <v>42522.880243055552</v>
      </c>
      <c r="L1650" t="b">
        <v>0</v>
      </c>
      <c r="M1650">
        <v>70</v>
      </c>
      <c r="N1650" t="b">
        <v>1</v>
      </c>
      <c r="O1650" t="s">
        <v>8275</v>
      </c>
      <c r="P1650">
        <f t="shared" si="50"/>
        <v>0</v>
      </c>
      <c r="Q1650">
        <f>YEAR(K1650)</f>
        <v>2016</v>
      </c>
      <c r="R1650">
        <f t="shared" si="51"/>
        <v>130</v>
      </c>
      <c r="S1650" s="17" t="s">
        <v>8347</v>
      </c>
      <c r="T1650" t="s">
        <v>8356</v>
      </c>
    </row>
    <row r="1651" spans="1:20" ht="48" hidden="1" x14ac:dyDescent="0.2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 s="12">
        <v>1381723140</v>
      </c>
      <c r="J1651" s="12">
        <v>1378735983</v>
      </c>
      <c r="K1651" s="13">
        <f>(J1651/86400)+25569</f>
        <v>41526.59239583333</v>
      </c>
      <c r="L1651" t="b">
        <v>1</v>
      </c>
      <c r="M1651">
        <v>39</v>
      </c>
      <c r="N1651" t="b">
        <v>1</v>
      </c>
      <c r="O1651" t="s">
        <v>8275</v>
      </c>
      <c r="P1651">
        <f t="shared" si="50"/>
        <v>2608</v>
      </c>
      <c r="Q1651">
        <f>YEAR(K1651)</f>
        <v>2013</v>
      </c>
      <c r="R1651">
        <f t="shared" si="51"/>
        <v>104</v>
      </c>
      <c r="S1651" s="17" t="s">
        <v>8347</v>
      </c>
      <c r="T1651" t="s">
        <v>8356</v>
      </c>
    </row>
    <row r="1652" spans="1:20" ht="48" x14ac:dyDescent="0.2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 s="12">
        <v>1410037200</v>
      </c>
      <c r="J1652" s="12">
        <v>1407435418</v>
      </c>
      <c r="K1652" s="13">
        <f>(J1652/86400)+25569</f>
        <v>41858.761782407411</v>
      </c>
      <c r="L1652" t="b">
        <v>0</v>
      </c>
      <c r="M1652">
        <v>53</v>
      </c>
      <c r="N1652" t="b">
        <v>0</v>
      </c>
      <c r="O1652" t="s">
        <v>8303</v>
      </c>
      <c r="P1652">
        <f t="shared" si="50"/>
        <v>0</v>
      </c>
      <c r="Q1652">
        <f>YEAR(K1652)</f>
        <v>2014</v>
      </c>
      <c r="R1652">
        <f t="shared" si="51"/>
        <v>52</v>
      </c>
      <c r="S1652" s="17" t="s">
        <v>8343</v>
      </c>
      <c r="T1652" t="s">
        <v>8355</v>
      </c>
    </row>
    <row r="1653" spans="1:20" ht="48" x14ac:dyDescent="0.2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 s="12">
        <v>1467132185</v>
      </c>
      <c r="J1653" s="12">
        <v>1461948185</v>
      </c>
      <c r="K1653" s="13">
        <f>(J1653/86400)+25569</f>
        <v>42489.696585648147</v>
      </c>
      <c r="L1653" t="b">
        <v>0</v>
      </c>
      <c r="M1653">
        <v>24</v>
      </c>
      <c r="N1653" t="b">
        <v>0</v>
      </c>
      <c r="O1653" t="s">
        <v>8271</v>
      </c>
      <c r="P1653">
        <f t="shared" si="50"/>
        <v>0</v>
      </c>
      <c r="Q1653">
        <f>YEAR(K1653)</f>
        <v>2016</v>
      </c>
      <c r="R1653">
        <f t="shared" si="51"/>
        <v>3</v>
      </c>
      <c r="S1653" s="17" t="s">
        <v>8328</v>
      </c>
      <c r="T1653" t="s">
        <v>8330</v>
      </c>
    </row>
    <row r="1654" spans="1:20" ht="32" hidden="1" x14ac:dyDescent="0.2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 s="12">
        <v>1402286340</v>
      </c>
      <c r="J1654" s="12">
        <v>1399504664</v>
      </c>
      <c r="K1654" s="13">
        <f>(J1654/86400)+25569</f>
        <v>41766.970648148148</v>
      </c>
      <c r="L1654" t="b">
        <v>1</v>
      </c>
      <c r="M1654">
        <v>96</v>
      </c>
      <c r="N1654" t="b">
        <v>1</v>
      </c>
      <c r="O1654" t="s">
        <v>8274</v>
      </c>
      <c r="P1654">
        <f t="shared" si="50"/>
        <v>2606</v>
      </c>
      <c r="Q1654">
        <f>YEAR(K1654)</f>
        <v>2014</v>
      </c>
      <c r="R1654">
        <f t="shared" si="51"/>
        <v>104</v>
      </c>
      <c r="S1654" s="17" t="s">
        <v>8347</v>
      </c>
      <c r="T1654" t="s">
        <v>8351</v>
      </c>
    </row>
    <row r="1655" spans="1:20" ht="48" hidden="1" x14ac:dyDescent="0.2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 s="12">
        <v>1430600400</v>
      </c>
      <c r="J1655" s="12">
        <v>1428358567</v>
      </c>
      <c r="K1655" s="13">
        <f>(J1655/86400)+25569</f>
        <v>42100.927858796298</v>
      </c>
      <c r="L1655" t="b">
        <v>0</v>
      </c>
      <c r="M1655">
        <v>14</v>
      </c>
      <c r="N1655" t="b">
        <v>1</v>
      </c>
      <c r="O1655" t="s">
        <v>8269</v>
      </c>
      <c r="P1655">
        <f t="shared" si="50"/>
        <v>0</v>
      </c>
      <c r="Q1655">
        <f>YEAR(K1655)</f>
        <v>2015</v>
      </c>
      <c r="R1655">
        <f t="shared" si="51"/>
        <v>104</v>
      </c>
      <c r="S1655" s="17" t="s">
        <v>8343</v>
      </c>
      <c r="T1655" t="s">
        <v>8346</v>
      </c>
    </row>
    <row r="1656" spans="1:20" ht="48" hidden="1" x14ac:dyDescent="0.2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 s="12">
        <v>1302926340</v>
      </c>
      <c r="J1656" s="12">
        <v>1301524585</v>
      </c>
      <c r="K1656" s="13">
        <f>(J1656/86400)+25569</f>
        <v>40632.94195601852</v>
      </c>
      <c r="L1656" t="b">
        <v>0</v>
      </c>
      <c r="M1656">
        <v>45</v>
      </c>
      <c r="N1656" t="b">
        <v>1</v>
      </c>
      <c r="O1656" t="s">
        <v>8277</v>
      </c>
      <c r="P1656">
        <f t="shared" si="50"/>
        <v>0</v>
      </c>
      <c r="Q1656">
        <f>YEAR(K1656)</f>
        <v>2011</v>
      </c>
      <c r="R1656">
        <f t="shared" si="51"/>
        <v>104</v>
      </c>
      <c r="S1656" s="17" t="s">
        <v>8347</v>
      </c>
      <c r="T1656" t="s">
        <v>8348</v>
      </c>
    </row>
    <row r="1657" spans="1:20" ht="48" hidden="1" x14ac:dyDescent="0.2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 s="12">
        <v>1426698000</v>
      </c>
      <c r="J1657" s="12">
        <v>1424825479</v>
      </c>
      <c r="K1657" s="13">
        <f>(J1657/86400)+25569</f>
        <v>42060.035636574074</v>
      </c>
      <c r="L1657" t="b">
        <v>0</v>
      </c>
      <c r="M1657">
        <v>132</v>
      </c>
      <c r="N1657" t="b">
        <v>1</v>
      </c>
      <c r="O1657" t="s">
        <v>8269</v>
      </c>
      <c r="P1657">
        <f t="shared" si="50"/>
        <v>0</v>
      </c>
      <c r="Q1657">
        <f>YEAR(K1657)</f>
        <v>2015</v>
      </c>
      <c r="R1657">
        <f t="shared" si="51"/>
        <v>104</v>
      </c>
      <c r="S1657" s="17" t="s">
        <v>8343</v>
      </c>
      <c r="T1657" t="s">
        <v>8346</v>
      </c>
    </row>
    <row r="1658" spans="1:20" ht="48" hidden="1" x14ac:dyDescent="0.2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 s="12">
        <v>1449973592</v>
      </c>
      <c r="J1658" s="12">
        <v>1447381592</v>
      </c>
      <c r="K1658" s="13">
        <f>(J1658/86400)+25569</f>
        <v>42321.101759259254</v>
      </c>
      <c r="L1658" t="b">
        <v>0</v>
      </c>
      <c r="M1658">
        <v>3</v>
      </c>
      <c r="N1658" t="b">
        <v>1</v>
      </c>
      <c r="O1658" t="s">
        <v>8269</v>
      </c>
      <c r="P1658">
        <f t="shared" si="50"/>
        <v>0</v>
      </c>
      <c r="Q1658">
        <f>YEAR(K1658)</f>
        <v>2015</v>
      </c>
      <c r="R1658">
        <f t="shared" si="51"/>
        <v>104</v>
      </c>
      <c r="S1658" s="17" t="s">
        <v>8343</v>
      </c>
      <c r="T1658" t="s">
        <v>8346</v>
      </c>
    </row>
    <row r="1659" spans="1:20" ht="32" hidden="1" x14ac:dyDescent="0.2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 s="12">
        <v>1343943420</v>
      </c>
      <c r="J1659" s="12">
        <v>1341524220</v>
      </c>
      <c r="K1659" s="13">
        <f>(J1659/86400)+25569</f>
        <v>41095.900694444441</v>
      </c>
      <c r="L1659" t="b">
        <v>0</v>
      </c>
      <c r="M1659">
        <v>81</v>
      </c>
      <c r="N1659" t="b">
        <v>1</v>
      </c>
      <c r="O1659" t="s">
        <v>8272</v>
      </c>
      <c r="P1659">
        <f t="shared" si="50"/>
        <v>0</v>
      </c>
      <c r="Q1659">
        <f>YEAR(K1659)</f>
        <v>2012</v>
      </c>
      <c r="R1659">
        <f t="shared" si="51"/>
        <v>173</v>
      </c>
      <c r="S1659" s="17" t="s">
        <v>8331</v>
      </c>
      <c r="T1659" t="s">
        <v>8353</v>
      </c>
    </row>
    <row r="1660" spans="1:20" ht="48" hidden="1" x14ac:dyDescent="0.2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 s="12">
        <v>1472122316</v>
      </c>
      <c r="J1660" s="12">
        <v>1469443916</v>
      </c>
      <c r="K1660" s="13">
        <f>(J1660/86400)+25569</f>
        <v>42576.452731481477</v>
      </c>
      <c r="L1660" t="b">
        <v>0</v>
      </c>
      <c r="M1660">
        <v>48</v>
      </c>
      <c r="N1660" t="b">
        <v>1</v>
      </c>
      <c r="O1660" t="s">
        <v>8267</v>
      </c>
      <c r="P1660">
        <f t="shared" si="50"/>
        <v>0</v>
      </c>
      <c r="Q1660">
        <f>YEAR(K1660)</f>
        <v>2016</v>
      </c>
      <c r="R1660">
        <f t="shared" si="51"/>
        <v>106</v>
      </c>
      <c r="S1660" s="17" t="s">
        <v>8341</v>
      </c>
      <c r="T1660" t="s">
        <v>8342</v>
      </c>
    </row>
    <row r="1661" spans="1:20" ht="96" hidden="1" x14ac:dyDescent="0.2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 s="12">
        <v>1399953600</v>
      </c>
      <c r="J1661" s="12">
        <v>1398983245</v>
      </c>
      <c r="K1661" s="13">
        <f>(J1661/86400)+25569</f>
        <v>41760.935706018521</v>
      </c>
      <c r="L1661" t="b">
        <v>0</v>
      </c>
      <c r="M1661">
        <v>39</v>
      </c>
      <c r="N1661" t="b">
        <v>1</v>
      </c>
      <c r="O1661" t="s">
        <v>8269</v>
      </c>
      <c r="P1661">
        <f t="shared" si="50"/>
        <v>0</v>
      </c>
      <c r="Q1661">
        <f>YEAR(K1661)</f>
        <v>2014</v>
      </c>
      <c r="R1661">
        <f t="shared" si="51"/>
        <v>104</v>
      </c>
      <c r="S1661" s="17" t="s">
        <v>8343</v>
      </c>
      <c r="T1661" t="s">
        <v>8346</v>
      </c>
    </row>
    <row r="1662" spans="1:20" ht="48" hidden="1" x14ac:dyDescent="0.2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 s="12">
        <v>1319904721</v>
      </c>
      <c r="J1662" s="12">
        <v>1314720721</v>
      </c>
      <c r="K1662" s="13">
        <f>(J1662/86400)+25569</f>
        <v>40785.675011574072</v>
      </c>
      <c r="L1662" t="b">
        <v>0</v>
      </c>
      <c r="M1662">
        <v>27</v>
      </c>
      <c r="N1662" t="b">
        <v>1</v>
      </c>
      <c r="O1662" t="s">
        <v>8298</v>
      </c>
      <c r="P1662">
        <f t="shared" si="50"/>
        <v>0</v>
      </c>
      <c r="Q1662">
        <f>YEAR(K1662)</f>
        <v>2011</v>
      </c>
      <c r="R1662">
        <f t="shared" si="51"/>
        <v>103</v>
      </c>
      <c r="S1662" s="17" t="s">
        <v>8347</v>
      </c>
      <c r="T1662" t="s">
        <v>8361</v>
      </c>
    </row>
    <row r="1663" spans="1:20" ht="48" hidden="1" x14ac:dyDescent="0.2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 s="12">
        <v>1433017303</v>
      </c>
      <c r="J1663" s="12">
        <v>1430425303</v>
      </c>
      <c r="K1663" s="13">
        <f>(J1663/86400)+25569</f>
        <v>42124.848414351851</v>
      </c>
      <c r="L1663" t="b">
        <v>1</v>
      </c>
      <c r="M1663">
        <v>34</v>
      </c>
      <c r="N1663" t="b">
        <v>1</v>
      </c>
      <c r="O1663" t="s">
        <v>8269</v>
      </c>
      <c r="P1663">
        <f t="shared" si="50"/>
        <v>2585</v>
      </c>
      <c r="Q1663">
        <f>YEAR(K1663)</f>
        <v>2015</v>
      </c>
      <c r="R1663">
        <f t="shared" si="51"/>
        <v>103</v>
      </c>
      <c r="S1663" s="17" t="s">
        <v>8343</v>
      </c>
      <c r="T1663" t="s">
        <v>8346</v>
      </c>
    </row>
    <row r="1664" spans="1:20" ht="48" hidden="1" x14ac:dyDescent="0.2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 s="12">
        <v>1273911000</v>
      </c>
      <c r="J1664" s="12">
        <v>1268822909</v>
      </c>
      <c r="K1664" s="13">
        <f>(J1664/86400)+25569</f>
        <v>40254.450335648144</v>
      </c>
      <c r="L1664" t="b">
        <v>1</v>
      </c>
      <c r="M1664">
        <v>33</v>
      </c>
      <c r="N1664" t="b">
        <v>1</v>
      </c>
      <c r="O1664" t="s">
        <v>8283</v>
      </c>
      <c r="P1664">
        <f t="shared" si="50"/>
        <v>2580</v>
      </c>
      <c r="Q1664">
        <f>YEAR(K1664)</f>
        <v>2010</v>
      </c>
      <c r="R1664">
        <f t="shared" si="51"/>
        <v>215</v>
      </c>
      <c r="S1664" s="17" t="s">
        <v>8333</v>
      </c>
      <c r="T1664" t="s">
        <v>8334</v>
      </c>
    </row>
    <row r="1665" spans="1:20" ht="48" hidden="1" x14ac:dyDescent="0.2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 s="12">
        <v>1405521075</v>
      </c>
      <c r="J1665" s="12">
        <v>1402929075</v>
      </c>
      <c r="K1665" s="13">
        <f>(J1665/86400)+25569</f>
        <v>41806.605034722219</v>
      </c>
      <c r="L1665" t="b">
        <v>1</v>
      </c>
      <c r="M1665">
        <v>78</v>
      </c>
      <c r="N1665" t="b">
        <v>1</v>
      </c>
      <c r="O1665" t="s">
        <v>8269</v>
      </c>
      <c r="P1665">
        <f t="shared" si="50"/>
        <v>2576</v>
      </c>
      <c r="Q1665">
        <f>YEAR(K1665)</f>
        <v>2014</v>
      </c>
      <c r="R1665">
        <f t="shared" si="51"/>
        <v>172</v>
      </c>
      <c r="S1665" s="17" t="s">
        <v>8343</v>
      </c>
      <c r="T1665" t="s">
        <v>8346</v>
      </c>
    </row>
    <row r="1666" spans="1:20" ht="32" hidden="1" x14ac:dyDescent="0.2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 s="12">
        <v>1422482400</v>
      </c>
      <c r="J1666" s="12">
        <v>1421089938</v>
      </c>
      <c r="K1666" s="13">
        <f>(J1666/86400)+25569</f>
        <v>42016.800208333334</v>
      </c>
      <c r="L1666" t="b">
        <v>1</v>
      </c>
      <c r="M1666">
        <v>49</v>
      </c>
      <c r="N1666" t="b">
        <v>1</v>
      </c>
      <c r="O1666" t="s">
        <v>8269</v>
      </c>
      <c r="P1666">
        <f t="shared" si="50"/>
        <v>2575</v>
      </c>
      <c r="Q1666">
        <f>YEAR(K1666)</f>
        <v>2015</v>
      </c>
      <c r="R1666">
        <f t="shared" si="51"/>
        <v>103</v>
      </c>
      <c r="S1666" s="17" t="s">
        <v>8343</v>
      </c>
      <c r="T1666" t="s">
        <v>8346</v>
      </c>
    </row>
    <row r="1667" spans="1:20" ht="48" hidden="1" x14ac:dyDescent="0.2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 s="12">
        <v>1465081053</v>
      </c>
      <c r="J1667" s="12">
        <v>1462489053</v>
      </c>
      <c r="K1667" s="13">
        <f>(J1667/86400)+25569</f>
        <v>42495.956631944442</v>
      </c>
      <c r="L1667" t="b">
        <v>0</v>
      </c>
      <c r="M1667">
        <v>54</v>
      </c>
      <c r="N1667" t="b">
        <v>1</v>
      </c>
      <c r="O1667" t="s">
        <v>8303</v>
      </c>
      <c r="P1667">
        <f t="shared" ref="P1667:P1730" si="52">IFERROR(ROUND(E1667/L1667,2),0)</f>
        <v>0</v>
      </c>
      <c r="Q1667">
        <f>YEAR(K1667)</f>
        <v>2016</v>
      </c>
      <c r="R1667">
        <f t="shared" ref="R1667:R1730" si="53">ROUND(E1667/D1667*100,0)</f>
        <v>103</v>
      </c>
      <c r="S1667" s="17" t="s">
        <v>8343</v>
      </c>
      <c r="T1667" t="s">
        <v>8355</v>
      </c>
    </row>
    <row r="1668" spans="1:20" ht="48" hidden="1" x14ac:dyDescent="0.2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 s="12">
        <v>1471428340</v>
      </c>
      <c r="J1668" s="12">
        <v>1469009140</v>
      </c>
      <c r="K1668" s="13">
        <f>(J1668/86400)+25569</f>
        <v>42571.420601851853</v>
      </c>
      <c r="L1668" t="b">
        <v>0</v>
      </c>
      <c r="M1668">
        <v>83</v>
      </c>
      <c r="N1668" t="b">
        <v>1</v>
      </c>
      <c r="O1668" t="s">
        <v>8269</v>
      </c>
      <c r="P1668">
        <f t="shared" si="52"/>
        <v>0</v>
      </c>
      <c r="Q1668">
        <f>YEAR(K1668)</f>
        <v>2016</v>
      </c>
      <c r="R1668">
        <f t="shared" si="53"/>
        <v>128</v>
      </c>
      <c r="S1668" s="17" t="s">
        <v>8343</v>
      </c>
      <c r="T1668" t="s">
        <v>8346</v>
      </c>
    </row>
    <row r="1669" spans="1:20" ht="32" hidden="1" x14ac:dyDescent="0.2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 s="12">
        <v>1336238743</v>
      </c>
      <c r="J1669" s="12">
        <v>1333646743</v>
      </c>
      <c r="K1669" s="13">
        <f>(J1669/86400)+25569</f>
        <v>41004.72619212963</v>
      </c>
      <c r="L1669" t="b">
        <v>1</v>
      </c>
      <c r="M1669">
        <v>64</v>
      </c>
      <c r="N1669" t="b">
        <v>1</v>
      </c>
      <c r="O1669" t="s">
        <v>8277</v>
      </c>
      <c r="P1669">
        <f t="shared" si="52"/>
        <v>2565</v>
      </c>
      <c r="Q1669">
        <f>YEAR(K1669)</f>
        <v>2012</v>
      </c>
      <c r="R1669">
        <f t="shared" si="53"/>
        <v>103</v>
      </c>
      <c r="S1669" s="17" t="s">
        <v>8347</v>
      </c>
      <c r="T1669" t="s">
        <v>8348</v>
      </c>
    </row>
    <row r="1670" spans="1:20" ht="48" hidden="1" x14ac:dyDescent="0.2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 s="12">
        <v>1447445820</v>
      </c>
      <c r="J1670" s="12">
        <v>1445077121</v>
      </c>
      <c r="K1670" s="13">
        <f>(J1670/86400)+25569</f>
        <v>42294.429641203707</v>
      </c>
      <c r="L1670" t="b">
        <v>0</v>
      </c>
      <c r="M1670">
        <v>43</v>
      </c>
      <c r="N1670" t="b">
        <v>1</v>
      </c>
      <c r="O1670" t="s">
        <v>8269</v>
      </c>
      <c r="P1670">
        <f t="shared" si="52"/>
        <v>0</v>
      </c>
      <c r="Q1670">
        <f>YEAR(K1670)</f>
        <v>2015</v>
      </c>
      <c r="R1670">
        <f t="shared" si="53"/>
        <v>103</v>
      </c>
      <c r="S1670" s="17" t="s">
        <v>8343</v>
      </c>
      <c r="T1670" t="s">
        <v>8346</v>
      </c>
    </row>
    <row r="1671" spans="1:20" ht="32" hidden="1" x14ac:dyDescent="0.2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 s="12">
        <v>1456984740</v>
      </c>
      <c r="J1671" s="12">
        <v>1455717790</v>
      </c>
      <c r="K1671" s="13">
        <f>(J1671/86400)+25569</f>
        <v>42417.585532407407</v>
      </c>
      <c r="L1671" t="b">
        <v>0</v>
      </c>
      <c r="M1671">
        <v>33</v>
      </c>
      <c r="N1671" t="b">
        <v>1</v>
      </c>
      <c r="O1671" t="s">
        <v>8269</v>
      </c>
      <c r="P1671">
        <f t="shared" si="52"/>
        <v>0</v>
      </c>
      <c r="Q1671">
        <f>YEAR(K1671)</f>
        <v>2016</v>
      </c>
      <c r="R1671">
        <f t="shared" si="53"/>
        <v>103</v>
      </c>
      <c r="S1671" s="17" t="s">
        <v>8343</v>
      </c>
      <c r="T1671" t="s">
        <v>8346</v>
      </c>
    </row>
    <row r="1672" spans="1:20" ht="48" hidden="1" x14ac:dyDescent="0.2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 s="12">
        <v>1459348740</v>
      </c>
      <c r="J1672" s="12">
        <v>1458647725</v>
      </c>
      <c r="K1672" s="13">
        <f>(J1672/86400)+25569</f>
        <v>42451.496817129635</v>
      </c>
      <c r="L1672" t="b">
        <v>0</v>
      </c>
      <c r="M1672">
        <v>21</v>
      </c>
      <c r="N1672" t="b">
        <v>1</v>
      </c>
      <c r="O1672" t="s">
        <v>8269</v>
      </c>
      <c r="P1672">
        <f t="shared" si="52"/>
        <v>0</v>
      </c>
      <c r="Q1672">
        <f>YEAR(K1672)</f>
        <v>2016</v>
      </c>
      <c r="R1672">
        <f t="shared" si="53"/>
        <v>102</v>
      </c>
      <c r="S1672" s="17" t="s">
        <v>8343</v>
      </c>
      <c r="T1672" t="s">
        <v>8346</v>
      </c>
    </row>
    <row r="1673" spans="1:20" ht="48" hidden="1" x14ac:dyDescent="0.2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 s="12">
        <v>1472074928</v>
      </c>
      <c r="J1673" s="12">
        <v>1470692528</v>
      </c>
      <c r="K1673" s="13">
        <f>(J1673/86400)+25569</f>
        <v>42590.90425925926</v>
      </c>
      <c r="L1673" t="b">
        <v>1</v>
      </c>
      <c r="M1673">
        <v>42</v>
      </c>
      <c r="N1673" t="b">
        <v>1</v>
      </c>
      <c r="O1673" t="s">
        <v>8269</v>
      </c>
      <c r="P1673">
        <f t="shared" si="52"/>
        <v>2560</v>
      </c>
      <c r="Q1673">
        <f>YEAR(K1673)</f>
        <v>2016</v>
      </c>
      <c r="R1673">
        <f t="shared" si="53"/>
        <v>128</v>
      </c>
      <c r="S1673" s="17" t="s">
        <v>8343</v>
      </c>
      <c r="T1673" t="s">
        <v>8346</v>
      </c>
    </row>
    <row r="1674" spans="1:20" ht="112" hidden="1" x14ac:dyDescent="0.2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 s="12">
        <v>1438799760</v>
      </c>
      <c r="J1674" s="12">
        <v>1437236378</v>
      </c>
      <c r="K1674" s="13">
        <f>(J1674/86400)+25569</f>
        <v>42203.680300925931</v>
      </c>
      <c r="L1674" t="b">
        <v>0</v>
      </c>
      <c r="M1674">
        <v>54</v>
      </c>
      <c r="N1674" t="b">
        <v>1</v>
      </c>
      <c r="O1674" t="s">
        <v>8269</v>
      </c>
      <c r="P1674">
        <f t="shared" si="52"/>
        <v>0</v>
      </c>
      <c r="Q1674">
        <f>YEAR(K1674)</f>
        <v>2015</v>
      </c>
      <c r="R1674">
        <f t="shared" si="53"/>
        <v>102</v>
      </c>
      <c r="S1674" s="17" t="s">
        <v>8343</v>
      </c>
      <c r="T1674" t="s">
        <v>8346</v>
      </c>
    </row>
    <row r="1675" spans="1:20" ht="48" hidden="1" x14ac:dyDescent="0.2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 s="12">
        <v>1446759880</v>
      </c>
      <c r="J1675" s="12">
        <v>1444164280</v>
      </c>
      <c r="K1675" s="13">
        <f>(J1675/86400)+25569</f>
        <v>42283.864351851851</v>
      </c>
      <c r="L1675" t="b">
        <v>0</v>
      </c>
      <c r="M1675">
        <v>57</v>
      </c>
      <c r="N1675" t="b">
        <v>1</v>
      </c>
      <c r="O1675" t="s">
        <v>8269</v>
      </c>
      <c r="P1675">
        <f t="shared" si="52"/>
        <v>0</v>
      </c>
      <c r="Q1675">
        <f>YEAR(K1675)</f>
        <v>2015</v>
      </c>
      <c r="R1675">
        <f t="shared" si="53"/>
        <v>171</v>
      </c>
      <c r="S1675" s="17" t="s">
        <v>8343</v>
      </c>
      <c r="T1675" t="s">
        <v>8346</v>
      </c>
    </row>
    <row r="1676" spans="1:20" ht="48" hidden="1" x14ac:dyDescent="0.2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 s="12">
        <v>1425741525</v>
      </c>
      <c r="J1676" s="12">
        <v>1423149525</v>
      </c>
      <c r="K1676" s="13">
        <f>(J1676/86400)+25569</f>
        <v>42040.638020833328</v>
      </c>
      <c r="L1676" t="b">
        <v>0</v>
      </c>
      <c r="M1676">
        <v>31</v>
      </c>
      <c r="N1676" t="b">
        <v>1</v>
      </c>
      <c r="O1676" t="s">
        <v>8272</v>
      </c>
      <c r="P1676">
        <f t="shared" si="52"/>
        <v>0</v>
      </c>
      <c r="Q1676">
        <f>YEAR(K1676)</f>
        <v>2015</v>
      </c>
      <c r="R1676">
        <f t="shared" si="53"/>
        <v>102</v>
      </c>
      <c r="S1676" s="17" t="s">
        <v>8331</v>
      </c>
      <c r="T1676" t="s">
        <v>8353</v>
      </c>
    </row>
    <row r="1677" spans="1:20" ht="48" hidden="1" x14ac:dyDescent="0.2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 s="12">
        <v>1435185252</v>
      </c>
      <c r="J1677" s="12">
        <v>1432593252</v>
      </c>
      <c r="K1677" s="13">
        <f>(J1677/86400)+25569</f>
        <v>42149.940416666665</v>
      </c>
      <c r="L1677" t="b">
        <v>0</v>
      </c>
      <c r="M1677">
        <v>66</v>
      </c>
      <c r="N1677" t="b">
        <v>1</v>
      </c>
      <c r="O1677" t="s">
        <v>8269</v>
      </c>
      <c r="P1677">
        <f t="shared" si="52"/>
        <v>0</v>
      </c>
      <c r="Q1677">
        <f>YEAR(K1677)</f>
        <v>2015</v>
      </c>
      <c r="R1677">
        <f t="shared" si="53"/>
        <v>128</v>
      </c>
      <c r="S1677" s="17" t="s">
        <v>8343</v>
      </c>
      <c r="T1677" t="s">
        <v>8346</v>
      </c>
    </row>
    <row r="1678" spans="1:20" ht="32" hidden="1" x14ac:dyDescent="0.2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 s="12">
        <v>1286568268</v>
      </c>
      <c r="J1678" s="12">
        <v>1283976268</v>
      </c>
      <c r="K1678" s="13">
        <f>(J1678/86400)+25569</f>
        <v>40429.836435185185</v>
      </c>
      <c r="L1678" t="b">
        <v>0</v>
      </c>
      <c r="M1678">
        <v>19</v>
      </c>
      <c r="N1678" t="b">
        <v>1</v>
      </c>
      <c r="O1678" t="s">
        <v>8272</v>
      </c>
      <c r="P1678">
        <f t="shared" si="52"/>
        <v>0</v>
      </c>
      <c r="Q1678">
        <f>YEAR(K1678)</f>
        <v>2010</v>
      </c>
      <c r="R1678">
        <f t="shared" si="53"/>
        <v>102</v>
      </c>
      <c r="S1678" s="17" t="s">
        <v>8331</v>
      </c>
      <c r="T1678" t="s">
        <v>8353</v>
      </c>
    </row>
    <row r="1679" spans="1:20" ht="48" x14ac:dyDescent="0.2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 s="12">
        <v>1452384000</v>
      </c>
      <c r="J1679" s="12">
        <v>1447698300</v>
      </c>
      <c r="K1679" s="13">
        <f>(J1679/86400)+25569</f>
        <v>42324.767361111109</v>
      </c>
      <c r="L1679" t="b">
        <v>0</v>
      </c>
      <c r="M1679">
        <v>23</v>
      </c>
      <c r="N1679" t="b">
        <v>0</v>
      </c>
      <c r="O1679" t="s">
        <v>8271</v>
      </c>
      <c r="P1679">
        <f t="shared" si="52"/>
        <v>0</v>
      </c>
      <c r="Q1679">
        <f>YEAR(K1679)</f>
        <v>2015</v>
      </c>
      <c r="R1679">
        <f t="shared" si="53"/>
        <v>13</v>
      </c>
      <c r="S1679" s="17" t="s">
        <v>8328</v>
      </c>
      <c r="T1679" t="s">
        <v>8330</v>
      </c>
    </row>
    <row r="1680" spans="1:20" ht="48" x14ac:dyDescent="0.2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 s="12">
        <v>1429767607</v>
      </c>
      <c r="J1680" s="12">
        <v>1424587207</v>
      </c>
      <c r="K1680" s="13">
        <f>(J1680/86400)+25569</f>
        <v>42057.277858796297</v>
      </c>
      <c r="L1680" t="b">
        <v>0</v>
      </c>
      <c r="M1680">
        <v>36</v>
      </c>
      <c r="N1680" t="b">
        <v>0</v>
      </c>
      <c r="O1680" t="s">
        <v>8303</v>
      </c>
      <c r="P1680">
        <f t="shared" si="52"/>
        <v>0</v>
      </c>
      <c r="Q1680">
        <f>YEAR(K1680)</f>
        <v>2015</v>
      </c>
      <c r="R1680">
        <f t="shared" si="53"/>
        <v>46</v>
      </c>
      <c r="S1680" s="17" t="s">
        <v>8343</v>
      </c>
      <c r="T1680" t="s">
        <v>8355</v>
      </c>
    </row>
    <row r="1681" spans="1:20" ht="48" hidden="1" x14ac:dyDescent="0.2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 s="12">
        <v>1438189200</v>
      </c>
      <c r="J1681" s="12">
        <v>1435585497</v>
      </c>
      <c r="K1681" s="13">
        <f>(J1681/86400)+25569</f>
        <v>42184.572881944448</v>
      </c>
      <c r="L1681" t="b">
        <v>0</v>
      </c>
      <c r="M1681">
        <v>64</v>
      </c>
      <c r="N1681" t="b">
        <v>1</v>
      </c>
      <c r="O1681" t="s">
        <v>8269</v>
      </c>
      <c r="P1681">
        <f t="shared" si="52"/>
        <v>0</v>
      </c>
      <c r="Q1681">
        <f>YEAR(K1681)</f>
        <v>2015</v>
      </c>
      <c r="R1681">
        <f t="shared" si="53"/>
        <v>102</v>
      </c>
      <c r="S1681" s="17" t="s">
        <v>8343</v>
      </c>
      <c r="T1681" t="s">
        <v>8346</v>
      </c>
    </row>
    <row r="1682" spans="1:20" ht="48" hidden="1" x14ac:dyDescent="0.2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 s="12">
        <v>1369010460</v>
      </c>
      <c r="J1682" s="12">
        <v>1366381877</v>
      </c>
      <c r="K1682" s="13">
        <f>(J1682/86400)+25569</f>
        <v>41383.605057870373</v>
      </c>
      <c r="L1682" t="b">
        <v>0</v>
      </c>
      <c r="M1682">
        <v>68</v>
      </c>
      <c r="N1682" t="b">
        <v>1</v>
      </c>
      <c r="O1682" t="s">
        <v>8272</v>
      </c>
      <c r="P1682">
        <f t="shared" si="52"/>
        <v>0</v>
      </c>
      <c r="Q1682">
        <f>YEAR(K1682)</f>
        <v>2013</v>
      </c>
      <c r="R1682">
        <f t="shared" si="53"/>
        <v>102</v>
      </c>
      <c r="S1682" s="17" t="s">
        <v>8331</v>
      </c>
      <c r="T1682" t="s">
        <v>8353</v>
      </c>
    </row>
    <row r="1683" spans="1:20" ht="48" hidden="1" x14ac:dyDescent="0.2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 s="12">
        <v>1423630740</v>
      </c>
      <c r="J1683" s="12">
        <v>1418673307</v>
      </c>
      <c r="K1683" s="13">
        <f>(J1683/86400)+25569</f>
        <v>41988.829942129625</v>
      </c>
      <c r="L1683" t="b">
        <v>0</v>
      </c>
      <c r="M1683">
        <v>35</v>
      </c>
      <c r="N1683" t="b">
        <v>1</v>
      </c>
      <c r="O1683" t="s">
        <v>8269</v>
      </c>
      <c r="P1683">
        <f t="shared" si="52"/>
        <v>0</v>
      </c>
      <c r="Q1683">
        <f>YEAR(K1683)</f>
        <v>2014</v>
      </c>
      <c r="R1683">
        <f t="shared" si="53"/>
        <v>127</v>
      </c>
      <c r="S1683" s="17" t="s">
        <v>8343</v>
      </c>
      <c r="T1683" t="s">
        <v>8346</v>
      </c>
    </row>
    <row r="1684" spans="1:20" ht="48" x14ac:dyDescent="0.2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 s="12">
        <v>1385123713</v>
      </c>
      <c r="J1684" s="12">
        <v>1382528113</v>
      </c>
      <c r="K1684" s="13">
        <f>(J1684/86400)+25569</f>
        <v>41570.482789351852</v>
      </c>
      <c r="L1684" t="b">
        <v>0</v>
      </c>
      <c r="M1684">
        <v>48</v>
      </c>
      <c r="N1684" t="b">
        <v>0</v>
      </c>
      <c r="O1684" t="s">
        <v>8276</v>
      </c>
      <c r="P1684">
        <f t="shared" si="52"/>
        <v>0</v>
      </c>
      <c r="Q1684">
        <f>YEAR(K1684)</f>
        <v>2013</v>
      </c>
      <c r="R1684">
        <f t="shared" si="53"/>
        <v>18</v>
      </c>
      <c r="S1684" s="17" t="s">
        <v>8347</v>
      </c>
      <c r="T1684" t="s">
        <v>8370</v>
      </c>
    </row>
    <row r="1685" spans="1:20" ht="48" hidden="1" x14ac:dyDescent="0.2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 s="12">
        <v>1414994340</v>
      </c>
      <c r="J1685" s="12">
        <v>1413057980</v>
      </c>
      <c r="K1685" s="13">
        <f>(J1685/86400)+25569</f>
        <v>41923.837731481479</v>
      </c>
      <c r="L1685" t="b">
        <v>0</v>
      </c>
      <c r="M1685">
        <v>34</v>
      </c>
      <c r="N1685" t="b">
        <v>0</v>
      </c>
      <c r="O1685" t="s">
        <v>8284</v>
      </c>
      <c r="P1685">
        <f t="shared" si="52"/>
        <v>0</v>
      </c>
      <c r="Q1685">
        <f>YEAR(K1685)</f>
        <v>2014</v>
      </c>
      <c r="R1685">
        <f t="shared" si="53"/>
        <v>51</v>
      </c>
      <c r="S1685" s="17" t="s">
        <v>8347</v>
      </c>
      <c r="T1685" t="s">
        <v>8374</v>
      </c>
    </row>
    <row r="1686" spans="1:20" ht="32" hidden="1" x14ac:dyDescent="0.2">
      <c r="A1686">
        <v>1641</v>
      </c>
      <c r="B1686" s="3" t="s">
        <v>1642</v>
      </c>
      <c r="C1686" s="3" t="s">
        <v>5751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 s="12">
        <v>1418998744</v>
      </c>
      <c r="J1686" s="12">
        <v>1416406744</v>
      </c>
      <c r="K1686" s="13">
        <f>(J1686/86400)+25569</f>
        <v>41962.596574074079</v>
      </c>
      <c r="L1686" t="b">
        <v>0</v>
      </c>
      <c r="M1686">
        <v>26</v>
      </c>
      <c r="N1686" t="b">
        <v>1</v>
      </c>
      <c r="O1686" t="s">
        <v>8290</v>
      </c>
      <c r="P1686">
        <f t="shared" si="52"/>
        <v>0</v>
      </c>
      <c r="Q1686">
        <f>YEAR(K1686)</f>
        <v>2014</v>
      </c>
      <c r="R1686">
        <f t="shared" si="53"/>
        <v>101</v>
      </c>
      <c r="S1686" s="17" t="s">
        <v>8347</v>
      </c>
      <c r="T1686" t="s">
        <v>8358</v>
      </c>
    </row>
    <row r="1687" spans="1:20" ht="48" hidden="1" x14ac:dyDescent="0.2">
      <c r="A1687">
        <v>726</v>
      </c>
      <c r="B1687" s="3" t="s">
        <v>727</v>
      </c>
      <c r="C1687" s="3" t="s">
        <v>4836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 s="12">
        <v>1365728487</v>
      </c>
      <c r="J1687" s="12">
        <v>1363136487</v>
      </c>
      <c r="K1687" s="13">
        <f>(J1687/86400)+25569</f>
        <v>41346.042673611111</v>
      </c>
      <c r="L1687" t="b">
        <v>0</v>
      </c>
      <c r="M1687">
        <v>35</v>
      </c>
      <c r="N1687" t="b">
        <v>1</v>
      </c>
      <c r="O1687" t="s">
        <v>8272</v>
      </c>
      <c r="P1687">
        <f t="shared" si="52"/>
        <v>0</v>
      </c>
      <c r="Q1687">
        <f>YEAR(K1687)</f>
        <v>2013</v>
      </c>
      <c r="R1687">
        <f t="shared" si="53"/>
        <v>101</v>
      </c>
      <c r="S1687" s="17" t="s">
        <v>8331</v>
      </c>
      <c r="T1687" t="s">
        <v>8353</v>
      </c>
    </row>
    <row r="1688" spans="1:20" ht="48" hidden="1" x14ac:dyDescent="0.2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 s="12">
        <v>1462100406</v>
      </c>
      <c r="J1688" s="12">
        <v>1456920006</v>
      </c>
      <c r="K1688" s="13">
        <f>(J1688/86400)+25569</f>
        <v>42431.500069444446</v>
      </c>
      <c r="L1688" t="b">
        <v>0</v>
      </c>
      <c r="M1688">
        <v>56</v>
      </c>
      <c r="N1688" t="b">
        <v>1</v>
      </c>
      <c r="O1688" t="s">
        <v>8301</v>
      </c>
      <c r="P1688">
        <f t="shared" si="52"/>
        <v>0</v>
      </c>
      <c r="Q1688">
        <f>YEAR(K1688)</f>
        <v>2016</v>
      </c>
      <c r="R1688">
        <f t="shared" si="53"/>
        <v>106</v>
      </c>
      <c r="S1688" s="17" t="s">
        <v>8343</v>
      </c>
      <c r="T1688" t="s">
        <v>8344</v>
      </c>
    </row>
    <row r="1689" spans="1:20" ht="48" hidden="1" x14ac:dyDescent="0.2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 s="12">
        <v>1491781648</v>
      </c>
      <c r="J1689" s="12">
        <v>1489193248</v>
      </c>
      <c r="K1689" s="13">
        <f>(J1689/86400)+25569</f>
        <v>42805.032962962963</v>
      </c>
      <c r="L1689" t="b">
        <v>0</v>
      </c>
      <c r="M1689">
        <v>22</v>
      </c>
      <c r="N1689" t="b">
        <v>0</v>
      </c>
      <c r="O1689" t="s">
        <v>8291</v>
      </c>
      <c r="P1689">
        <f t="shared" si="52"/>
        <v>0</v>
      </c>
      <c r="Q1689">
        <f>YEAR(K1689)</f>
        <v>2017</v>
      </c>
      <c r="R1689">
        <f t="shared" si="53"/>
        <v>20</v>
      </c>
      <c r="S1689" s="17" t="s">
        <v>8347</v>
      </c>
      <c r="T1689" t="s">
        <v>8350</v>
      </c>
    </row>
    <row r="1690" spans="1:20" ht="48" hidden="1" x14ac:dyDescent="0.2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 s="12">
        <v>1466557557</v>
      </c>
      <c r="J1690" s="12">
        <v>1463965557</v>
      </c>
      <c r="K1690" s="13">
        <f>(J1690/86400)+25569</f>
        <v>42513.045798611114</v>
      </c>
      <c r="L1690" t="b">
        <v>0</v>
      </c>
      <c r="M1690">
        <v>38</v>
      </c>
      <c r="N1690" t="b">
        <v>1</v>
      </c>
      <c r="O1690" t="s">
        <v>8269</v>
      </c>
      <c r="P1690">
        <f t="shared" si="52"/>
        <v>0</v>
      </c>
      <c r="Q1690">
        <f>YEAR(K1690)</f>
        <v>2016</v>
      </c>
      <c r="R1690">
        <f t="shared" si="53"/>
        <v>101</v>
      </c>
      <c r="S1690" s="17" t="s">
        <v>8343</v>
      </c>
      <c r="T1690" t="s">
        <v>8346</v>
      </c>
    </row>
    <row r="1691" spans="1:20" ht="48" x14ac:dyDescent="0.2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 s="12">
        <v>1439662344</v>
      </c>
      <c r="J1691" s="12">
        <v>1434478344</v>
      </c>
      <c r="K1691" s="13">
        <f>(J1691/86400)+25569</f>
        <v>42171.758611111116</v>
      </c>
      <c r="L1691" t="b">
        <v>0</v>
      </c>
      <c r="M1691">
        <v>8</v>
      </c>
      <c r="N1691" t="b">
        <v>0</v>
      </c>
      <c r="O1691" t="s">
        <v>8269</v>
      </c>
      <c r="P1691">
        <f t="shared" si="52"/>
        <v>0</v>
      </c>
      <c r="Q1691">
        <f>YEAR(K1691)</f>
        <v>2015</v>
      </c>
      <c r="R1691">
        <f t="shared" si="53"/>
        <v>17</v>
      </c>
      <c r="S1691" s="17" t="s">
        <v>8343</v>
      </c>
      <c r="T1691" t="s">
        <v>8346</v>
      </c>
    </row>
    <row r="1692" spans="1:20" ht="48" x14ac:dyDescent="0.2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 s="12">
        <v>1413723684</v>
      </c>
      <c r="J1692" s="12">
        <v>1411131684</v>
      </c>
      <c r="K1692" s="13">
        <f>(J1692/86400)+25569</f>
        <v>41901.542638888888</v>
      </c>
      <c r="L1692" t="b">
        <v>0</v>
      </c>
      <c r="M1692">
        <v>44</v>
      </c>
      <c r="N1692" t="b">
        <v>0</v>
      </c>
      <c r="O1692" t="s">
        <v>8273</v>
      </c>
      <c r="P1692">
        <f t="shared" si="52"/>
        <v>0</v>
      </c>
      <c r="Q1692">
        <f>YEAR(K1692)</f>
        <v>2014</v>
      </c>
      <c r="R1692">
        <f t="shared" si="53"/>
        <v>36</v>
      </c>
      <c r="S1692" s="17" t="s">
        <v>8331</v>
      </c>
      <c r="T1692" t="s">
        <v>8372</v>
      </c>
    </row>
    <row r="1693" spans="1:20" ht="32" hidden="1" x14ac:dyDescent="0.2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 s="12">
        <v>1423942780</v>
      </c>
      <c r="J1693" s="12">
        <v>1418758780</v>
      </c>
      <c r="K1693" s="13">
        <f>(J1693/86400)+25569</f>
        <v>41989.819212962961</v>
      </c>
      <c r="L1693" t="b">
        <v>0</v>
      </c>
      <c r="M1693">
        <v>36</v>
      </c>
      <c r="N1693" t="b">
        <v>1</v>
      </c>
      <c r="O1693" t="s">
        <v>8303</v>
      </c>
      <c r="P1693">
        <f t="shared" si="52"/>
        <v>0</v>
      </c>
      <c r="Q1693">
        <f>YEAR(K1693)</f>
        <v>2014</v>
      </c>
      <c r="R1693">
        <f t="shared" si="53"/>
        <v>105</v>
      </c>
      <c r="S1693" s="17" t="s">
        <v>8343</v>
      </c>
      <c r="T1693" t="s">
        <v>8355</v>
      </c>
    </row>
    <row r="1694" spans="1:20" ht="48" hidden="1" x14ac:dyDescent="0.2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 s="12">
        <v>1434675616</v>
      </c>
      <c r="J1694" s="12">
        <v>1432083616</v>
      </c>
      <c r="K1694" s="13">
        <f>(J1694/86400)+25569</f>
        <v>42144.041851851856</v>
      </c>
      <c r="L1694" t="b">
        <v>0</v>
      </c>
      <c r="M1694">
        <v>71</v>
      </c>
      <c r="N1694" t="b">
        <v>1</v>
      </c>
      <c r="O1694" t="s">
        <v>8269</v>
      </c>
      <c r="P1694">
        <f t="shared" si="52"/>
        <v>0</v>
      </c>
      <c r="Q1694">
        <f>YEAR(K1694)</f>
        <v>2015</v>
      </c>
      <c r="R1694">
        <f t="shared" si="53"/>
        <v>101</v>
      </c>
      <c r="S1694" s="17" t="s">
        <v>8343</v>
      </c>
      <c r="T1694" t="s">
        <v>8346</v>
      </c>
    </row>
    <row r="1695" spans="1:20" ht="48" hidden="1" x14ac:dyDescent="0.2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 s="12">
        <v>1413383216</v>
      </c>
      <c r="J1695" s="12">
        <v>1410791216</v>
      </c>
      <c r="K1695" s="13">
        <f>(J1695/86400)+25569</f>
        <v>41897.602037037039</v>
      </c>
      <c r="L1695" t="b">
        <v>0</v>
      </c>
      <c r="M1695">
        <v>40</v>
      </c>
      <c r="N1695" t="b">
        <v>1</v>
      </c>
      <c r="O1695" t="s">
        <v>8269</v>
      </c>
      <c r="P1695">
        <f t="shared" si="52"/>
        <v>0</v>
      </c>
      <c r="Q1695">
        <f>YEAR(K1695)</f>
        <v>2014</v>
      </c>
      <c r="R1695">
        <f t="shared" si="53"/>
        <v>101</v>
      </c>
      <c r="S1695" s="17" t="s">
        <v>8343</v>
      </c>
      <c r="T1695" t="s">
        <v>8346</v>
      </c>
    </row>
    <row r="1696" spans="1:20" ht="32" hidden="1" x14ac:dyDescent="0.2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 s="12">
        <v>1460341800</v>
      </c>
      <c r="J1696" s="12">
        <v>1456902893</v>
      </c>
      <c r="K1696" s="13">
        <f>(J1696/86400)+25569</f>
        <v>42431.302002314813</v>
      </c>
      <c r="L1696" t="b">
        <v>0</v>
      </c>
      <c r="M1696">
        <v>32</v>
      </c>
      <c r="N1696" t="b">
        <v>1</v>
      </c>
      <c r="O1696" t="s">
        <v>8269</v>
      </c>
      <c r="P1696">
        <f t="shared" si="52"/>
        <v>0</v>
      </c>
      <c r="Q1696">
        <f>YEAR(K1696)</f>
        <v>2016</v>
      </c>
      <c r="R1696">
        <f t="shared" si="53"/>
        <v>126</v>
      </c>
      <c r="S1696" s="17" t="s">
        <v>8343</v>
      </c>
      <c r="T1696" t="s">
        <v>8346</v>
      </c>
    </row>
    <row r="1697" spans="1:20" ht="32" hidden="1" x14ac:dyDescent="0.2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 s="12">
        <v>1383861483</v>
      </c>
      <c r="J1697" s="12">
        <v>1381265883</v>
      </c>
      <c r="K1697" s="13">
        <f>(J1697/86400)+25569</f>
        <v>41555.87364583333</v>
      </c>
      <c r="L1697" t="b">
        <v>0</v>
      </c>
      <c r="M1697">
        <v>60</v>
      </c>
      <c r="N1697" t="b">
        <v>1</v>
      </c>
      <c r="O1697" t="s">
        <v>8274</v>
      </c>
      <c r="P1697">
        <f t="shared" si="52"/>
        <v>0</v>
      </c>
      <c r="Q1697">
        <f>YEAR(K1697)</f>
        <v>2013</v>
      </c>
      <c r="R1697">
        <f t="shared" si="53"/>
        <v>100</v>
      </c>
      <c r="S1697" s="17" t="s">
        <v>8347</v>
      </c>
      <c r="T1697" t="s">
        <v>8351</v>
      </c>
    </row>
    <row r="1698" spans="1:20" ht="48" hidden="1" x14ac:dyDescent="0.2">
      <c r="A1698">
        <v>1635</v>
      </c>
      <c r="B1698" s="3" t="s">
        <v>1636</v>
      </c>
      <c r="C1698" s="3" t="s">
        <v>5745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 s="12">
        <v>1468270261</v>
      </c>
      <c r="J1698" s="12">
        <v>1463086261</v>
      </c>
      <c r="K1698" s="13">
        <f>(J1698/86400)+25569</f>
        <v>42502.868761574078</v>
      </c>
      <c r="L1698" t="b">
        <v>0</v>
      </c>
      <c r="M1698">
        <v>37</v>
      </c>
      <c r="N1698" t="b">
        <v>1</v>
      </c>
      <c r="O1698" t="s">
        <v>8274</v>
      </c>
      <c r="P1698">
        <f t="shared" si="52"/>
        <v>0</v>
      </c>
      <c r="Q1698">
        <f>YEAR(K1698)</f>
        <v>2016</v>
      </c>
      <c r="R1698">
        <f t="shared" si="53"/>
        <v>125</v>
      </c>
      <c r="S1698" s="17" t="s">
        <v>8347</v>
      </c>
      <c r="T1698" t="s">
        <v>8351</v>
      </c>
    </row>
    <row r="1699" spans="1:20" ht="48" hidden="1" x14ac:dyDescent="0.2">
      <c r="A1699">
        <v>1357</v>
      </c>
      <c r="B1699" s="3" t="s">
        <v>1358</v>
      </c>
      <c r="C1699" s="3" t="s">
        <v>5467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 s="12">
        <v>1362117540</v>
      </c>
      <c r="J1699" s="12">
        <v>1359587137</v>
      </c>
      <c r="K1699" s="13">
        <f>(J1699/86400)+25569</f>
        <v>41304.962233796294</v>
      </c>
      <c r="L1699" t="b">
        <v>0</v>
      </c>
      <c r="M1699">
        <v>65</v>
      </c>
      <c r="N1699" t="b">
        <v>1</v>
      </c>
      <c r="O1699" t="s">
        <v>8272</v>
      </c>
      <c r="P1699">
        <f t="shared" si="52"/>
        <v>0</v>
      </c>
      <c r="Q1699">
        <f>YEAR(K1699)</f>
        <v>2013</v>
      </c>
      <c r="R1699">
        <f t="shared" si="53"/>
        <v>125</v>
      </c>
      <c r="S1699" s="17" t="s">
        <v>8331</v>
      </c>
      <c r="T1699" t="s">
        <v>8353</v>
      </c>
    </row>
    <row r="1700" spans="1:20" ht="48" hidden="1" x14ac:dyDescent="0.2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 s="12">
        <v>1425275940</v>
      </c>
      <c r="J1700" s="12">
        <v>1422371381</v>
      </c>
      <c r="K1700" s="13">
        <f>(J1700/86400)+25569</f>
        <v>42031.631724537037</v>
      </c>
      <c r="L1700" t="b">
        <v>0</v>
      </c>
      <c r="M1700">
        <v>21</v>
      </c>
      <c r="N1700" t="b">
        <v>1</v>
      </c>
      <c r="O1700" t="s">
        <v>8274</v>
      </c>
      <c r="P1700">
        <f t="shared" si="52"/>
        <v>0</v>
      </c>
      <c r="Q1700">
        <f>YEAR(K1700)</f>
        <v>2015</v>
      </c>
      <c r="R1700">
        <f t="shared" si="53"/>
        <v>125</v>
      </c>
      <c r="S1700" s="17" t="s">
        <v>8347</v>
      </c>
      <c r="T1700" t="s">
        <v>8351</v>
      </c>
    </row>
    <row r="1701" spans="1:20" ht="48" hidden="1" x14ac:dyDescent="0.2">
      <c r="A1701">
        <v>2246</v>
      </c>
      <c r="B1701" s="3" t="s">
        <v>2247</v>
      </c>
      <c r="C1701" s="3" t="s">
        <v>6356</v>
      </c>
      <c r="D1701" s="6">
        <v>2500</v>
      </c>
      <c r="E1701" s="8">
        <v>2503</v>
      </c>
      <c r="F1701" t="s">
        <v>8218</v>
      </c>
      <c r="G1701" t="s">
        <v>8224</v>
      </c>
      <c r="H1701" t="s">
        <v>8246</v>
      </c>
      <c r="I1701" s="12">
        <v>1441393210</v>
      </c>
      <c r="J1701" s="12">
        <v>1438801210</v>
      </c>
      <c r="K1701" s="13">
        <f>(J1701/86400)+25569</f>
        <v>42221.79178240741</v>
      </c>
      <c r="L1701" t="b">
        <v>0</v>
      </c>
      <c r="M1701">
        <v>57</v>
      </c>
      <c r="N1701" t="b">
        <v>1</v>
      </c>
      <c r="O1701" t="s">
        <v>8295</v>
      </c>
      <c r="P1701">
        <f t="shared" si="52"/>
        <v>0</v>
      </c>
      <c r="Q1701">
        <f>YEAR(K1701)</f>
        <v>2015</v>
      </c>
      <c r="R1701">
        <f t="shared" si="53"/>
        <v>100</v>
      </c>
      <c r="S1701" s="17" t="s">
        <v>8336</v>
      </c>
      <c r="T1701" t="s">
        <v>8337</v>
      </c>
    </row>
    <row r="1702" spans="1:20" ht="64" hidden="1" x14ac:dyDescent="0.2">
      <c r="A1702">
        <v>2177</v>
      </c>
      <c r="B1702" s="3" t="s">
        <v>2178</v>
      </c>
      <c r="C1702" s="3" t="s">
        <v>6287</v>
      </c>
      <c r="D1702" s="6">
        <v>2500</v>
      </c>
      <c r="E1702" s="8">
        <v>2503</v>
      </c>
      <c r="F1702" t="s">
        <v>8218</v>
      </c>
      <c r="G1702" t="s">
        <v>8223</v>
      </c>
      <c r="H1702" t="s">
        <v>8245</v>
      </c>
      <c r="I1702" s="12">
        <v>1465192867</v>
      </c>
      <c r="J1702" s="12">
        <v>1463032867</v>
      </c>
      <c r="K1702" s="13">
        <f>(J1702/86400)+25569</f>
        <v>42502.250775462962</v>
      </c>
      <c r="L1702" t="b">
        <v>0</v>
      </c>
      <c r="M1702">
        <v>38</v>
      </c>
      <c r="N1702" t="b">
        <v>1</v>
      </c>
      <c r="O1702" t="s">
        <v>8274</v>
      </c>
      <c r="P1702">
        <f t="shared" si="52"/>
        <v>0</v>
      </c>
      <c r="Q1702">
        <f>YEAR(K1702)</f>
        <v>2016</v>
      </c>
      <c r="R1702">
        <f t="shared" si="53"/>
        <v>100</v>
      </c>
      <c r="S1702" s="17" t="s">
        <v>8347</v>
      </c>
      <c r="T1702" t="s">
        <v>8351</v>
      </c>
    </row>
    <row r="1703" spans="1:20" ht="48" x14ac:dyDescent="0.2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 s="12">
        <v>1415583695</v>
      </c>
      <c r="J1703" s="12">
        <v>1410396095</v>
      </c>
      <c r="K1703" s="13">
        <f>(J1703/86400)+25569</f>
        <v>41893.028877314813</v>
      </c>
      <c r="L1703" t="b">
        <v>0</v>
      </c>
      <c r="M1703">
        <v>36</v>
      </c>
      <c r="N1703" t="b">
        <v>0</v>
      </c>
      <c r="O1703" t="s">
        <v>8282</v>
      </c>
      <c r="P1703">
        <f t="shared" si="52"/>
        <v>0</v>
      </c>
      <c r="Q1703">
        <f>YEAR(K1703)</f>
        <v>2014</v>
      </c>
      <c r="R1703">
        <f t="shared" si="53"/>
        <v>15</v>
      </c>
      <c r="S1703" s="17" t="s">
        <v>8339</v>
      </c>
      <c r="T1703" t="s">
        <v>8365</v>
      </c>
    </row>
    <row r="1704" spans="1:20" ht="48" hidden="1" x14ac:dyDescent="0.2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 s="12">
        <v>1478901600</v>
      </c>
      <c r="J1704" s="12">
        <v>1477077946</v>
      </c>
      <c r="K1704" s="13">
        <f>(J1704/86400)+25569</f>
        <v>42664.809560185182</v>
      </c>
      <c r="L1704" t="b">
        <v>0</v>
      </c>
      <c r="M1704">
        <v>41</v>
      </c>
      <c r="N1704" t="b">
        <v>1</v>
      </c>
      <c r="O1704" t="s">
        <v>8269</v>
      </c>
      <c r="P1704">
        <f t="shared" si="52"/>
        <v>0</v>
      </c>
      <c r="Q1704">
        <f>YEAR(K1704)</f>
        <v>2016</v>
      </c>
      <c r="R1704">
        <f t="shared" si="53"/>
        <v>100</v>
      </c>
      <c r="S1704" s="17" t="s">
        <v>8343</v>
      </c>
      <c r="T1704" t="s">
        <v>8346</v>
      </c>
    </row>
    <row r="1705" spans="1:20" ht="48" hidden="1" x14ac:dyDescent="0.2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 s="12">
        <v>1295647200</v>
      </c>
      <c r="J1705" s="12">
        <v>1291428371</v>
      </c>
      <c r="K1705" s="13">
        <f>(J1705/86400)+25569</f>
        <v>40516.087627314817</v>
      </c>
      <c r="L1705" t="b">
        <v>0</v>
      </c>
      <c r="M1705">
        <v>33</v>
      </c>
      <c r="N1705" t="b">
        <v>1</v>
      </c>
      <c r="O1705" t="s">
        <v>8274</v>
      </c>
      <c r="P1705">
        <f t="shared" si="52"/>
        <v>0</v>
      </c>
      <c r="Q1705">
        <f>YEAR(K1705)</f>
        <v>2010</v>
      </c>
      <c r="R1705">
        <f t="shared" si="53"/>
        <v>167</v>
      </c>
      <c r="S1705" s="17" t="s">
        <v>8347</v>
      </c>
      <c r="T1705" t="s">
        <v>8351</v>
      </c>
    </row>
    <row r="1706" spans="1:20" ht="48" hidden="1" x14ac:dyDescent="0.2">
      <c r="A1706">
        <v>2095</v>
      </c>
      <c r="B1706" s="3" t="s">
        <v>2096</v>
      </c>
      <c r="C1706" s="3" t="s">
        <v>6205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 s="12">
        <v>1317576973</v>
      </c>
      <c r="J1706" s="12">
        <v>1312392973</v>
      </c>
      <c r="K1706" s="13">
        <f>(J1706/86400)+25569</f>
        <v>40758.733483796299</v>
      </c>
      <c r="L1706" t="b">
        <v>0</v>
      </c>
      <c r="M1706">
        <v>22</v>
      </c>
      <c r="N1706" t="b">
        <v>1</v>
      </c>
      <c r="O1706" t="s">
        <v>8277</v>
      </c>
      <c r="P1706">
        <f t="shared" si="52"/>
        <v>0</v>
      </c>
      <c r="Q1706">
        <f>YEAR(K1706)</f>
        <v>2011</v>
      </c>
      <c r="R1706">
        <f t="shared" si="53"/>
        <v>100</v>
      </c>
      <c r="S1706" s="17" t="s">
        <v>8347</v>
      </c>
      <c r="T1706" t="s">
        <v>8348</v>
      </c>
    </row>
    <row r="1707" spans="1:20" ht="48" hidden="1" x14ac:dyDescent="0.2">
      <c r="A1707">
        <v>2466</v>
      </c>
      <c r="B1707" s="3" t="s">
        <v>2467</v>
      </c>
      <c r="C1707" s="3" t="s">
        <v>6576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 s="12">
        <v>1368066453</v>
      </c>
      <c r="J1707" s="12">
        <v>1365474453</v>
      </c>
      <c r="K1707" s="13">
        <f>(J1707/86400)+25569</f>
        <v>41373.102465277778</v>
      </c>
      <c r="L1707" t="b">
        <v>0</v>
      </c>
      <c r="M1707">
        <v>52</v>
      </c>
      <c r="N1707" t="b">
        <v>1</v>
      </c>
      <c r="O1707" t="s">
        <v>8277</v>
      </c>
      <c r="P1707">
        <f t="shared" si="52"/>
        <v>0</v>
      </c>
      <c r="Q1707">
        <f>YEAR(K1707)</f>
        <v>2013</v>
      </c>
      <c r="R1707">
        <f t="shared" si="53"/>
        <v>100</v>
      </c>
      <c r="S1707" s="17" t="s">
        <v>8347</v>
      </c>
      <c r="T1707" t="s">
        <v>8348</v>
      </c>
    </row>
    <row r="1708" spans="1:20" ht="48" hidden="1" x14ac:dyDescent="0.2">
      <c r="A1708">
        <v>3774</v>
      </c>
      <c r="B1708" s="3" t="s">
        <v>3771</v>
      </c>
      <c r="C1708" s="3" t="s">
        <v>7884</v>
      </c>
      <c r="D1708" s="6">
        <v>2500</v>
      </c>
      <c r="E1708" s="8">
        <v>2500</v>
      </c>
      <c r="F1708" t="s">
        <v>8218</v>
      </c>
      <c r="G1708" t="s">
        <v>8228</v>
      </c>
      <c r="H1708" t="s">
        <v>8250</v>
      </c>
      <c r="I1708" s="12">
        <v>1428606055</v>
      </c>
      <c r="J1708" s="12">
        <v>1427223655</v>
      </c>
      <c r="K1708" s="13">
        <f>(J1708/86400)+25569</f>
        <v>42087.792303240742</v>
      </c>
      <c r="L1708" t="b">
        <v>0</v>
      </c>
      <c r="M1708">
        <v>25</v>
      </c>
      <c r="N1708" t="b">
        <v>1</v>
      </c>
      <c r="O1708" t="s">
        <v>8303</v>
      </c>
      <c r="P1708">
        <f t="shared" si="52"/>
        <v>0</v>
      </c>
      <c r="Q1708">
        <f>YEAR(K1708)</f>
        <v>2015</v>
      </c>
      <c r="R1708">
        <f t="shared" si="53"/>
        <v>100</v>
      </c>
      <c r="S1708" s="17" t="s">
        <v>8343</v>
      </c>
      <c r="T1708" t="s">
        <v>8355</v>
      </c>
    </row>
    <row r="1709" spans="1:20" ht="48" hidden="1" x14ac:dyDescent="0.2">
      <c r="A1709">
        <v>1302</v>
      </c>
      <c r="B1709" s="3" t="s">
        <v>1303</v>
      </c>
      <c r="C1709" s="3" t="s">
        <v>5412</v>
      </c>
      <c r="D1709" s="6">
        <v>2500</v>
      </c>
      <c r="E1709" s="8">
        <v>2500</v>
      </c>
      <c r="F1709" t="s">
        <v>8218</v>
      </c>
      <c r="G1709" t="s">
        <v>8223</v>
      </c>
      <c r="H1709" t="s">
        <v>8245</v>
      </c>
      <c r="I1709" s="12">
        <v>1480559011</v>
      </c>
      <c r="J1709" s="12">
        <v>1477963411</v>
      </c>
      <c r="K1709" s="13">
        <f>(J1709/86400)+25569</f>
        <v>42675.057997685188</v>
      </c>
      <c r="L1709" t="b">
        <v>0</v>
      </c>
      <c r="M1709">
        <v>50</v>
      </c>
      <c r="N1709" t="b">
        <v>1</v>
      </c>
      <c r="O1709" t="s">
        <v>8269</v>
      </c>
      <c r="P1709">
        <f t="shared" si="52"/>
        <v>0</v>
      </c>
      <c r="Q1709">
        <f>YEAR(K1709)</f>
        <v>2016</v>
      </c>
      <c r="R1709">
        <f t="shared" si="53"/>
        <v>100</v>
      </c>
      <c r="S1709" s="17" t="s">
        <v>8343</v>
      </c>
      <c r="T1709" t="s">
        <v>8346</v>
      </c>
    </row>
    <row r="1710" spans="1:20" ht="32" hidden="1" x14ac:dyDescent="0.2">
      <c r="A1710">
        <v>3287</v>
      </c>
      <c r="B1710" s="3" t="s">
        <v>3287</v>
      </c>
      <c r="C1710" s="3" t="s">
        <v>7397</v>
      </c>
      <c r="D1710" s="6">
        <v>2500</v>
      </c>
      <c r="E1710" s="8">
        <v>2500</v>
      </c>
      <c r="F1710" t="s">
        <v>8218</v>
      </c>
      <c r="G1710" t="s">
        <v>8228</v>
      </c>
      <c r="H1710" t="s">
        <v>8250</v>
      </c>
      <c r="I1710" s="12">
        <v>1448733628</v>
      </c>
      <c r="J1710" s="12">
        <v>1446573628</v>
      </c>
      <c r="K1710" s="13">
        <f>(J1710/86400)+25569</f>
        <v>42311.750324074077</v>
      </c>
      <c r="L1710" t="b">
        <v>0</v>
      </c>
      <c r="M1710">
        <v>34</v>
      </c>
      <c r="N1710" t="b">
        <v>1</v>
      </c>
      <c r="O1710" t="s">
        <v>8269</v>
      </c>
      <c r="P1710">
        <f t="shared" si="52"/>
        <v>0</v>
      </c>
      <c r="Q1710">
        <f>YEAR(K1710)</f>
        <v>2015</v>
      </c>
      <c r="R1710">
        <f t="shared" si="53"/>
        <v>100</v>
      </c>
      <c r="S1710" s="17" t="s">
        <v>8343</v>
      </c>
      <c r="T1710" t="s">
        <v>8346</v>
      </c>
    </row>
    <row r="1711" spans="1:20" ht="48" hidden="1" x14ac:dyDescent="0.2">
      <c r="A1711">
        <v>3516</v>
      </c>
      <c r="B1711" s="3" t="s">
        <v>3515</v>
      </c>
      <c r="C1711" s="3" t="s">
        <v>7626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 s="12">
        <v>1410145200</v>
      </c>
      <c r="J1711" s="12">
        <v>1407197670</v>
      </c>
      <c r="K1711" s="13">
        <f>(J1711/86400)+25569</f>
        <v>41856.010069444441</v>
      </c>
      <c r="L1711" t="b">
        <v>0</v>
      </c>
      <c r="M1711">
        <v>11</v>
      </c>
      <c r="N1711" t="b">
        <v>1</v>
      </c>
      <c r="O1711" t="s">
        <v>8269</v>
      </c>
      <c r="P1711">
        <f t="shared" si="52"/>
        <v>0</v>
      </c>
      <c r="Q1711">
        <f>YEAR(K1711)</f>
        <v>2014</v>
      </c>
      <c r="R1711">
        <f t="shared" si="53"/>
        <v>100</v>
      </c>
      <c r="S1711" s="17" t="s">
        <v>8343</v>
      </c>
      <c r="T1711" t="s">
        <v>8346</v>
      </c>
    </row>
    <row r="1712" spans="1:20" ht="32" hidden="1" x14ac:dyDescent="0.2">
      <c r="A1712">
        <v>3544</v>
      </c>
      <c r="B1712" s="3" t="s">
        <v>3543</v>
      </c>
      <c r="C1712" s="3" t="s">
        <v>7654</v>
      </c>
      <c r="D1712" s="6">
        <v>2500</v>
      </c>
      <c r="E1712" s="8">
        <v>2500</v>
      </c>
      <c r="F1712" t="s">
        <v>8218</v>
      </c>
      <c r="G1712" t="s">
        <v>8223</v>
      </c>
      <c r="H1712" t="s">
        <v>8245</v>
      </c>
      <c r="I1712" s="12">
        <v>1425758257</v>
      </c>
      <c r="J1712" s="12">
        <v>1423166257</v>
      </c>
      <c r="K1712" s="13">
        <f>(J1712/86400)+25569</f>
        <v>42040.831678240742</v>
      </c>
      <c r="L1712" t="b">
        <v>0</v>
      </c>
      <c r="M1712">
        <v>24</v>
      </c>
      <c r="N1712" t="b">
        <v>1</v>
      </c>
      <c r="O1712" t="s">
        <v>8269</v>
      </c>
      <c r="P1712">
        <f t="shared" si="52"/>
        <v>0</v>
      </c>
      <c r="Q1712">
        <f>YEAR(K1712)</f>
        <v>2015</v>
      </c>
      <c r="R1712">
        <f t="shared" si="53"/>
        <v>100</v>
      </c>
      <c r="S1712" s="17" t="s">
        <v>8343</v>
      </c>
      <c r="T1712" t="s">
        <v>8346</v>
      </c>
    </row>
    <row r="1713" spans="1:20" ht="48" x14ac:dyDescent="0.2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 s="12">
        <v>1437188400</v>
      </c>
      <c r="J1713" s="12">
        <v>1432100004</v>
      </c>
      <c r="K1713" s="13">
        <f>(J1713/86400)+25569</f>
        <v>42144.231527777782</v>
      </c>
      <c r="L1713" t="b">
        <v>0</v>
      </c>
      <c r="M1713">
        <v>2</v>
      </c>
      <c r="N1713" t="b">
        <v>0</v>
      </c>
      <c r="O1713" t="s">
        <v>8269</v>
      </c>
      <c r="P1713">
        <f t="shared" si="52"/>
        <v>0</v>
      </c>
      <c r="Q1713">
        <f>YEAR(K1713)</f>
        <v>2015</v>
      </c>
      <c r="R1713">
        <f t="shared" si="53"/>
        <v>31</v>
      </c>
      <c r="S1713" s="17" t="s">
        <v>8343</v>
      </c>
      <c r="T1713" t="s">
        <v>8346</v>
      </c>
    </row>
    <row r="1714" spans="1:20" ht="48" x14ac:dyDescent="0.2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 s="12">
        <v>1406593780</v>
      </c>
      <c r="J1714" s="12">
        <v>1404174580</v>
      </c>
      <c r="K1714" s="13">
        <f>(J1714/86400)+25569</f>
        <v>41821.020601851851</v>
      </c>
      <c r="L1714" t="b">
        <v>1</v>
      </c>
      <c r="M1714">
        <v>60</v>
      </c>
      <c r="N1714" t="b">
        <v>0</v>
      </c>
      <c r="O1714" t="s">
        <v>8300</v>
      </c>
      <c r="P1714">
        <f t="shared" si="52"/>
        <v>2495</v>
      </c>
      <c r="Q1714">
        <f>YEAR(K1714)</f>
        <v>2014</v>
      </c>
      <c r="R1714">
        <f t="shared" si="53"/>
        <v>6</v>
      </c>
      <c r="S1714" s="17" t="s">
        <v>8328</v>
      </c>
      <c r="T1714" t="s">
        <v>8360</v>
      </c>
    </row>
    <row r="1715" spans="1:20" ht="48" x14ac:dyDescent="0.2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 s="12">
        <v>1468249760</v>
      </c>
      <c r="J1715" s="12">
        <v>1465830560</v>
      </c>
      <c r="K1715" s="13">
        <f>(J1715/86400)+25569</f>
        <v>42534.631481481483</v>
      </c>
      <c r="L1715" t="b">
        <v>0</v>
      </c>
      <c r="M1715">
        <v>10</v>
      </c>
      <c r="N1715" t="b">
        <v>0</v>
      </c>
      <c r="O1715" t="s">
        <v>8269</v>
      </c>
      <c r="P1715">
        <f t="shared" si="52"/>
        <v>0</v>
      </c>
      <c r="Q1715">
        <f>YEAR(K1715)</f>
        <v>2016</v>
      </c>
      <c r="R1715">
        <f t="shared" si="53"/>
        <v>86</v>
      </c>
      <c r="S1715" s="17" t="s">
        <v>8343</v>
      </c>
      <c r="T1715" t="s">
        <v>8346</v>
      </c>
    </row>
    <row r="1716" spans="1:20" ht="32" hidden="1" x14ac:dyDescent="0.2">
      <c r="A1716">
        <v>1570</v>
      </c>
      <c r="B1716" s="3" t="s">
        <v>1571</v>
      </c>
      <c r="C1716" s="3" t="s">
        <v>5680</v>
      </c>
      <c r="D1716" s="6">
        <v>6000</v>
      </c>
      <c r="E1716" s="8">
        <v>2484</v>
      </c>
      <c r="F1716" t="s">
        <v>8219</v>
      </c>
      <c r="G1716" t="s">
        <v>8223</v>
      </c>
      <c r="H1716" t="s">
        <v>8245</v>
      </c>
      <c r="I1716" s="12">
        <v>1460140282</v>
      </c>
      <c r="J1716" s="12">
        <v>1457551882</v>
      </c>
      <c r="K1716" s="13">
        <f>(J1716/86400)+25569</f>
        <v>42438.813449074078</v>
      </c>
      <c r="L1716" t="b">
        <v>0</v>
      </c>
      <c r="M1716">
        <v>52</v>
      </c>
      <c r="N1716" t="b">
        <v>0</v>
      </c>
      <c r="O1716" t="s">
        <v>8288</v>
      </c>
      <c r="P1716">
        <f t="shared" si="52"/>
        <v>0</v>
      </c>
      <c r="Q1716">
        <f>YEAR(K1716)</f>
        <v>2016</v>
      </c>
      <c r="R1716">
        <f t="shared" si="53"/>
        <v>41</v>
      </c>
      <c r="S1716" s="17" t="s">
        <v>8331</v>
      </c>
      <c r="T1716" t="s">
        <v>8369</v>
      </c>
    </row>
    <row r="1717" spans="1:20" ht="48" x14ac:dyDescent="0.2">
      <c r="A1717">
        <v>945</v>
      </c>
      <c r="B1717" s="3" t="s">
        <v>946</v>
      </c>
      <c r="C1717" s="3" t="s">
        <v>5055</v>
      </c>
      <c r="D1717" s="6">
        <v>100000</v>
      </c>
      <c r="E1717" s="8">
        <v>2484</v>
      </c>
      <c r="F1717" t="s">
        <v>8220</v>
      </c>
      <c r="G1717" t="s">
        <v>8229</v>
      </c>
      <c r="H1717" t="s">
        <v>8248</v>
      </c>
      <c r="I1717" s="12">
        <v>1487462340</v>
      </c>
      <c r="J1717" s="12">
        <v>1482958626</v>
      </c>
      <c r="K1717" s="13">
        <f>(J1717/86400)+25569</f>
        <v>42732.872986111106</v>
      </c>
      <c r="L1717" t="b">
        <v>0</v>
      </c>
      <c r="M1717">
        <v>16</v>
      </c>
      <c r="N1717" t="b">
        <v>0</v>
      </c>
      <c r="O1717" t="s">
        <v>8271</v>
      </c>
      <c r="P1717">
        <f t="shared" si="52"/>
        <v>0</v>
      </c>
      <c r="Q1717">
        <f>YEAR(K1717)</f>
        <v>2016</v>
      </c>
      <c r="R1717">
        <f t="shared" si="53"/>
        <v>2</v>
      </c>
      <c r="S1717" s="17" t="s">
        <v>8328</v>
      </c>
      <c r="T1717" t="s">
        <v>8330</v>
      </c>
    </row>
    <row r="1718" spans="1:20" ht="48" x14ac:dyDescent="0.2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 s="12">
        <v>1413694800</v>
      </c>
      <c r="J1718" s="12">
        <v>1408986916</v>
      </c>
      <c r="K1718" s="13">
        <f>(J1718/86400)+25569</f>
        <v>41876.718935185185</v>
      </c>
      <c r="L1718" t="b">
        <v>0</v>
      </c>
      <c r="M1718">
        <v>31</v>
      </c>
      <c r="N1718" t="b">
        <v>0</v>
      </c>
      <c r="O1718" t="s">
        <v>8301</v>
      </c>
      <c r="P1718">
        <f t="shared" si="52"/>
        <v>0</v>
      </c>
      <c r="Q1718">
        <f>YEAR(K1718)</f>
        <v>2014</v>
      </c>
      <c r="R1718">
        <f t="shared" si="53"/>
        <v>42</v>
      </c>
      <c r="S1718" s="17" t="s">
        <v>8343</v>
      </c>
      <c r="T1718" t="s">
        <v>8344</v>
      </c>
    </row>
    <row r="1719" spans="1:20" ht="32" x14ac:dyDescent="0.2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 s="12">
        <v>1473400800</v>
      </c>
      <c r="J1719" s="12">
        <v>1469718841</v>
      </c>
      <c r="K1719" s="13">
        <f>(J1719/86400)+25569</f>
        <v>42579.634733796294</v>
      </c>
      <c r="L1719" t="b">
        <v>0</v>
      </c>
      <c r="M1719">
        <v>34</v>
      </c>
      <c r="N1719" t="b">
        <v>0</v>
      </c>
      <c r="O1719" t="s">
        <v>8271</v>
      </c>
      <c r="P1719">
        <f t="shared" si="52"/>
        <v>0</v>
      </c>
      <c r="Q1719">
        <f>YEAR(K1719)</f>
        <v>2016</v>
      </c>
      <c r="R1719">
        <f t="shared" si="53"/>
        <v>12</v>
      </c>
      <c r="S1719" s="17" t="s">
        <v>8328</v>
      </c>
      <c r="T1719" t="s">
        <v>8330</v>
      </c>
    </row>
    <row r="1720" spans="1:20" ht="48" hidden="1" x14ac:dyDescent="0.2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 s="12">
        <v>1346198400</v>
      </c>
      <c r="J1720" s="12">
        <v>1344281383</v>
      </c>
      <c r="K1720" s="13">
        <f>(J1720/86400)+25569</f>
        <v>41127.812303240738</v>
      </c>
      <c r="L1720" t="b">
        <v>0</v>
      </c>
      <c r="M1720">
        <v>76</v>
      </c>
      <c r="N1720" t="b">
        <v>1</v>
      </c>
      <c r="O1720" t="s">
        <v>8278</v>
      </c>
      <c r="P1720">
        <f t="shared" si="52"/>
        <v>0</v>
      </c>
      <c r="Q1720">
        <f>YEAR(K1720)</f>
        <v>2012</v>
      </c>
      <c r="R1720">
        <f t="shared" si="53"/>
        <v>123</v>
      </c>
      <c r="S1720" s="17" t="s">
        <v>8347</v>
      </c>
      <c r="T1720" t="s">
        <v>8349</v>
      </c>
    </row>
    <row r="1721" spans="1:20" ht="48" hidden="1" x14ac:dyDescent="0.2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 s="12">
        <v>1480809600</v>
      </c>
      <c r="J1721" s="12">
        <v>1478431488</v>
      </c>
      <c r="K1721" s="13">
        <f>(J1721/86400)+25569</f>
        <v>42680.47555555556</v>
      </c>
      <c r="L1721" t="b">
        <v>0</v>
      </c>
      <c r="M1721">
        <v>103</v>
      </c>
      <c r="N1721" t="b">
        <v>1</v>
      </c>
      <c r="O1721" t="s">
        <v>8283</v>
      </c>
      <c r="P1721">
        <f t="shared" si="52"/>
        <v>0</v>
      </c>
      <c r="Q1721">
        <f>YEAR(K1721)</f>
        <v>2016</v>
      </c>
      <c r="R1721">
        <f t="shared" si="53"/>
        <v>111</v>
      </c>
      <c r="S1721" s="17" t="s">
        <v>8333</v>
      </c>
      <c r="T1721" t="s">
        <v>8334</v>
      </c>
    </row>
    <row r="1722" spans="1:20" ht="48" x14ac:dyDescent="0.2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 s="12">
        <v>1280635200</v>
      </c>
      <c r="J1722" s="12">
        <v>1273121283</v>
      </c>
      <c r="K1722" s="13">
        <f>(J1722/86400)+25569</f>
        <v>40304.20003472222</v>
      </c>
      <c r="L1722" t="b">
        <v>0</v>
      </c>
      <c r="M1722">
        <v>17</v>
      </c>
      <c r="N1722" t="b">
        <v>0</v>
      </c>
      <c r="O1722" t="s">
        <v>8277</v>
      </c>
      <c r="P1722">
        <f t="shared" si="52"/>
        <v>0</v>
      </c>
      <c r="Q1722">
        <f>YEAR(K1722)</f>
        <v>2010</v>
      </c>
      <c r="R1722">
        <f t="shared" si="53"/>
        <v>41</v>
      </c>
      <c r="S1722" s="17" t="s">
        <v>8347</v>
      </c>
      <c r="T1722" t="s">
        <v>8348</v>
      </c>
    </row>
    <row r="1723" spans="1:20" ht="80" hidden="1" x14ac:dyDescent="0.2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 s="12">
        <v>1489234891</v>
      </c>
      <c r="J1723" s="12">
        <v>1486642891</v>
      </c>
      <c r="K1723" s="13">
        <f>(J1723/86400)+25569</f>
        <v>42775.51494212963</v>
      </c>
      <c r="L1723" t="b">
        <v>0</v>
      </c>
      <c r="M1723">
        <v>72</v>
      </c>
      <c r="N1723" t="b">
        <v>1</v>
      </c>
      <c r="O1723" t="s">
        <v>8269</v>
      </c>
      <c r="P1723">
        <f t="shared" si="52"/>
        <v>0</v>
      </c>
      <c r="Q1723">
        <f>YEAR(K1723)</f>
        <v>2017</v>
      </c>
      <c r="R1723">
        <f t="shared" si="53"/>
        <v>121</v>
      </c>
      <c r="S1723" s="17" t="s">
        <v>8343</v>
      </c>
      <c r="T1723" t="s">
        <v>8346</v>
      </c>
    </row>
    <row r="1724" spans="1:20" ht="32" hidden="1" x14ac:dyDescent="0.2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 s="12">
        <v>1337657400</v>
      </c>
      <c r="J1724" s="12">
        <v>1336512309</v>
      </c>
      <c r="K1724" s="13">
        <f>(J1724/86400)+25569</f>
        <v>41037.892465277779</v>
      </c>
      <c r="L1724" t="b">
        <v>0</v>
      </c>
      <c r="M1724">
        <v>50</v>
      </c>
      <c r="N1724" t="b">
        <v>1</v>
      </c>
      <c r="O1724" t="s">
        <v>8277</v>
      </c>
      <c r="P1724">
        <f t="shared" si="52"/>
        <v>0</v>
      </c>
      <c r="Q1724">
        <f>YEAR(K1724)</f>
        <v>2012</v>
      </c>
      <c r="R1724">
        <f t="shared" si="53"/>
        <v>121</v>
      </c>
      <c r="S1724" s="17" t="s">
        <v>8347</v>
      </c>
      <c r="T1724" t="s">
        <v>8348</v>
      </c>
    </row>
    <row r="1725" spans="1:20" ht="48" hidden="1" x14ac:dyDescent="0.2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 s="12">
        <v>1446665191</v>
      </c>
      <c r="J1725" s="12">
        <v>1444069591</v>
      </c>
      <c r="K1725" s="13">
        <f>(J1725/86400)+25569</f>
        <v>42282.768414351856</v>
      </c>
      <c r="L1725" t="b">
        <v>0</v>
      </c>
      <c r="M1725">
        <v>59</v>
      </c>
      <c r="N1725" t="b">
        <v>1</v>
      </c>
      <c r="O1725" t="s">
        <v>8269</v>
      </c>
      <c r="P1725">
        <f t="shared" si="52"/>
        <v>0</v>
      </c>
      <c r="Q1725">
        <f>YEAR(K1725)</f>
        <v>2015</v>
      </c>
      <c r="R1725">
        <f t="shared" si="53"/>
        <v>121</v>
      </c>
      <c r="S1725" s="17" t="s">
        <v>8343</v>
      </c>
      <c r="T1725" t="s">
        <v>8346</v>
      </c>
    </row>
    <row r="1726" spans="1:20" ht="48" hidden="1" x14ac:dyDescent="0.2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 s="12">
        <v>1402755834</v>
      </c>
      <c r="J1726" s="12">
        <v>1400163834</v>
      </c>
      <c r="K1726" s="13">
        <f>(J1726/86400)+25569</f>
        <v>41774.59993055556</v>
      </c>
      <c r="L1726" t="b">
        <v>1</v>
      </c>
      <c r="M1726">
        <v>17</v>
      </c>
      <c r="N1726" t="b">
        <v>1</v>
      </c>
      <c r="O1726" t="s">
        <v>8274</v>
      </c>
      <c r="P1726">
        <f t="shared" si="52"/>
        <v>2405</v>
      </c>
      <c r="Q1726">
        <f>YEAR(K1726)</f>
        <v>2014</v>
      </c>
      <c r="R1726">
        <f t="shared" si="53"/>
        <v>120</v>
      </c>
      <c r="S1726" s="17" t="s">
        <v>8347</v>
      </c>
      <c r="T1726" t="s">
        <v>8351</v>
      </c>
    </row>
    <row r="1727" spans="1:20" ht="48" hidden="1" x14ac:dyDescent="0.2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 s="12">
        <v>1464971400</v>
      </c>
      <c r="J1727" s="12">
        <v>1462379066</v>
      </c>
      <c r="K1727" s="13">
        <f>(J1727/86400)+25569</f>
        <v>42494.683634259258</v>
      </c>
      <c r="L1727" t="b">
        <v>0</v>
      </c>
      <c r="M1727">
        <v>23</v>
      </c>
      <c r="N1727" t="b">
        <v>1</v>
      </c>
      <c r="O1727" t="s">
        <v>8269</v>
      </c>
      <c r="P1727">
        <f t="shared" si="52"/>
        <v>0</v>
      </c>
      <c r="Q1727">
        <f>YEAR(K1727)</f>
        <v>2016</v>
      </c>
      <c r="R1727">
        <f t="shared" si="53"/>
        <v>120</v>
      </c>
      <c r="S1727" s="17" t="s">
        <v>8343</v>
      </c>
      <c r="T1727" t="s">
        <v>8346</v>
      </c>
    </row>
    <row r="1728" spans="1:20" ht="48" hidden="1" x14ac:dyDescent="0.2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 s="12">
        <v>1407967200</v>
      </c>
      <c r="J1728" s="12">
        <v>1406039696</v>
      </c>
      <c r="K1728" s="13">
        <f>(J1728/86400)+25569</f>
        <v>41842.607592592591</v>
      </c>
      <c r="L1728" t="b">
        <v>0</v>
      </c>
      <c r="M1728">
        <v>54</v>
      </c>
      <c r="N1728" t="b">
        <v>1</v>
      </c>
      <c r="O1728" t="s">
        <v>8269</v>
      </c>
      <c r="P1728">
        <f t="shared" si="52"/>
        <v>0</v>
      </c>
      <c r="Q1728">
        <f>YEAR(K1728)</f>
        <v>2014</v>
      </c>
      <c r="R1728">
        <f t="shared" si="53"/>
        <v>120</v>
      </c>
      <c r="S1728" s="17" t="s">
        <v>8343</v>
      </c>
      <c r="T1728" t="s">
        <v>8346</v>
      </c>
    </row>
    <row r="1729" spans="1:20" ht="19" hidden="1" x14ac:dyDescent="0.2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 s="12">
        <v>1489700230</v>
      </c>
      <c r="J1729" s="12">
        <v>1487111830</v>
      </c>
      <c r="K1729" s="13">
        <f>(J1729/86400)+25569</f>
        <v>42780.942476851851</v>
      </c>
      <c r="L1729" t="b">
        <v>0</v>
      </c>
      <c r="M1729">
        <v>14</v>
      </c>
      <c r="N1729" t="b">
        <v>0</v>
      </c>
      <c r="O1729" t="s">
        <v>8291</v>
      </c>
      <c r="P1729">
        <f t="shared" si="52"/>
        <v>0</v>
      </c>
      <c r="Q1729">
        <f>YEAR(K1729)</f>
        <v>2017</v>
      </c>
      <c r="R1729">
        <f t="shared" si="53"/>
        <v>100</v>
      </c>
      <c r="S1729" s="17" t="s">
        <v>8347</v>
      </c>
      <c r="T1729" t="s">
        <v>8350</v>
      </c>
    </row>
    <row r="1730" spans="1:20" ht="48" hidden="1" x14ac:dyDescent="0.2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 s="12">
        <v>1479382594</v>
      </c>
      <c r="J1730" s="12">
        <v>1476786994</v>
      </c>
      <c r="K1730" s="13">
        <f>(J1730/86400)+25569</f>
        <v>42661.442060185189</v>
      </c>
      <c r="L1730" t="b">
        <v>0</v>
      </c>
      <c r="M1730">
        <v>14</v>
      </c>
      <c r="N1730" t="b">
        <v>1</v>
      </c>
      <c r="O1730" t="s">
        <v>8269</v>
      </c>
      <c r="P1730">
        <f t="shared" si="52"/>
        <v>0</v>
      </c>
      <c r="Q1730">
        <f>YEAR(K1730)</f>
        <v>2016</v>
      </c>
      <c r="R1730">
        <f t="shared" si="53"/>
        <v>100</v>
      </c>
      <c r="S1730" s="17" t="s">
        <v>8343</v>
      </c>
      <c r="T1730" t="s">
        <v>8346</v>
      </c>
    </row>
    <row r="1731" spans="1:20" ht="32" hidden="1" x14ac:dyDescent="0.2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 s="12">
        <v>1342825365</v>
      </c>
      <c r="J1731" s="12">
        <v>1340233365</v>
      </c>
      <c r="K1731" s="13">
        <f>(J1731/86400)+25569</f>
        <v>41080.960243055553</v>
      </c>
      <c r="L1731" t="b">
        <v>0</v>
      </c>
      <c r="M1731">
        <v>96</v>
      </c>
      <c r="N1731" t="b">
        <v>1</v>
      </c>
      <c r="O1731" t="s">
        <v>8274</v>
      </c>
      <c r="P1731">
        <f t="shared" ref="P1731:P1794" si="54">IFERROR(ROUND(E1731/L1731,2),0)</f>
        <v>0</v>
      </c>
      <c r="Q1731">
        <f>YEAR(K1731)</f>
        <v>2012</v>
      </c>
      <c r="R1731">
        <f t="shared" ref="R1731:R1794" si="55">ROUND(E1731/D1731*100,0)</f>
        <v>160</v>
      </c>
      <c r="S1731" s="17" t="s">
        <v>8347</v>
      </c>
      <c r="T1731" t="s">
        <v>8351</v>
      </c>
    </row>
    <row r="1732" spans="1:20" ht="48" hidden="1" x14ac:dyDescent="0.2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 s="12">
        <v>1490572740</v>
      </c>
      <c r="J1732" s="12">
        <v>1487734667</v>
      </c>
      <c r="K1732" s="13">
        <f>(J1732/86400)+25569</f>
        <v>42788.151238425926</v>
      </c>
      <c r="L1732" t="b">
        <v>0</v>
      </c>
      <c r="M1732">
        <v>15</v>
      </c>
      <c r="N1732" t="b">
        <v>0</v>
      </c>
      <c r="O1732" t="s">
        <v>8291</v>
      </c>
      <c r="P1732">
        <f t="shared" si="54"/>
        <v>0</v>
      </c>
      <c r="Q1732">
        <f>YEAR(K1732)</f>
        <v>2017</v>
      </c>
      <c r="R1732">
        <f t="shared" si="55"/>
        <v>48</v>
      </c>
      <c r="S1732" s="17" t="s">
        <v>8347</v>
      </c>
      <c r="T1732" t="s">
        <v>8350</v>
      </c>
    </row>
    <row r="1733" spans="1:20" ht="48" hidden="1" x14ac:dyDescent="0.2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 s="12">
        <v>1462741200</v>
      </c>
      <c r="J1733" s="12">
        <v>1461503654</v>
      </c>
      <c r="K1733" s="13">
        <f>(J1733/86400)+25569</f>
        <v>42484.551550925928</v>
      </c>
      <c r="L1733" t="b">
        <v>0</v>
      </c>
      <c r="M1733">
        <v>22</v>
      </c>
      <c r="N1733" t="b">
        <v>1</v>
      </c>
      <c r="O1733" t="s">
        <v>8269</v>
      </c>
      <c r="P1733">
        <f t="shared" si="54"/>
        <v>0</v>
      </c>
      <c r="Q1733">
        <f>YEAR(K1733)</f>
        <v>2016</v>
      </c>
      <c r="R1733">
        <f t="shared" si="55"/>
        <v>119</v>
      </c>
      <c r="S1733" s="17" t="s">
        <v>8343</v>
      </c>
      <c r="T1733" t="s">
        <v>8346</v>
      </c>
    </row>
    <row r="1734" spans="1:20" ht="48" hidden="1" x14ac:dyDescent="0.2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 s="12">
        <v>1352937600</v>
      </c>
      <c r="J1734" s="12">
        <v>1351210481</v>
      </c>
      <c r="K1734" s="13">
        <f>(J1734/86400)+25569</f>
        <v>41208.010196759264</v>
      </c>
      <c r="L1734" t="b">
        <v>0</v>
      </c>
      <c r="M1734">
        <v>41</v>
      </c>
      <c r="N1734" t="b">
        <v>1</v>
      </c>
      <c r="O1734" t="s">
        <v>8264</v>
      </c>
      <c r="P1734">
        <f t="shared" si="54"/>
        <v>0</v>
      </c>
      <c r="Q1734">
        <f>YEAR(K1734)</f>
        <v>2012</v>
      </c>
      <c r="R1734">
        <f t="shared" si="55"/>
        <v>108</v>
      </c>
      <c r="S1734" s="17" t="s">
        <v>8341</v>
      </c>
      <c r="T1734" t="s">
        <v>8363</v>
      </c>
    </row>
    <row r="1735" spans="1:20" ht="32" hidden="1" x14ac:dyDescent="0.2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 s="12">
        <v>1468873420</v>
      </c>
      <c r="J1735" s="12">
        <v>1466281420</v>
      </c>
      <c r="K1735" s="13">
        <f>(J1735/86400)+25569</f>
        <v>42539.849768518514</v>
      </c>
      <c r="L1735" t="b">
        <v>0</v>
      </c>
      <c r="M1735">
        <v>26</v>
      </c>
      <c r="N1735" t="b">
        <v>1</v>
      </c>
      <c r="O1735" t="s">
        <v>8264</v>
      </c>
      <c r="P1735">
        <f t="shared" si="54"/>
        <v>0</v>
      </c>
      <c r="Q1735">
        <f>YEAR(K1735)</f>
        <v>2016</v>
      </c>
      <c r="R1735">
        <f t="shared" si="55"/>
        <v>119</v>
      </c>
      <c r="S1735" s="17" t="s">
        <v>8341</v>
      </c>
      <c r="T1735" t="s">
        <v>8363</v>
      </c>
    </row>
    <row r="1736" spans="1:20" ht="48" hidden="1" x14ac:dyDescent="0.2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 s="12">
        <v>1430407200</v>
      </c>
      <c r="J1736" s="12">
        <v>1428086501</v>
      </c>
      <c r="K1736" s="13">
        <f>(J1736/86400)+25569</f>
        <v>42097.778946759259</v>
      </c>
      <c r="L1736" t="b">
        <v>0</v>
      </c>
      <c r="M1736">
        <v>23</v>
      </c>
      <c r="N1736" t="b">
        <v>1</v>
      </c>
      <c r="O1736" t="s">
        <v>8263</v>
      </c>
      <c r="P1736">
        <f t="shared" si="54"/>
        <v>0</v>
      </c>
      <c r="Q1736">
        <f>YEAR(K1736)</f>
        <v>2015</v>
      </c>
      <c r="R1736">
        <f t="shared" si="55"/>
        <v>119</v>
      </c>
      <c r="S1736" s="17" t="s">
        <v>8341</v>
      </c>
      <c r="T1736" t="s">
        <v>8352</v>
      </c>
    </row>
    <row r="1737" spans="1:20" ht="48" hidden="1" x14ac:dyDescent="0.2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 s="12">
        <v>1424548719</v>
      </c>
      <c r="J1737" s="12">
        <v>1419364719</v>
      </c>
      <c r="K1737" s="13">
        <f>(J1737/86400)+25569</f>
        <v>41996.832395833335</v>
      </c>
      <c r="L1737" t="b">
        <v>0</v>
      </c>
      <c r="M1737">
        <v>15</v>
      </c>
      <c r="N1737" t="b">
        <v>1</v>
      </c>
      <c r="O1737" t="s">
        <v>8301</v>
      </c>
      <c r="P1737">
        <f t="shared" si="54"/>
        <v>0</v>
      </c>
      <c r="Q1737">
        <f>YEAR(K1737)</f>
        <v>2014</v>
      </c>
      <c r="R1737">
        <f t="shared" si="55"/>
        <v>158</v>
      </c>
      <c r="S1737" s="17" t="s">
        <v>8343</v>
      </c>
      <c r="T1737" t="s">
        <v>8344</v>
      </c>
    </row>
    <row r="1738" spans="1:20" ht="48" x14ac:dyDescent="0.2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 s="12">
        <v>1433723033</v>
      </c>
      <c r="J1738" s="12">
        <v>1428539033</v>
      </c>
      <c r="K1738" s="13">
        <f>(J1738/86400)+25569</f>
        <v>42103.016585648147</v>
      </c>
      <c r="L1738" t="b">
        <v>0</v>
      </c>
      <c r="M1738">
        <v>39</v>
      </c>
      <c r="N1738" t="b">
        <v>0</v>
      </c>
      <c r="O1738" t="s">
        <v>8269</v>
      </c>
      <c r="P1738">
        <f t="shared" si="54"/>
        <v>0</v>
      </c>
      <c r="Q1738">
        <f>YEAR(K1738)</f>
        <v>2015</v>
      </c>
      <c r="R1738">
        <f t="shared" si="55"/>
        <v>32</v>
      </c>
      <c r="S1738" s="17" t="s">
        <v>8343</v>
      </c>
      <c r="T1738" t="s">
        <v>8346</v>
      </c>
    </row>
    <row r="1739" spans="1:20" ht="48" hidden="1" x14ac:dyDescent="0.2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 s="12">
        <v>1463184000</v>
      </c>
      <c r="J1739" s="12">
        <v>1461605020</v>
      </c>
      <c r="K1739" s="13">
        <f>(J1739/86400)+25569</f>
        <v>42485.724768518514</v>
      </c>
      <c r="L1739" t="b">
        <v>0</v>
      </c>
      <c r="M1739">
        <v>60</v>
      </c>
      <c r="N1739" t="b">
        <v>1</v>
      </c>
      <c r="O1739" t="s">
        <v>8264</v>
      </c>
      <c r="P1739">
        <f t="shared" si="54"/>
        <v>0</v>
      </c>
      <c r="Q1739">
        <f>YEAR(K1739)</f>
        <v>2016</v>
      </c>
      <c r="R1739">
        <f t="shared" si="55"/>
        <v>107</v>
      </c>
      <c r="S1739" s="17" t="s">
        <v>8341</v>
      </c>
      <c r="T1739" t="s">
        <v>8363</v>
      </c>
    </row>
    <row r="1740" spans="1:20" ht="32" hidden="1" x14ac:dyDescent="0.2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 s="12">
        <v>1412136000</v>
      </c>
      <c r="J1740" s="12">
        <v>1410278284</v>
      </c>
      <c r="K1740" s="13">
        <f>(J1740/86400)+25569</f>
        <v>41891.665324074071</v>
      </c>
      <c r="L1740" t="b">
        <v>1</v>
      </c>
      <c r="M1740">
        <v>57</v>
      </c>
      <c r="N1740" t="b">
        <v>1</v>
      </c>
      <c r="O1740" t="s">
        <v>8269</v>
      </c>
      <c r="P1740">
        <f t="shared" si="54"/>
        <v>2361</v>
      </c>
      <c r="Q1740">
        <f>YEAR(K1740)</f>
        <v>2014</v>
      </c>
      <c r="R1740">
        <f t="shared" si="55"/>
        <v>131</v>
      </c>
      <c r="S1740" s="17" t="s">
        <v>8343</v>
      </c>
      <c r="T1740" t="s">
        <v>8346</v>
      </c>
    </row>
    <row r="1741" spans="1:20" ht="48" x14ac:dyDescent="0.2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 s="12">
        <v>1412534943</v>
      </c>
      <c r="J1741" s="12">
        <v>1409942943</v>
      </c>
      <c r="K1741" s="13">
        <f>(J1741/86400)+25569</f>
        <v>41887.784062500003</v>
      </c>
      <c r="L1741" t="b">
        <v>0</v>
      </c>
      <c r="M1741">
        <v>32</v>
      </c>
      <c r="N1741" t="b">
        <v>0</v>
      </c>
      <c r="O1741" t="s">
        <v>8277</v>
      </c>
      <c r="P1741">
        <f t="shared" si="54"/>
        <v>0</v>
      </c>
      <c r="Q1741">
        <f>YEAR(K1741)</f>
        <v>2014</v>
      </c>
      <c r="R1741">
        <f t="shared" si="55"/>
        <v>9</v>
      </c>
      <c r="S1741" s="17" t="s">
        <v>8347</v>
      </c>
      <c r="T1741" t="s">
        <v>8348</v>
      </c>
    </row>
    <row r="1742" spans="1:20" ht="32" x14ac:dyDescent="0.2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 s="12">
        <v>1457133568</v>
      </c>
      <c r="J1742" s="12">
        <v>1454541568</v>
      </c>
      <c r="K1742" s="13">
        <f>(J1742/86400)+25569</f>
        <v>42403.971851851849</v>
      </c>
      <c r="L1742" t="b">
        <v>0</v>
      </c>
      <c r="M1742">
        <v>40</v>
      </c>
      <c r="N1742" t="b">
        <v>0</v>
      </c>
      <c r="O1742" t="s">
        <v>8303</v>
      </c>
      <c r="P1742">
        <f t="shared" si="54"/>
        <v>0</v>
      </c>
      <c r="Q1742">
        <f>YEAR(K1742)</f>
        <v>2016</v>
      </c>
      <c r="R1742">
        <f t="shared" si="55"/>
        <v>20</v>
      </c>
      <c r="S1742" s="17" t="s">
        <v>8343</v>
      </c>
      <c r="T1742" t="s">
        <v>8355</v>
      </c>
    </row>
    <row r="1743" spans="1:20" ht="48" hidden="1" x14ac:dyDescent="0.2">
      <c r="A1743">
        <v>2106</v>
      </c>
      <c r="B1743" s="3" t="s">
        <v>2107</v>
      </c>
      <c r="C1743" s="3" t="s">
        <v>6216</v>
      </c>
      <c r="D1743" s="6">
        <v>2200</v>
      </c>
      <c r="E1743" s="8">
        <v>2355</v>
      </c>
      <c r="F1743" t="s">
        <v>8218</v>
      </c>
      <c r="G1743" t="s">
        <v>8223</v>
      </c>
      <c r="H1743" t="s">
        <v>8245</v>
      </c>
      <c r="I1743" s="12">
        <v>1359176974</v>
      </c>
      <c r="J1743" s="12">
        <v>1356584974</v>
      </c>
      <c r="K1743" s="13">
        <f>(J1743/86400)+25569</f>
        <v>41270.21497685185</v>
      </c>
      <c r="L1743" t="b">
        <v>0</v>
      </c>
      <c r="M1743">
        <v>44</v>
      </c>
      <c r="N1743" t="b">
        <v>1</v>
      </c>
      <c r="O1743" t="s">
        <v>8277</v>
      </c>
      <c r="P1743">
        <f t="shared" si="54"/>
        <v>0</v>
      </c>
      <c r="Q1743">
        <f>YEAR(K1743)</f>
        <v>2012</v>
      </c>
      <c r="R1743">
        <f t="shared" si="55"/>
        <v>107</v>
      </c>
      <c r="S1743" s="17" t="s">
        <v>8347</v>
      </c>
      <c r="T1743" t="s">
        <v>8348</v>
      </c>
    </row>
    <row r="1744" spans="1:20" ht="48" x14ac:dyDescent="0.2">
      <c r="A1744">
        <v>1801</v>
      </c>
      <c r="B1744" s="3" t="s">
        <v>1802</v>
      </c>
      <c r="C1744" s="3" t="s">
        <v>5911</v>
      </c>
      <c r="D1744" s="6">
        <v>17000</v>
      </c>
      <c r="E1744" s="8">
        <v>2355</v>
      </c>
      <c r="F1744" t="s">
        <v>8220</v>
      </c>
      <c r="G1744" t="s">
        <v>8224</v>
      </c>
      <c r="H1744" t="s">
        <v>8246</v>
      </c>
      <c r="I1744" s="12">
        <v>1450181400</v>
      </c>
      <c r="J1744" s="12">
        <v>1447429868</v>
      </c>
      <c r="K1744" s="13">
        <f>(J1744/86400)+25569</f>
        <v>42321.660509259258</v>
      </c>
      <c r="L1744" t="b">
        <v>1</v>
      </c>
      <c r="M1744">
        <v>37</v>
      </c>
      <c r="N1744" t="b">
        <v>0</v>
      </c>
      <c r="O1744" t="s">
        <v>8283</v>
      </c>
      <c r="P1744">
        <f t="shared" si="54"/>
        <v>2355</v>
      </c>
      <c r="Q1744">
        <f>YEAR(K1744)</f>
        <v>2015</v>
      </c>
      <c r="R1744">
        <f t="shared" si="55"/>
        <v>14</v>
      </c>
      <c r="S1744" s="17" t="s">
        <v>8333</v>
      </c>
      <c r="T1744" t="s">
        <v>8334</v>
      </c>
    </row>
    <row r="1745" spans="1:20" ht="48" hidden="1" x14ac:dyDescent="0.2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 s="12">
        <v>1405400400</v>
      </c>
      <c r="J1745" s="12">
        <v>1402934629</v>
      </c>
      <c r="K1745" s="13">
        <f>(J1745/86400)+25569</f>
        <v>41806.669317129628</v>
      </c>
      <c r="L1745" t="b">
        <v>0</v>
      </c>
      <c r="M1745">
        <v>21</v>
      </c>
      <c r="N1745" t="b">
        <v>1</v>
      </c>
      <c r="O1745" t="s">
        <v>8303</v>
      </c>
      <c r="P1745">
        <f t="shared" si="54"/>
        <v>0</v>
      </c>
      <c r="Q1745">
        <f>YEAR(K1745)</f>
        <v>2014</v>
      </c>
      <c r="R1745">
        <f t="shared" si="55"/>
        <v>131</v>
      </c>
      <c r="S1745" s="17" t="s">
        <v>8343</v>
      </c>
      <c r="T1745" t="s">
        <v>8355</v>
      </c>
    </row>
    <row r="1746" spans="1:20" ht="48" hidden="1" x14ac:dyDescent="0.2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 s="12">
        <v>1337396400</v>
      </c>
      <c r="J1746" s="12">
        <v>1333709958</v>
      </c>
      <c r="K1746" s="13">
        <f>(J1746/86400)+25569</f>
        <v>41005.45784722222</v>
      </c>
      <c r="L1746" t="b">
        <v>0</v>
      </c>
      <c r="M1746">
        <v>40</v>
      </c>
      <c r="N1746" t="b">
        <v>1</v>
      </c>
      <c r="O1746" t="s">
        <v>8274</v>
      </c>
      <c r="P1746">
        <f t="shared" si="54"/>
        <v>0</v>
      </c>
      <c r="Q1746">
        <f>YEAR(K1746)</f>
        <v>2012</v>
      </c>
      <c r="R1746">
        <f t="shared" si="55"/>
        <v>117</v>
      </c>
      <c r="S1746" s="17" t="s">
        <v>8347</v>
      </c>
      <c r="T1746" t="s">
        <v>8351</v>
      </c>
    </row>
    <row r="1747" spans="1:20" ht="48" hidden="1" x14ac:dyDescent="0.2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 s="12">
        <v>1323136949</v>
      </c>
      <c r="J1747" s="12">
        <v>1319245349</v>
      </c>
      <c r="K1747" s="13">
        <f>(J1747/86400)+25569</f>
        <v>40838.043391203704</v>
      </c>
      <c r="L1747" t="b">
        <v>1</v>
      </c>
      <c r="M1747">
        <v>31</v>
      </c>
      <c r="N1747" t="b">
        <v>1</v>
      </c>
      <c r="O1747" t="s">
        <v>8274</v>
      </c>
      <c r="P1747">
        <f t="shared" si="54"/>
        <v>2340</v>
      </c>
      <c r="Q1747">
        <f>YEAR(K1747)</f>
        <v>2011</v>
      </c>
      <c r="R1747">
        <f t="shared" si="55"/>
        <v>117</v>
      </c>
      <c r="S1747" s="17" t="s">
        <v>8347</v>
      </c>
      <c r="T1747" t="s">
        <v>8351</v>
      </c>
    </row>
    <row r="1748" spans="1:20" ht="48" hidden="1" x14ac:dyDescent="0.2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 s="12">
        <v>1353905940</v>
      </c>
      <c r="J1748" s="12">
        <v>1351011489</v>
      </c>
      <c r="K1748" s="13">
        <f>(J1748/86400)+25569</f>
        <v>41205.707048611112</v>
      </c>
      <c r="L1748" t="b">
        <v>0</v>
      </c>
      <c r="M1748">
        <v>38</v>
      </c>
      <c r="N1748" t="b">
        <v>1</v>
      </c>
      <c r="O1748" t="s">
        <v>8274</v>
      </c>
      <c r="P1748">
        <f t="shared" si="54"/>
        <v>0</v>
      </c>
      <c r="Q1748">
        <f>YEAR(K1748)</f>
        <v>2012</v>
      </c>
      <c r="R1748">
        <f t="shared" si="55"/>
        <v>117</v>
      </c>
      <c r="S1748" s="17" t="s">
        <v>8347</v>
      </c>
      <c r="T1748" t="s">
        <v>8351</v>
      </c>
    </row>
    <row r="1749" spans="1:20" ht="32" x14ac:dyDescent="0.2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 s="12">
        <v>1425223276</v>
      </c>
      <c r="J1749" s="12">
        <v>1422631276</v>
      </c>
      <c r="K1749" s="13">
        <f>(J1749/86400)+25569</f>
        <v>42034.639768518522</v>
      </c>
      <c r="L1749" t="b">
        <v>0</v>
      </c>
      <c r="M1749">
        <v>28</v>
      </c>
      <c r="N1749" t="b">
        <v>0</v>
      </c>
      <c r="O1749" t="s">
        <v>8294</v>
      </c>
      <c r="P1749">
        <f t="shared" si="54"/>
        <v>0</v>
      </c>
      <c r="Q1749">
        <f>YEAR(K1749)</f>
        <v>2015</v>
      </c>
      <c r="R1749">
        <f t="shared" si="55"/>
        <v>42</v>
      </c>
      <c r="S1749" s="17" t="s">
        <v>8333</v>
      </c>
      <c r="T1749" t="s">
        <v>8373</v>
      </c>
    </row>
    <row r="1750" spans="1:20" ht="48" hidden="1" x14ac:dyDescent="0.2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 s="12">
        <v>1425185940</v>
      </c>
      <c r="J1750" s="12">
        <v>1423960097</v>
      </c>
      <c r="K1750" s="13">
        <f>(J1750/86400)+25569</f>
        <v>42050.019641203704</v>
      </c>
      <c r="L1750" t="b">
        <v>0</v>
      </c>
      <c r="M1750">
        <v>56</v>
      </c>
      <c r="N1750" t="b">
        <v>1</v>
      </c>
      <c r="O1750" t="s">
        <v>8303</v>
      </c>
      <c r="P1750">
        <f t="shared" si="54"/>
        <v>0</v>
      </c>
      <c r="Q1750">
        <f>YEAR(K1750)</f>
        <v>2015</v>
      </c>
      <c r="R1750">
        <f t="shared" si="55"/>
        <v>117</v>
      </c>
      <c r="S1750" s="17" t="s">
        <v>8343</v>
      </c>
      <c r="T1750" t="s">
        <v>8355</v>
      </c>
    </row>
    <row r="1751" spans="1:20" ht="48" hidden="1" x14ac:dyDescent="0.2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 s="12">
        <v>1348202807</v>
      </c>
      <c r="J1751" s="12">
        <v>1343018807</v>
      </c>
      <c r="K1751" s="13">
        <f>(J1751/86400)+25569</f>
        <v>41113.199155092589</v>
      </c>
      <c r="L1751" t="b">
        <v>0</v>
      </c>
      <c r="M1751">
        <v>60</v>
      </c>
      <c r="N1751" t="b">
        <v>1</v>
      </c>
      <c r="O1751" t="s">
        <v>8298</v>
      </c>
      <c r="P1751">
        <f t="shared" si="54"/>
        <v>0</v>
      </c>
      <c r="Q1751">
        <f>YEAR(K1751)</f>
        <v>2012</v>
      </c>
      <c r="R1751">
        <f t="shared" si="55"/>
        <v>156</v>
      </c>
      <c r="S1751" s="17" t="s">
        <v>8347</v>
      </c>
      <c r="T1751" t="s">
        <v>8361</v>
      </c>
    </row>
    <row r="1752" spans="1:20" ht="48" hidden="1" x14ac:dyDescent="0.2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 s="12">
        <v>1383425367</v>
      </c>
      <c r="J1752" s="12">
        <v>1380833367</v>
      </c>
      <c r="K1752" s="13">
        <f>(J1752/86400)+25569</f>
        <v>41550.867673611108</v>
      </c>
      <c r="L1752" t="b">
        <v>1</v>
      </c>
      <c r="M1752">
        <v>67</v>
      </c>
      <c r="N1752" t="b">
        <v>1</v>
      </c>
      <c r="O1752" t="s">
        <v>8269</v>
      </c>
      <c r="P1752">
        <f t="shared" si="54"/>
        <v>2331</v>
      </c>
      <c r="Q1752">
        <f>YEAR(K1752)</f>
        <v>2013</v>
      </c>
      <c r="R1752">
        <f t="shared" si="55"/>
        <v>106</v>
      </c>
      <c r="S1752" s="17" t="s">
        <v>8343</v>
      </c>
      <c r="T1752" t="s">
        <v>8346</v>
      </c>
    </row>
    <row r="1753" spans="1:20" ht="48" hidden="1" x14ac:dyDescent="0.2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 s="12">
        <v>1342360804</v>
      </c>
      <c r="J1753" s="12">
        <v>1339768804</v>
      </c>
      <c r="K1753" s="13">
        <f>(J1753/86400)+25569</f>
        <v>41075.583379629628</v>
      </c>
      <c r="L1753" t="b">
        <v>0</v>
      </c>
      <c r="M1753">
        <v>20</v>
      </c>
      <c r="N1753" t="b">
        <v>1</v>
      </c>
      <c r="O1753" t="s">
        <v>8264</v>
      </c>
      <c r="P1753">
        <f t="shared" si="54"/>
        <v>0</v>
      </c>
      <c r="Q1753">
        <f>YEAR(K1753)</f>
        <v>2012</v>
      </c>
      <c r="R1753">
        <f t="shared" si="55"/>
        <v>116</v>
      </c>
      <c r="S1753" s="17" t="s">
        <v>8341</v>
      </c>
      <c r="T1753" t="s">
        <v>8363</v>
      </c>
    </row>
    <row r="1754" spans="1:20" ht="19" hidden="1" x14ac:dyDescent="0.2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 s="12">
        <v>1366138800</v>
      </c>
      <c r="J1754" s="12">
        <v>1362710425</v>
      </c>
      <c r="K1754" s="13">
        <f>(J1754/86400)+25569</f>
        <v>41341.111400462964</v>
      </c>
      <c r="L1754" t="b">
        <v>0</v>
      </c>
      <c r="M1754">
        <v>75</v>
      </c>
      <c r="N1754" t="b">
        <v>1</v>
      </c>
      <c r="O1754" t="s">
        <v>8277</v>
      </c>
      <c r="P1754">
        <f t="shared" si="54"/>
        <v>0</v>
      </c>
      <c r="Q1754">
        <f>YEAR(K1754)</f>
        <v>2013</v>
      </c>
      <c r="R1754">
        <f t="shared" si="55"/>
        <v>116</v>
      </c>
      <c r="S1754" s="17" t="s">
        <v>8347</v>
      </c>
      <c r="T1754" t="s">
        <v>8348</v>
      </c>
    </row>
    <row r="1755" spans="1:20" ht="48" hidden="1" x14ac:dyDescent="0.2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 s="12">
        <v>1453856400</v>
      </c>
      <c r="J1755" s="12">
        <v>1452664317</v>
      </c>
      <c r="K1755" s="13">
        <f>(J1755/86400)+25569</f>
        <v>42382.244409722218</v>
      </c>
      <c r="L1755" t="b">
        <v>0</v>
      </c>
      <c r="M1755">
        <v>29</v>
      </c>
      <c r="N1755" t="b">
        <v>1</v>
      </c>
      <c r="O1755" t="s">
        <v>8269</v>
      </c>
      <c r="P1755">
        <f t="shared" si="54"/>
        <v>0</v>
      </c>
      <c r="Q1755">
        <f>YEAR(K1755)</f>
        <v>2016</v>
      </c>
      <c r="R1755">
        <f t="shared" si="55"/>
        <v>116</v>
      </c>
      <c r="S1755" s="17" t="s">
        <v>8343</v>
      </c>
      <c r="T1755" t="s">
        <v>8346</v>
      </c>
    </row>
    <row r="1756" spans="1:20" ht="48" x14ac:dyDescent="0.2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 s="12">
        <v>1454502789</v>
      </c>
      <c r="J1756" s="12">
        <v>1453206789</v>
      </c>
      <c r="K1756" s="13">
        <f>(J1756/86400)+25569</f>
        <v>42388.523020833338</v>
      </c>
      <c r="L1756" t="b">
        <v>0</v>
      </c>
      <c r="M1756">
        <v>114</v>
      </c>
      <c r="N1756" t="b">
        <v>0</v>
      </c>
      <c r="O1756" t="s">
        <v>8271</v>
      </c>
      <c r="P1756">
        <f t="shared" si="54"/>
        <v>0</v>
      </c>
      <c r="Q1756">
        <f>YEAR(K1756)</f>
        <v>2016</v>
      </c>
      <c r="R1756">
        <f t="shared" si="55"/>
        <v>46</v>
      </c>
      <c r="S1756" s="17" t="s">
        <v>8328</v>
      </c>
      <c r="T1756" t="s">
        <v>8330</v>
      </c>
    </row>
    <row r="1757" spans="1:20" ht="48" hidden="1" x14ac:dyDescent="0.2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 s="12">
        <v>1386828507</v>
      </c>
      <c r="J1757" s="12">
        <v>1384236507</v>
      </c>
      <c r="K1757" s="13">
        <f>(J1757/86400)+25569</f>
        <v>41590.255868055552</v>
      </c>
      <c r="L1757" t="b">
        <v>0</v>
      </c>
      <c r="M1757">
        <v>64</v>
      </c>
      <c r="N1757" t="b">
        <v>1</v>
      </c>
      <c r="O1757" t="s">
        <v>8277</v>
      </c>
      <c r="P1757">
        <f t="shared" si="54"/>
        <v>0</v>
      </c>
      <c r="Q1757">
        <f>YEAR(K1757)</f>
        <v>2013</v>
      </c>
      <c r="R1757">
        <f t="shared" si="55"/>
        <v>116</v>
      </c>
      <c r="S1757" s="17" t="s">
        <v>8347</v>
      </c>
      <c r="T1757" t="s">
        <v>8348</v>
      </c>
    </row>
    <row r="1758" spans="1:20" ht="48" hidden="1" x14ac:dyDescent="0.2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 s="12">
        <v>1418784689</v>
      </c>
      <c r="J1758" s="12">
        <v>1416192689</v>
      </c>
      <c r="K1758" s="13">
        <f>(J1758/86400)+25569</f>
        <v>41960.119085648148</v>
      </c>
      <c r="L1758" t="b">
        <v>0</v>
      </c>
      <c r="M1758">
        <v>45</v>
      </c>
      <c r="N1758" t="b">
        <v>1</v>
      </c>
      <c r="O1758" t="s">
        <v>8269</v>
      </c>
      <c r="P1758">
        <f t="shared" si="54"/>
        <v>0</v>
      </c>
      <c r="Q1758">
        <f>YEAR(K1758)</f>
        <v>2014</v>
      </c>
      <c r="R1758">
        <f t="shared" si="55"/>
        <v>110</v>
      </c>
      <c r="S1758" s="17" t="s">
        <v>8343</v>
      </c>
      <c r="T1758" t="s">
        <v>8346</v>
      </c>
    </row>
    <row r="1759" spans="1:20" ht="48" hidden="1" x14ac:dyDescent="0.2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 s="12">
        <v>1329240668</v>
      </c>
      <c r="J1759" s="12">
        <v>1326648668</v>
      </c>
      <c r="K1759" s="13">
        <f>(J1759/86400)+25569</f>
        <v>40923.729953703703</v>
      </c>
      <c r="L1759" t="b">
        <v>1</v>
      </c>
      <c r="M1759">
        <v>29</v>
      </c>
      <c r="N1759" t="b">
        <v>1</v>
      </c>
      <c r="O1759" t="s">
        <v>8269</v>
      </c>
      <c r="P1759">
        <f t="shared" si="54"/>
        <v>2300</v>
      </c>
      <c r="Q1759">
        <f>YEAR(K1759)</f>
        <v>2012</v>
      </c>
      <c r="R1759">
        <f t="shared" si="55"/>
        <v>115</v>
      </c>
      <c r="S1759" s="17" t="s">
        <v>8343</v>
      </c>
      <c r="T1759" t="s">
        <v>8346</v>
      </c>
    </row>
    <row r="1760" spans="1:20" ht="48" x14ac:dyDescent="0.2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 s="12">
        <v>1482711309</v>
      </c>
      <c r="J1760" s="12">
        <v>1479860109</v>
      </c>
      <c r="K1760" s="13">
        <f>(J1760/86400)+25569</f>
        <v>42697.010520833333</v>
      </c>
      <c r="L1760" t="b">
        <v>0</v>
      </c>
      <c r="M1760">
        <v>6</v>
      </c>
      <c r="N1760" t="b">
        <v>0</v>
      </c>
      <c r="O1760" t="s">
        <v>8269</v>
      </c>
      <c r="P1760">
        <f t="shared" si="54"/>
        <v>0</v>
      </c>
      <c r="Q1760">
        <f>YEAR(K1760)</f>
        <v>2016</v>
      </c>
      <c r="R1760">
        <f t="shared" si="55"/>
        <v>7</v>
      </c>
      <c r="S1760" s="17" t="s">
        <v>8343</v>
      </c>
      <c r="T1760" t="s">
        <v>8346</v>
      </c>
    </row>
    <row r="1761" spans="1:20" ht="32" hidden="1" x14ac:dyDescent="0.2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 s="12">
        <v>1485271968</v>
      </c>
      <c r="J1761" s="12">
        <v>1484667168</v>
      </c>
      <c r="K1761" s="13">
        <f>(J1761/86400)+25569</f>
        <v>42752.647777777776</v>
      </c>
      <c r="L1761" t="b">
        <v>0</v>
      </c>
      <c r="M1761">
        <v>197</v>
      </c>
      <c r="N1761" t="b">
        <v>1</v>
      </c>
      <c r="O1761" t="s">
        <v>8295</v>
      </c>
      <c r="P1761">
        <f t="shared" si="54"/>
        <v>0</v>
      </c>
      <c r="Q1761">
        <f>YEAR(K1761)</f>
        <v>2017</v>
      </c>
      <c r="R1761">
        <f t="shared" si="55"/>
        <v>460</v>
      </c>
      <c r="S1761" s="17" t="s">
        <v>8336</v>
      </c>
      <c r="T1761" t="s">
        <v>8337</v>
      </c>
    </row>
    <row r="1762" spans="1:20" ht="32" hidden="1" x14ac:dyDescent="0.2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 s="12">
        <v>1431876677</v>
      </c>
      <c r="J1762" s="12">
        <v>1429284677</v>
      </c>
      <c r="K1762" s="13">
        <f>(J1762/86400)+25569</f>
        <v>42111.646724537037</v>
      </c>
      <c r="L1762" t="b">
        <v>1</v>
      </c>
      <c r="M1762">
        <v>74</v>
      </c>
      <c r="N1762" t="b">
        <v>1</v>
      </c>
      <c r="O1762" t="s">
        <v>8278</v>
      </c>
      <c r="P1762">
        <f t="shared" si="54"/>
        <v>2298</v>
      </c>
      <c r="Q1762">
        <f>YEAR(K1762)</f>
        <v>2015</v>
      </c>
      <c r="R1762">
        <f t="shared" si="55"/>
        <v>115</v>
      </c>
      <c r="S1762" s="17" t="s">
        <v>8347</v>
      </c>
      <c r="T1762" t="s">
        <v>8349</v>
      </c>
    </row>
    <row r="1763" spans="1:20" ht="48" x14ac:dyDescent="0.2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 s="12">
        <v>1485147540</v>
      </c>
      <c r="J1763" s="12">
        <v>1481951853</v>
      </c>
      <c r="K1763" s="13">
        <f>(J1763/86400)+25569</f>
        <v>42721.220520833333</v>
      </c>
      <c r="L1763" t="b">
        <v>0</v>
      </c>
      <c r="M1763">
        <v>14</v>
      </c>
      <c r="N1763" t="b">
        <v>0</v>
      </c>
      <c r="O1763" t="s">
        <v>8271</v>
      </c>
      <c r="P1763">
        <f t="shared" si="54"/>
        <v>0</v>
      </c>
      <c r="Q1763">
        <f>YEAR(K1763)</f>
        <v>2016</v>
      </c>
      <c r="R1763">
        <f t="shared" si="55"/>
        <v>46</v>
      </c>
      <c r="S1763" s="17" t="s">
        <v>8328</v>
      </c>
      <c r="T1763" t="s">
        <v>8330</v>
      </c>
    </row>
    <row r="1764" spans="1:20" ht="48" hidden="1" x14ac:dyDescent="0.2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 s="12">
        <v>1404909296</v>
      </c>
      <c r="J1764" s="12">
        <v>1402317296</v>
      </c>
      <c r="K1764" s="13">
        <f>(J1764/86400)+25569</f>
        <v>41799.524259259255</v>
      </c>
      <c r="L1764" t="b">
        <v>0</v>
      </c>
      <c r="M1764">
        <v>35</v>
      </c>
      <c r="N1764" t="b">
        <v>0</v>
      </c>
      <c r="O1764" t="s">
        <v>8288</v>
      </c>
      <c r="P1764">
        <f t="shared" si="54"/>
        <v>0</v>
      </c>
      <c r="Q1764">
        <f>YEAR(K1764)</f>
        <v>2014</v>
      </c>
      <c r="R1764">
        <f t="shared" si="55"/>
        <v>23</v>
      </c>
      <c r="S1764" s="17" t="s">
        <v>8331</v>
      </c>
      <c r="T1764" t="s">
        <v>8369</v>
      </c>
    </row>
    <row r="1765" spans="1:20" ht="48" x14ac:dyDescent="0.2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 s="12">
        <v>1403823722</v>
      </c>
      <c r="J1765" s="12">
        <v>1401231722</v>
      </c>
      <c r="K1765" s="13">
        <f>(J1765/86400)+25569</f>
        <v>41786.959745370368</v>
      </c>
      <c r="L1765" t="b">
        <v>0</v>
      </c>
      <c r="M1765">
        <v>40</v>
      </c>
      <c r="N1765" t="b">
        <v>0</v>
      </c>
      <c r="O1765" t="s">
        <v>8269</v>
      </c>
      <c r="P1765">
        <f t="shared" si="54"/>
        <v>0</v>
      </c>
      <c r="Q1765">
        <f>YEAR(K1765)</f>
        <v>2014</v>
      </c>
      <c r="R1765">
        <f t="shared" si="55"/>
        <v>15</v>
      </c>
      <c r="S1765" s="17" t="s">
        <v>8343</v>
      </c>
      <c r="T1765" t="s">
        <v>8346</v>
      </c>
    </row>
    <row r="1766" spans="1:20" ht="48" hidden="1" x14ac:dyDescent="0.2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 s="12">
        <v>1420009200</v>
      </c>
      <c r="J1766" s="12">
        <v>1417593483</v>
      </c>
      <c r="K1766" s="13">
        <f>(J1766/86400)+25569</f>
        <v>41976.331979166665</v>
      </c>
      <c r="L1766" t="b">
        <v>0</v>
      </c>
      <c r="M1766">
        <v>26</v>
      </c>
      <c r="N1766" t="b">
        <v>1</v>
      </c>
      <c r="O1766" t="s">
        <v>8269</v>
      </c>
      <c r="P1766">
        <f t="shared" si="54"/>
        <v>0</v>
      </c>
      <c r="Q1766">
        <f>YEAR(K1766)</f>
        <v>2014</v>
      </c>
      <c r="R1766">
        <f t="shared" si="55"/>
        <v>114</v>
      </c>
      <c r="S1766" s="17" t="s">
        <v>8343</v>
      </c>
      <c r="T1766" t="s">
        <v>8346</v>
      </c>
    </row>
    <row r="1767" spans="1:20" ht="32" x14ac:dyDescent="0.2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 s="12">
        <v>1407080884</v>
      </c>
      <c r="J1767" s="12">
        <v>1404488884</v>
      </c>
      <c r="K1767" s="13">
        <f>(J1767/86400)+25569</f>
        <v>41824.658379629633</v>
      </c>
      <c r="L1767" t="b">
        <v>1</v>
      </c>
      <c r="M1767">
        <v>39</v>
      </c>
      <c r="N1767" t="b">
        <v>0</v>
      </c>
      <c r="O1767" t="s">
        <v>8283</v>
      </c>
      <c r="P1767">
        <f t="shared" si="54"/>
        <v>2286</v>
      </c>
      <c r="Q1767">
        <f>YEAR(K1767)</f>
        <v>2014</v>
      </c>
      <c r="R1767">
        <f t="shared" si="55"/>
        <v>46</v>
      </c>
      <c r="S1767" s="17" t="s">
        <v>8333</v>
      </c>
      <c r="T1767" t="s">
        <v>8334</v>
      </c>
    </row>
    <row r="1768" spans="1:20" ht="48" hidden="1" x14ac:dyDescent="0.2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 s="12">
        <v>1410431054</v>
      </c>
      <c r="J1768" s="12">
        <v>1407839054</v>
      </c>
      <c r="K1768" s="13">
        <f>(J1768/86400)+25569</f>
        <v>41863.433495370373</v>
      </c>
      <c r="L1768" t="b">
        <v>0</v>
      </c>
      <c r="M1768">
        <v>56</v>
      </c>
      <c r="N1768" t="b">
        <v>1</v>
      </c>
      <c r="O1768" t="s">
        <v>8274</v>
      </c>
      <c r="P1768">
        <f t="shared" si="54"/>
        <v>0</v>
      </c>
      <c r="Q1768">
        <f>YEAR(K1768)</f>
        <v>2014</v>
      </c>
      <c r="R1768">
        <f t="shared" si="55"/>
        <v>152</v>
      </c>
      <c r="S1768" s="17" t="s">
        <v>8347</v>
      </c>
      <c r="T1768" t="s">
        <v>8351</v>
      </c>
    </row>
    <row r="1769" spans="1:20" ht="48" hidden="1" x14ac:dyDescent="0.2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 s="12">
        <v>1480658966</v>
      </c>
      <c r="J1769" s="12">
        <v>1479449366</v>
      </c>
      <c r="K1769" s="13">
        <f>(J1769/86400)+25569</f>
        <v>42692.256550925929</v>
      </c>
      <c r="L1769" t="b">
        <v>0</v>
      </c>
      <c r="M1769">
        <v>62</v>
      </c>
      <c r="N1769" t="b">
        <v>1</v>
      </c>
      <c r="O1769" t="s">
        <v>8299</v>
      </c>
      <c r="P1769">
        <f t="shared" si="54"/>
        <v>0</v>
      </c>
      <c r="Q1769">
        <f>YEAR(K1769)</f>
        <v>2016</v>
      </c>
      <c r="R1769">
        <f t="shared" si="55"/>
        <v>114</v>
      </c>
      <c r="S1769" s="17" t="s">
        <v>8328</v>
      </c>
      <c r="T1769" t="s">
        <v>8335</v>
      </c>
    </row>
    <row r="1770" spans="1:20" ht="48" hidden="1" x14ac:dyDescent="0.2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 s="12">
        <v>1388206740</v>
      </c>
      <c r="J1770" s="12">
        <v>1386194013</v>
      </c>
      <c r="K1770" s="13">
        <f>(J1770/86400)+25569</f>
        <v>41612.912187499998</v>
      </c>
      <c r="L1770" t="b">
        <v>0</v>
      </c>
      <c r="M1770">
        <v>64</v>
      </c>
      <c r="N1770" t="b">
        <v>1</v>
      </c>
      <c r="O1770" t="s">
        <v>8264</v>
      </c>
      <c r="P1770">
        <f t="shared" si="54"/>
        <v>0</v>
      </c>
      <c r="Q1770">
        <f>YEAR(K1770)</f>
        <v>2013</v>
      </c>
      <c r="R1770">
        <f t="shared" si="55"/>
        <v>114</v>
      </c>
      <c r="S1770" s="17" t="s">
        <v>8341</v>
      </c>
      <c r="T1770" t="s">
        <v>8363</v>
      </c>
    </row>
    <row r="1771" spans="1:20" ht="48" hidden="1" x14ac:dyDescent="0.2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 s="12">
        <v>1329104114</v>
      </c>
      <c r="J1771" s="12">
        <v>1323920114</v>
      </c>
      <c r="K1771" s="13">
        <f>(J1771/86400)+25569</f>
        <v>40892.149467592593</v>
      </c>
      <c r="L1771" t="b">
        <v>0</v>
      </c>
      <c r="M1771">
        <v>44</v>
      </c>
      <c r="N1771" t="b">
        <v>1</v>
      </c>
      <c r="O1771" t="s">
        <v>8277</v>
      </c>
      <c r="P1771">
        <f t="shared" si="54"/>
        <v>0</v>
      </c>
      <c r="Q1771">
        <f>YEAR(K1771)</f>
        <v>2011</v>
      </c>
      <c r="R1771">
        <f t="shared" si="55"/>
        <v>113</v>
      </c>
      <c r="S1771" s="17" t="s">
        <v>8347</v>
      </c>
      <c r="T1771" t="s">
        <v>8348</v>
      </c>
    </row>
    <row r="1772" spans="1:20" ht="48" hidden="1" x14ac:dyDescent="0.2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 s="12">
        <v>1426539600</v>
      </c>
      <c r="J1772" s="12">
        <v>1424296822</v>
      </c>
      <c r="K1772" s="13">
        <f>(J1772/86400)+25569</f>
        <v>42053.916921296295</v>
      </c>
      <c r="L1772" t="b">
        <v>0</v>
      </c>
      <c r="M1772">
        <v>57</v>
      </c>
      <c r="N1772" t="b">
        <v>1</v>
      </c>
      <c r="O1772" t="s">
        <v>8269</v>
      </c>
      <c r="P1772">
        <f t="shared" si="54"/>
        <v>0</v>
      </c>
      <c r="Q1772">
        <f>YEAR(K1772)</f>
        <v>2015</v>
      </c>
      <c r="R1772">
        <f t="shared" si="55"/>
        <v>113</v>
      </c>
      <c r="S1772" s="17" t="s">
        <v>8343</v>
      </c>
      <c r="T1772" t="s">
        <v>8346</v>
      </c>
    </row>
    <row r="1773" spans="1:20" ht="48" x14ac:dyDescent="0.2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 s="12">
        <v>1488308082</v>
      </c>
      <c r="J1773" s="12">
        <v>1483124082</v>
      </c>
      <c r="K1773" s="13">
        <f>(J1773/86400)+25569</f>
        <v>42734.787986111114</v>
      </c>
      <c r="L1773" t="b">
        <v>0</v>
      </c>
      <c r="M1773">
        <v>28</v>
      </c>
      <c r="N1773" t="b">
        <v>0</v>
      </c>
      <c r="O1773" t="s">
        <v>8271</v>
      </c>
      <c r="P1773">
        <f t="shared" si="54"/>
        <v>0</v>
      </c>
      <c r="Q1773">
        <f>YEAR(K1773)</f>
        <v>2016</v>
      </c>
      <c r="R1773">
        <f t="shared" si="55"/>
        <v>15</v>
      </c>
      <c r="S1773" s="17" t="s">
        <v>8328</v>
      </c>
      <c r="T1773" t="s">
        <v>8330</v>
      </c>
    </row>
    <row r="1774" spans="1:20" ht="32" hidden="1" x14ac:dyDescent="0.2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 s="12">
        <v>1404273600</v>
      </c>
      <c r="J1774" s="12">
        <v>1401414944</v>
      </c>
      <c r="K1774" s="13">
        <f>(J1774/86400)+25569</f>
        <v>41789.080370370371</v>
      </c>
      <c r="L1774" t="b">
        <v>1</v>
      </c>
      <c r="M1774">
        <v>71</v>
      </c>
      <c r="N1774" t="b">
        <v>1</v>
      </c>
      <c r="O1774" t="s">
        <v>8269</v>
      </c>
      <c r="P1774">
        <f t="shared" si="54"/>
        <v>2245</v>
      </c>
      <c r="Q1774">
        <f>YEAR(K1774)</f>
        <v>2014</v>
      </c>
      <c r="R1774">
        <f t="shared" si="55"/>
        <v>112</v>
      </c>
      <c r="S1774" s="17" t="s">
        <v>8343</v>
      </c>
      <c r="T1774" t="s">
        <v>8346</v>
      </c>
    </row>
    <row r="1775" spans="1:20" ht="48" hidden="1" x14ac:dyDescent="0.2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 s="12">
        <v>1338186657</v>
      </c>
      <c r="J1775" s="12">
        <v>1333002657</v>
      </c>
      <c r="K1775" s="13">
        <f>(J1775/86400)+25569</f>
        <v>40997.271493055552</v>
      </c>
      <c r="L1775" t="b">
        <v>0</v>
      </c>
      <c r="M1775">
        <v>32</v>
      </c>
      <c r="N1775" t="b">
        <v>1</v>
      </c>
      <c r="O1775" t="s">
        <v>8264</v>
      </c>
      <c r="P1775">
        <f t="shared" si="54"/>
        <v>0</v>
      </c>
      <c r="Q1775">
        <f>YEAR(K1775)</f>
        <v>2012</v>
      </c>
      <c r="R1775">
        <f t="shared" si="55"/>
        <v>124</v>
      </c>
      <c r="S1775" s="17" t="s">
        <v>8341</v>
      </c>
      <c r="T1775" t="s">
        <v>8363</v>
      </c>
    </row>
    <row r="1776" spans="1:20" ht="48" hidden="1" x14ac:dyDescent="0.2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 s="12">
        <v>1309547120</v>
      </c>
      <c r="J1776" s="12">
        <v>1306955120</v>
      </c>
      <c r="K1776" s="13">
        <f>(J1776/86400)+25569</f>
        <v>40695.795370370368</v>
      </c>
      <c r="L1776" t="b">
        <v>0</v>
      </c>
      <c r="M1776">
        <v>51</v>
      </c>
      <c r="N1776" t="b">
        <v>1</v>
      </c>
      <c r="O1776" t="s">
        <v>8274</v>
      </c>
      <c r="P1776">
        <f t="shared" si="54"/>
        <v>0</v>
      </c>
      <c r="Q1776">
        <f>YEAR(K1776)</f>
        <v>2011</v>
      </c>
      <c r="R1776">
        <f t="shared" si="55"/>
        <v>112</v>
      </c>
      <c r="S1776" s="17" t="s">
        <v>8347</v>
      </c>
      <c r="T1776" t="s">
        <v>8351</v>
      </c>
    </row>
    <row r="1777" spans="1:20" ht="48" x14ac:dyDescent="0.2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 s="12">
        <v>1442634617</v>
      </c>
      <c r="J1777" s="12">
        <v>1440042617</v>
      </c>
      <c r="K1777" s="13">
        <f>(J1777/86400)+25569</f>
        <v>42236.159918981481</v>
      </c>
      <c r="L1777" t="b">
        <v>0</v>
      </c>
      <c r="M1777">
        <v>12</v>
      </c>
      <c r="N1777" t="b">
        <v>0</v>
      </c>
      <c r="O1777" t="s">
        <v>8266</v>
      </c>
      <c r="P1777">
        <f t="shared" si="54"/>
        <v>0</v>
      </c>
      <c r="Q1777">
        <f>YEAR(K1777)</f>
        <v>2015</v>
      </c>
      <c r="R1777">
        <f t="shared" si="55"/>
        <v>45</v>
      </c>
      <c r="S1777" s="17" t="s">
        <v>8341</v>
      </c>
      <c r="T1777" t="s">
        <v>8345</v>
      </c>
    </row>
    <row r="1778" spans="1:20" ht="48" hidden="1" x14ac:dyDescent="0.2">
      <c r="A1778">
        <v>2464</v>
      </c>
      <c r="B1778" s="3" t="s">
        <v>2465</v>
      </c>
      <c r="C1778" s="3" t="s">
        <v>6574</v>
      </c>
      <c r="D1778" s="6">
        <v>2000</v>
      </c>
      <c r="E1778" s="8">
        <v>2222</v>
      </c>
      <c r="F1778" t="s">
        <v>8218</v>
      </c>
      <c r="G1778" t="s">
        <v>8228</v>
      </c>
      <c r="H1778" t="s">
        <v>8250</v>
      </c>
      <c r="I1778" s="12">
        <v>1443641340</v>
      </c>
      <c r="J1778" s="12">
        <v>1441143397</v>
      </c>
      <c r="K1778" s="13">
        <f>(J1778/86400)+25569</f>
        <v>42248.90042824074</v>
      </c>
      <c r="L1778" t="b">
        <v>0</v>
      </c>
      <c r="M1778">
        <v>43</v>
      </c>
      <c r="N1778" t="b">
        <v>1</v>
      </c>
      <c r="O1778" t="s">
        <v>8277</v>
      </c>
      <c r="P1778">
        <f t="shared" si="54"/>
        <v>0</v>
      </c>
      <c r="Q1778">
        <f>YEAR(K1778)</f>
        <v>2015</v>
      </c>
      <c r="R1778">
        <f t="shared" si="55"/>
        <v>111</v>
      </c>
      <c r="S1778" s="17" t="s">
        <v>8347</v>
      </c>
      <c r="T1778" t="s">
        <v>8348</v>
      </c>
    </row>
    <row r="1779" spans="1:20" ht="48" hidden="1" x14ac:dyDescent="0.2">
      <c r="A1779">
        <v>783</v>
      </c>
      <c r="B1779" s="3" t="s">
        <v>784</v>
      </c>
      <c r="C1779" s="3" t="s">
        <v>4893</v>
      </c>
      <c r="D1779" s="6">
        <v>1500</v>
      </c>
      <c r="E1779" s="8">
        <v>2222</v>
      </c>
      <c r="F1779" t="s">
        <v>8218</v>
      </c>
      <c r="G1779" t="s">
        <v>8223</v>
      </c>
      <c r="H1779" t="s">
        <v>8245</v>
      </c>
      <c r="I1779" s="12">
        <v>1335564000</v>
      </c>
      <c r="J1779" s="12">
        <v>1332182049</v>
      </c>
      <c r="K1779" s="13">
        <f>(J1779/86400)+25569</f>
        <v>40987.773715277777</v>
      </c>
      <c r="L1779" t="b">
        <v>0</v>
      </c>
      <c r="M1779">
        <v>35</v>
      </c>
      <c r="N1779" t="b">
        <v>1</v>
      </c>
      <c r="O1779" t="s">
        <v>8274</v>
      </c>
      <c r="P1779">
        <f t="shared" si="54"/>
        <v>0</v>
      </c>
      <c r="Q1779">
        <f>YEAR(K1779)</f>
        <v>2012</v>
      </c>
      <c r="R1779">
        <f t="shared" si="55"/>
        <v>148</v>
      </c>
      <c r="S1779" s="17" t="s">
        <v>8347</v>
      </c>
      <c r="T1779" t="s">
        <v>8351</v>
      </c>
    </row>
    <row r="1780" spans="1:20" ht="48" hidden="1" x14ac:dyDescent="0.2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 s="12">
        <v>1464817320</v>
      </c>
      <c r="J1780" s="12">
        <v>1462806419</v>
      </c>
      <c r="K1780" s="13">
        <f>(J1780/86400)+25569</f>
        <v>42499.629849537036</v>
      </c>
      <c r="L1780" t="b">
        <v>0</v>
      </c>
      <c r="M1780">
        <v>20</v>
      </c>
      <c r="N1780" t="b">
        <v>1</v>
      </c>
      <c r="O1780" t="s">
        <v>8269</v>
      </c>
      <c r="P1780">
        <f t="shared" si="54"/>
        <v>0</v>
      </c>
      <c r="Q1780">
        <f>YEAR(K1780)</f>
        <v>2016</v>
      </c>
      <c r="R1780">
        <f t="shared" si="55"/>
        <v>111</v>
      </c>
      <c r="S1780" s="17" t="s">
        <v>8343</v>
      </c>
      <c r="T1780" t="s">
        <v>8346</v>
      </c>
    </row>
    <row r="1781" spans="1:20" ht="48" hidden="1" x14ac:dyDescent="0.2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 s="12">
        <v>1462879020</v>
      </c>
      <c r="J1781" s="12">
        <v>1461941527</v>
      </c>
      <c r="K1781" s="13">
        <f>(J1781/86400)+25569</f>
        <v>42489.619525462964</v>
      </c>
      <c r="L1781" t="b">
        <v>0</v>
      </c>
      <c r="M1781">
        <v>15</v>
      </c>
      <c r="N1781" t="b">
        <v>1</v>
      </c>
      <c r="O1781" t="s">
        <v>8269</v>
      </c>
      <c r="P1781">
        <f t="shared" si="54"/>
        <v>0</v>
      </c>
      <c r="Q1781">
        <f>YEAR(K1781)</f>
        <v>2016</v>
      </c>
      <c r="R1781">
        <f t="shared" si="55"/>
        <v>126</v>
      </c>
      <c r="S1781" s="17" t="s">
        <v>8343</v>
      </c>
      <c r="T1781" t="s">
        <v>8346</v>
      </c>
    </row>
    <row r="1782" spans="1:20" ht="48" hidden="1" x14ac:dyDescent="0.2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 s="12">
        <v>1408289724</v>
      </c>
      <c r="J1782" s="12">
        <v>1403105724</v>
      </c>
      <c r="K1782" s="13">
        <f>(J1782/86400)+25569</f>
        <v>41808.649583333332</v>
      </c>
      <c r="L1782" t="b">
        <v>0</v>
      </c>
      <c r="M1782">
        <v>20</v>
      </c>
      <c r="N1782" t="b">
        <v>1</v>
      </c>
      <c r="O1782" t="s">
        <v>8269</v>
      </c>
      <c r="P1782">
        <f t="shared" si="54"/>
        <v>0</v>
      </c>
      <c r="Q1782">
        <f>YEAR(K1782)</f>
        <v>2014</v>
      </c>
      <c r="R1782">
        <f t="shared" si="55"/>
        <v>100</v>
      </c>
      <c r="S1782" s="17" t="s">
        <v>8343</v>
      </c>
      <c r="T1782" t="s">
        <v>8346</v>
      </c>
    </row>
    <row r="1783" spans="1:20" ht="48" hidden="1" x14ac:dyDescent="0.2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 s="12">
        <v>1408039860</v>
      </c>
      <c r="J1783" s="12">
        <v>1405248503</v>
      </c>
      <c r="K1783" s="13">
        <f>(J1783/86400)+25569</f>
        <v>41833.450266203705</v>
      </c>
      <c r="L1783" t="b">
        <v>0</v>
      </c>
      <c r="M1783">
        <v>83</v>
      </c>
      <c r="N1783" t="b">
        <v>1</v>
      </c>
      <c r="O1783" t="s">
        <v>8290</v>
      </c>
      <c r="P1783">
        <f t="shared" si="54"/>
        <v>0</v>
      </c>
      <c r="Q1783">
        <f>YEAR(K1783)</f>
        <v>2014</v>
      </c>
      <c r="R1783">
        <f t="shared" si="55"/>
        <v>110</v>
      </c>
      <c r="S1783" s="17" t="s">
        <v>8347</v>
      </c>
      <c r="T1783" t="s">
        <v>8358</v>
      </c>
    </row>
    <row r="1784" spans="1:20" ht="48" hidden="1" x14ac:dyDescent="0.2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 s="12">
        <v>1404190740</v>
      </c>
      <c r="J1784" s="12">
        <v>1401214581</v>
      </c>
      <c r="K1784" s="13">
        <f>(J1784/86400)+25569</f>
        <v>41786.761354166665</v>
      </c>
      <c r="L1784" t="b">
        <v>0</v>
      </c>
      <c r="M1784">
        <v>30</v>
      </c>
      <c r="N1784" t="b">
        <v>1</v>
      </c>
      <c r="O1784" t="s">
        <v>8269</v>
      </c>
      <c r="P1784">
        <f t="shared" si="54"/>
        <v>0</v>
      </c>
      <c r="Q1784">
        <f>YEAR(K1784)</f>
        <v>2014</v>
      </c>
      <c r="R1784">
        <f t="shared" si="55"/>
        <v>110</v>
      </c>
      <c r="S1784" s="17" t="s">
        <v>8343</v>
      </c>
      <c r="T1784" t="s">
        <v>8346</v>
      </c>
    </row>
    <row r="1785" spans="1:20" ht="19" x14ac:dyDescent="0.2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 s="12">
        <v>1471557139</v>
      </c>
      <c r="J1785" s="12">
        <v>1468965139</v>
      </c>
      <c r="K1785" s="13">
        <f>(J1785/86400)+25569</f>
        <v>42570.91133101852</v>
      </c>
      <c r="L1785" t="b">
        <v>0</v>
      </c>
      <c r="M1785">
        <v>10</v>
      </c>
      <c r="N1785" t="b">
        <v>0</v>
      </c>
      <c r="O1785" t="s">
        <v>8266</v>
      </c>
      <c r="P1785">
        <f t="shared" si="54"/>
        <v>0</v>
      </c>
      <c r="Q1785">
        <f>YEAR(K1785)</f>
        <v>2016</v>
      </c>
      <c r="R1785">
        <f t="shared" si="55"/>
        <v>6</v>
      </c>
      <c r="S1785" s="17" t="s">
        <v>8341</v>
      </c>
      <c r="T1785" t="s">
        <v>8345</v>
      </c>
    </row>
    <row r="1786" spans="1:20" ht="48" hidden="1" x14ac:dyDescent="0.2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 s="12">
        <v>1399694340</v>
      </c>
      <c r="J1786" s="12">
        <v>1398448389</v>
      </c>
      <c r="K1786" s="13">
        <f>(J1786/86400)+25569</f>
        <v>41754.745243055557</v>
      </c>
      <c r="L1786" t="b">
        <v>1</v>
      </c>
      <c r="M1786">
        <v>71</v>
      </c>
      <c r="N1786" t="b">
        <v>1</v>
      </c>
      <c r="O1786" t="s">
        <v>8286</v>
      </c>
      <c r="P1786">
        <f t="shared" si="54"/>
        <v>2198</v>
      </c>
      <c r="Q1786">
        <f>YEAR(K1786)</f>
        <v>2014</v>
      </c>
      <c r="R1786">
        <f t="shared" si="55"/>
        <v>137</v>
      </c>
      <c r="S1786" s="17" t="s">
        <v>8331</v>
      </c>
      <c r="T1786" t="s">
        <v>8332</v>
      </c>
    </row>
    <row r="1787" spans="1:20" ht="32" x14ac:dyDescent="0.2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 s="12">
        <v>1403906664</v>
      </c>
      <c r="J1787" s="12">
        <v>1401401064</v>
      </c>
      <c r="K1787" s="13">
        <f>(J1787/86400)+25569</f>
        <v>41788.919722222221</v>
      </c>
      <c r="L1787" t="b">
        <v>0</v>
      </c>
      <c r="M1787">
        <v>16</v>
      </c>
      <c r="N1787" t="b">
        <v>0</v>
      </c>
      <c r="O1787" t="s">
        <v>8291</v>
      </c>
      <c r="P1787">
        <f t="shared" si="54"/>
        <v>0</v>
      </c>
      <c r="Q1787">
        <f>YEAR(K1787)</f>
        <v>2014</v>
      </c>
      <c r="R1787">
        <f t="shared" si="55"/>
        <v>34</v>
      </c>
      <c r="S1787" s="17" t="s">
        <v>8347</v>
      </c>
      <c r="T1787" t="s">
        <v>8350</v>
      </c>
    </row>
    <row r="1788" spans="1:20" ht="48" hidden="1" x14ac:dyDescent="0.2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 s="12">
        <v>1298680630</v>
      </c>
      <c r="J1788" s="12">
        <v>1296088630</v>
      </c>
      <c r="K1788" s="13">
        <f>(J1788/86400)+25569</f>
        <v>40570.025810185187</v>
      </c>
      <c r="L1788" t="b">
        <v>0</v>
      </c>
      <c r="M1788">
        <v>47</v>
      </c>
      <c r="N1788" t="b">
        <v>1</v>
      </c>
      <c r="O1788" t="s">
        <v>8264</v>
      </c>
      <c r="P1788">
        <f t="shared" si="54"/>
        <v>0</v>
      </c>
      <c r="Q1788">
        <f>YEAR(K1788)</f>
        <v>2011</v>
      </c>
      <c r="R1788">
        <f t="shared" si="55"/>
        <v>220</v>
      </c>
      <c r="S1788" s="17" t="s">
        <v>8341</v>
      </c>
      <c r="T1788" t="s">
        <v>8363</v>
      </c>
    </row>
    <row r="1789" spans="1:20" ht="48" hidden="1" x14ac:dyDescent="0.2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 s="12">
        <v>1454709600</v>
      </c>
      <c r="J1789" s="12">
        <v>1452520614</v>
      </c>
      <c r="K1789" s="13">
        <f>(J1789/86400)+25569</f>
        <v>42380.581180555557</v>
      </c>
      <c r="L1789" t="b">
        <v>0</v>
      </c>
      <c r="M1789">
        <v>42</v>
      </c>
      <c r="N1789" t="b">
        <v>1</v>
      </c>
      <c r="O1789" t="s">
        <v>8269</v>
      </c>
      <c r="P1789">
        <f t="shared" si="54"/>
        <v>0</v>
      </c>
      <c r="Q1789">
        <f>YEAR(K1789)</f>
        <v>2016</v>
      </c>
      <c r="R1789">
        <f t="shared" si="55"/>
        <v>110</v>
      </c>
      <c r="S1789" s="17" t="s">
        <v>8343</v>
      </c>
      <c r="T1789" t="s">
        <v>8346</v>
      </c>
    </row>
    <row r="1790" spans="1:20" ht="48" hidden="1" x14ac:dyDescent="0.2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 s="12">
        <v>1443127082</v>
      </c>
      <c r="J1790" s="12">
        <v>1440535082</v>
      </c>
      <c r="K1790" s="13">
        <f>(J1790/86400)+25569</f>
        <v>42241.85974537037</v>
      </c>
      <c r="L1790" t="b">
        <v>0</v>
      </c>
      <c r="M1790">
        <v>50</v>
      </c>
      <c r="N1790" t="b">
        <v>1</v>
      </c>
      <c r="O1790" t="s">
        <v>8278</v>
      </c>
      <c r="P1790">
        <f t="shared" si="54"/>
        <v>0</v>
      </c>
      <c r="Q1790">
        <f>YEAR(K1790)</f>
        <v>2015</v>
      </c>
      <c r="R1790">
        <f t="shared" si="55"/>
        <v>110</v>
      </c>
      <c r="S1790" s="17" t="s">
        <v>8347</v>
      </c>
      <c r="T1790" t="s">
        <v>8349</v>
      </c>
    </row>
    <row r="1791" spans="1:20" ht="48" hidden="1" x14ac:dyDescent="0.2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 s="12">
        <v>1433131140</v>
      </c>
      <c r="J1791" s="12">
        <v>1429120908</v>
      </c>
      <c r="K1791" s="13">
        <f>(J1791/86400)+25569</f>
        <v>42109.751250000001</v>
      </c>
      <c r="L1791" t="b">
        <v>0</v>
      </c>
      <c r="M1791">
        <v>11</v>
      </c>
      <c r="N1791" t="b">
        <v>1</v>
      </c>
      <c r="O1791" t="s">
        <v>8269</v>
      </c>
      <c r="P1791">
        <f t="shared" si="54"/>
        <v>0</v>
      </c>
      <c r="Q1791">
        <f>YEAR(K1791)</f>
        <v>2015</v>
      </c>
      <c r="R1791">
        <f t="shared" si="55"/>
        <v>110</v>
      </c>
      <c r="S1791" s="17" t="s">
        <v>8343</v>
      </c>
      <c r="T1791" t="s">
        <v>8346</v>
      </c>
    </row>
    <row r="1792" spans="1:20" ht="48" x14ac:dyDescent="0.2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 s="12">
        <v>1454572233</v>
      </c>
      <c r="J1792" s="12">
        <v>1449388233</v>
      </c>
      <c r="K1792" s="13">
        <f>(J1792/86400)+25569</f>
        <v>42344.32677083333</v>
      </c>
      <c r="L1792" t="b">
        <v>1</v>
      </c>
      <c r="M1792">
        <v>37</v>
      </c>
      <c r="N1792" t="b">
        <v>0</v>
      </c>
      <c r="O1792" t="s">
        <v>8283</v>
      </c>
      <c r="P1792">
        <f t="shared" si="54"/>
        <v>2182</v>
      </c>
      <c r="Q1792">
        <f>YEAR(K1792)</f>
        <v>2015</v>
      </c>
      <c r="R1792">
        <f t="shared" si="55"/>
        <v>14</v>
      </c>
      <c r="S1792" s="17" t="s">
        <v>8333</v>
      </c>
      <c r="T1792" t="s">
        <v>8334</v>
      </c>
    </row>
    <row r="1793" spans="1:20" ht="48" hidden="1" x14ac:dyDescent="0.2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 s="12">
        <v>1376838000</v>
      </c>
      <c r="J1793" s="12">
        <v>1374531631</v>
      </c>
      <c r="K1793" s="13">
        <f>(J1793/86400)+25569</f>
        <v>41477.930914351848</v>
      </c>
      <c r="L1793" t="b">
        <v>1</v>
      </c>
      <c r="M1793">
        <v>55</v>
      </c>
      <c r="N1793" t="b">
        <v>1</v>
      </c>
      <c r="O1793" t="s">
        <v>8269</v>
      </c>
      <c r="P1793">
        <f t="shared" si="54"/>
        <v>2182</v>
      </c>
      <c r="Q1793">
        <f>YEAR(K1793)</f>
        <v>2013</v>
      </c>
      <c r="R1793">
        <f t="shared" si="55"/>
        <v>115</v>
      </c>
      <c r="S1793" s="17" t="s">
        <v>8343</v>
      </c>
      <c r="T1793" t="s">
        <v>8346</v>
      </c>
    </row>
    <row r="1794" spans="1:20" ht="48" hidden="1" x14ac:dyDescent="0.2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 s="12">
        <v>1458362023</v>
      </c>
      <c r="J1794" s="12">
        <v>1455773623</v>
      </c>
      <c r="K1794" s="13">
        <f>(J1794/86400)+25569</f>
        <v>42418.231747685189</v>
      </c>
      <c r="L1794" t="b">
        <v>0</v>
      </c>
      <c r="M1794">
        <v>61</v>
      </c>
      <c r="N1794" t="b">
        <v>1</v>
      </c>
      <c r="O1794" t="s">
        <v>8278</v>
      </c>
      <c r="P1794">
        <f t="shared" si="54"/>
        <v>0</v>
      </c>
      <c r="Q1794">
        <f>YEAR(K1794)</f>
        <v>2016</v>
      </c>
      <c r="R1794">
        <f t="shared" si="55"/>
        <v>145</v>
      </c>
      <c r="S1794" s="17" t="s">
        <v>8347</v>
      </c>
      <c r="T1794" t="s">
        <v>8349</v>
      </c>
    </row>
    <row r="1795" spans="1:20" ht="48" hidden="1" x14ac:dyDescent="0.2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 s="12">
        <v>1483822800</v>
      </c>
      <c r="J1795" s="12">
        <v>1481058170</v>
      </c>
      <c r="K1795" s="13">
        <f>(J1795/86400)+25569</f>
        <v>42710.876967592594</v>
      </c>
      <c r="L1795" t="b">
        <v>0</v>
      </c>
      <c r="M1795">
        <v>34</v>
      </c>
      <c r="N1795" t="b">
        <v>1</v>
      </c>
      <c r="O1795" t="s">
        <v>8283</v>
      </c>
      <c r="P1795">
        <f t="shared" ref="P1795:P1858" si="56">IFERROR(ROUND(E1795/L1795,2),0)</f>
        <v>0</v>
      </c>
      <c r="Q1795">
        <f>YEAR(K1795)</f>
        <v>2016</v>
      </c>
      <c r="R1795">
        <f t="shared" ref="R1795:R1858" si="57">ROUND(E1795/D1795*100,0)</f>
        <v>109</v>
      </c>
      <c r="S1795" s="17" t="s">
        <v>8333</v>
      </c>
      <c r="T1795" t="s">
        <v>8334</v>
      </c>
    </row>
    <row r="1796" spans="1:20" ht="48" hidden="1" x14ac:dyDescent="0.2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 s="12">
        <v>1406760101</v>
      </c>
      <c r="J1796" s="12">
        <v>1404168101</v>
      </c>
      <c r="K1796" s="13">
        <f>(J1796/86400)+25569</f>
        <v>41820.945613425924</v>
      </c>
      <c r="L1796" t="b">
        <v>0</v>
      </c>
      <c r="M1796">
        <v>72</v>
      </c>
      <c r="N1796" t="b">
        <v>1</v>
      </c>
      <c r="O1796" t="s">
        <v>8269</v>
      </c>
      <c r="P1796">
        <f t="shared" si="56"/>
        <v>0</v>
      </c>
      <c r="Q1796">
        <f>YEAR(K1796)</f>
        <v>2014</v>
      </c>
      <c r="R1796">
        <f t="shared" si="57"/>
        <v>109</v>
      </c>
      <c r="S1796" s="17" t="s">
        <v>8343</v>
      </c>
      <c r="T1796" t="s">
        <v>8346</v>
      </c>
    </row>
    <row r="1797" spans="1:20" ht="48" hidden="1" x14ac:dyDescent="0.2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 s="12">
        <v>1448229600</v>
      </c>
      <c r="J1797" s="12">
        <v>1446401372</v>
      </c>
      <c r="K1797" s="13">
        <f>(J1797/86400)+25569</f>
        <v>42309.756620370375</v>
      </c>
      <c r="L1797" t="b">
        <v>0</v>
      </c>
      <c r="M1797">
        <v>47</v>
      </c>
      <c r="N1797" t="b">
        <v>1</v>
      </c>
      <c r="O1797" t="s">
        <v>8269</v>
      </c>
      <c r="P1797">
        <f t="shared" si="56"/>
        <v>0</v>
      </c>
      <c r="Q1797">
        <f>YEAR(K1797)</f>
        <v>2015</v>
      </c>
      <c r="R1797">
        <f t="shared" si="57"/>
        <v>144</v>
      </c>
      <c r="S1797" s="17" t="s">
        <v>8343</v>
      </c>
      <c r="T1797" t="s">
        <v>8346</v>
      </c>
    </row>
    <row r="1798" spans="1:20" ht="48" hidden="1" x14ac:dyDescent="0.2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 s="12">
        <v>1462878648</v>
      </c>
      <c r="J1798" s="12">
        <v>1461064248</v>
      </c>
      <c r="K1798" s="13">
        <f>(J1798/86400)+25569</f>
        <v>42479.465833333335</v>
      </c>
      <c r="L1798" t="b">
        <v>0</v>
      </c>
      <c r="M1798">
        <v>30</v>
      </c>
      <c r="N1798" t="b">
        <v>1</v>
      </c>
      <c r="O1798" t="s">
        <v>8269</v>
      </c>
      <c r="P1798">
        <f t="shared" si="56"/>
        <v>0</v>
      </c>
      <c r="Q1798">
        <f>YEAR(K1798)</f>
        <v>2016</v>
      </c>
      <c r="R1798">
        <f t="shared" si="57"/>
        <v>108</v>
      </c>
      <c r="S1798" s="17" t="s">
        <v>8343</v>
      </c>
      <c r="T1798" t="s">
        <v>8346</v>
      </c>
    </row>
    <row r="1799" spans="1:20" ht="48" hidden="1" x14ac:dyDescent="0.2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 s="12">
        <v>1425211200</v>
      </c>
      <c r="J1799" s="12">
        <v>1422534260</v>
      </c>
      <c r="K1799" s="13">
        <f>(J1799/86400)+25569</f>
        <v>42033.516898148147</v>
      </c>
      <c r="L1799" t="b">
        <v>0</v>
      </c>
      <c r="M1799">
        <v>38</v>
      </c>
      <c r="N1799" t="b">
        <v>1</v>
      </c>
      <c r="O1799" t="s">
        <v>8263</v>
      </c>
      <c r="P1799">
        <f t="shared" si="56"/>
        <v>0</v>
      </c>
      <c r="Q1799">
        <f>YEAR(K1799)</f>
        <v>2015</v>
      </c>
      <c r="R1799">
        <f t="shared" si="57"/>
        <v>108</v>
      </c>
      <c r="S1799" s="17" t="s">
        <v>8341</v>
      </c>
      <c r="T1799" t="s">
        <v>8352</v>
      </c>
    </row>
    <row r="1800" spans="1:20" ht="48" x14ac:dyDescent="0.2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 s="12">
        <v>1407065979</v>
      </c>
      <c r="J1800" s="12">
        <v>1404560379</v>
      </c>
      <c r="K1800" s="13">
        <f>(J1800/86400)+25569</f>
        <v>41825.485868055555</v>
      </c>
      <c r="L1800" t="b">
        <v>1</v>
      </c>
      <c r="M1800">
        <v>39</v>
      </c>
      <c r="N1800" t="b">
        <v>0</v>
      </c>
      <c r="O1800" t="s">
        <v>8283</v>
      </c>
      <c r="P1800">
        <f t="shared" si="56"/>
        <v>2156</v>
      </c>
      <c r="Q1800">
        <f>YEAR(K1800)</f>
        <v>2014</v>
      </c>
      <c r="R1800">
        <f t="shared" si="57"/>
        <v>20</v>
      </c>
      <c r="S1800" s="17" t="s">
        <v>8333</v>
      </c>
      <c r="T1800" t="s">
        <v>8334</v>
      </c>
    </row>
    <row r="1801" spans="1:20" ht="48" hidden="1" x14ac:dyDescent="0.2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 s="12">
        <v>1436511600</v>
      </c>
      <c r="J1801" s="12">
        <v>1434415812</v>
      </c>
      <c r="K1801" s="13">
        <f>(J1801/86400)+25569</f>
        <v>42171.034861111111</v>
      </c>
      <c r="L1801" t="b">
        <v>0</v>
      </c>
      <c r="M1801">
        <v>19</v>
      </c>
      <c r="N1801" t="b">
        <v>1</v>
      </c>
      <c r="O1801" t="s">
        <v>8269</v>
      </c>
      <c r="P1801">
        <f t="shared" si="56"/>
        <v>0</v>
      </c>
      <c r="Q1801">
        <f>YEAR(K1801)</f>
        <v>2015</v>
      </c>
      <c r="R1801">
        <f t="shared" si="57"/>
        <v>108</v>
      </c>
      <c r="S1801" s="17" t="s">
        <v>8343</v>
      </c>
      <c r="T1801" t="s">
        <v>8346</v>
      </c>
    </row>
    <row r="1802" spans="1:20" ht="48" hidden="1" x14ac:dyDescent="0.2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 s="12">
        <v>1415815393</v>
      </c>
      <c r="J1802" s="12">
        <v>1413997393</v>
      </c>
      <c r="K1802" s="13">
        <f>(J1802/86400)+25569</f>
        <v>41934.71056712963</v>
      </c>
      <c r="L1802" t="b">
        <v>0</v>
      </c>
      <c r="M1802">
        <v>58</v>
      </c>
      <c r="N1802" t="b">
        <v>1</v>
      </c>
      <c r="O1802" t="s">
        <v>8277</v>
      </c>
      <c r="P1802">
        <f t="shared" si="56"/>
        <v>0</v>
      </c>
      <c r="Q1802">
        <f>YEAR(K1802)</f>
        <v>2014</v>
      </c>
      <c r="R1802">
        <f t="shared" si="57"/>
        <v>108</v>
      </c>
      <c r="S1802" s="17" t="s">
        <v>8347</v>
      </c>
      <c r="T1802" t="s">
        <v>8348</v>
      </c>
    </row>
    <row r="1803" spans="1:20" ht="48" x14ac:dyDescent="0.2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 s="12">
        <v>1412393400</v>
      </c>
      <c r="J1803" s="12">
        <v>1409747154</v>
      </c>
      <c r="K1803" s="13">
        <f>(J1803/86400)+25569</f>
        <v>41885.51798611111</v>
      </c>
      <c r="L1803" t="b">
        <v>0</v>
      </c>
      <c r="M1803">
        <v>29</v>
      </c>
      <c r="N1803" t="b">
        <v>0</v>
      </c>
      <c r="O1803" t="s">
        <v>8280</v>
      </c>
      <c r="P1803">
        <f t="shared" si="56"/>
        <v>0</v>
      </c>
      <c r="Q1803">
        <f>YEAR(K1803)</f>
        <v>2014</v>
      </c>
      <c r="R1803">
        <f t="shared" si="57"/>
        <v>18</v>
      </c>
      <c r="S1803" s="17" t="s">
        <v>8336</v>
      </c>
      <c r="T1803" t="s">
        <v>8354</v>
      </c>
    </row>
    <row r="1804" spans="1:20" ht="48" hidden="1" x14ac:dyDescent="0.2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 s="12">
        <v>1439357559</v>
      </c>
      <c r="J1804" s="12">
        <v>1435469559</v>
      </c>
      <c r="K1804" s="13">
        <f>(J1804/86400)+25569</f>
        <v>42183.231006944443</v>
      </c>
      <c r="L1804" t="b">
        <v>0</v>
      </c>
      <c r="M1804">
        <v>24</v>
      </c>
      <c r="N1804" t="b">
        <v>1</v>
      </c>
      <c r="O1804" t="s">
        <v>8269</v>
      </c>
      <c r="P1804">
        <f t="shared" si="56"/>
        <v>0</v>
      </c>
      <c r="Q1804">
        <f>YEAR(K1804)</f>
        <v>2015</v>
      </c>
      <c r="R1804">
        <f t="shared" si="57"/>
        <v>108</v>
      </c>
      <c r="S1804" s="17" t="s">
        <v>8343</v>
      </c>
      <c r="T1804" t="s">
        <v>8346</v>
      </c>
    </row>
    <row r="1805" spans="1:20" ht="48" hidden="1" x14ac:dyDescent="0.2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 s="12">
        <v>1271573940</v>
      </c>
      <c r="J1805" s="12">
        <v>1268459318</v>
      </c>
      <c r="K1805" s="13">
        <f>(J1805/86400)+25569</f>
        <v>40250.242106481484</v>
      </c>
      <c r="L1805" t="b">
        <v>0</v>
      </c>
      <c r="M1805">
        <v>54</v>
      </c>
      <c r="N1805" t="b">
        <v>1</v>
      </c>
      <c r="O1805" t="s">
        <v>8274</v>
      </c>
      <c r="P1805">
        <f t="shared" si="56"/>
        <v>0</v>
      </c>
      <c r="Q1805">
        <f>YEAR(K1805)</f>
        <v>2010</v>
      </c>
      <c r="R1805">
        <f t="shared" si="57"/>
        <v>134</v>
      </c>
      <c r="S1805" s="17" t="s">
        <v>8347</v>
      </c>
      <c r="T1805" t="s">
        <v>8351</v>
      </c>
    </row>
    <row r="1806" spans="1:20" ht="48" hidden="1" x14ac:dyDescent="0.2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 s="12">
        <v>1338219793</v>
      </c>
      <c r="J1806" s="12">
        <v>1335541393</v>
      </c>
      <c r="K1806" s="13">
        <f>(J1806/86400)+25569</f>
        <v>41026.655011574076</v>
      </c>
      <c r="L1806" t="b">
        <v>0</v>
      </c>
      <c r="M1806">
        <v>35</v>
      </c>
      <c r="N1806" t="b">
        <v>1</v>
      </c>
      <c r="O1806" t="s">
        <v>8298</v>
      </c>
      <c r="P1806">
        <f t="shared" si="56"/>
        <v>0</v>
      </c>
      <c r="Q1806">
        <f>YEAR(K1806)</f>
        <v>2012</v>
      </c>
      <c r="R1806">
        <f t="shared" si="57"/>
        <v>107</v>
      </c>
      <c r="S1806" s="17" t="s">
        <v>8347</v>
      </c>
      <c r="T1806" t="s">
        <v>8361</v>
      </c>
    </row>
    <row r="1807" spans="1:20" ht="48" hidden="1" x14ac:dyDescent="0.2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 s="12">
        <v>1334767476</v>
      </c>
      <c r="J1807" s="12">
        <v>1332175476</v>
      </c>
      <c r="K1807" s="13">
        <f>(J1807/86400)+25569</f>
        <v>40987.697638888887</v>
      </c>
      <c r="L1807" t="b">
        <v>0</v>
      </c>
      <c r="M1807">
        <v>46</v>
      </c>
      <c r="N1807" t="b">
        <v>1</v>
      </c>
      <c r="O1807" t="s">
        <v>8274</v>
      </c>
      <c r="P1807">
        <f t="shared" si="56"/>
        <v>0</v>
      </c>
      <c r="Q1807">
        <f>YEAR(K1807)</f>
        <v>2012</v>
      </c>
      <c r="R1807">
        <f t="shared" si="57"/>
        <v>107</v>
      </c>
      <c r="S1807" s="17" t="s">
        <v>8347</v>
      </c>
      <c r="T1807" t="s">
        <v>8351</v>
      </c>
    </row>
    <row r="1808" spans="1:20" ht="48" hidden="1" x14ac:dyDescent="0.2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 s="12">
        <v>1445659140</v>
      </c>
      <c r="J1808" s="12">
        <v>1444236216</v>
      </c>
      <c r="K1808" s="13">
        <f>(J1808/86400)+25569</f>
        <v>42284.69694444444</v>
      </c>
      <c r="L1808" t="b">
        <v>0</v>
      </c>
      <c r="M1808">
        <v>20</v>
      </c>
      <c r="N1808" t="b">
        <v>1</v>
      </c>
      <c r="O1808" t="s">
        <v>8269</v>
      </c>
      <c r="P1808">
        <f t="shared" si="56"/>
        <v>0</v>
      </c>
      <c r="Q1808">
        <f>YEAR(K1808)</f>
        <v>2015</v>
      </c>
      <c r="R1808">
        <f t="shared" si="57"/>
        <v>107</v>
      </c>
      <c r="S1808" s="17" t="s">
        <v>8343</v>
      </c>
      <c r="T1808" t="s">
        <v>8346</v>
      </c>
    </row>
    <row r="1809" spans="1:20" ht="32" hidden="1" x14ac:dyDescent="0.2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 s="12">
        <v>1351400400</v>
      </c>
      <c r="J1809" s="12">
        <v>1348285321</v>
      </c>
      <c r="K1809" s="13">
        <f>(J1809/86400)+25569</f>
        <v>41174.154178240744</v>
      </c>
      <c r="L1809" t="b">
        <v>0</v>
      </c>
      <c r="M1809">
        <v>58</v>
      </c>
      <c r="N1809" t="b">
        <v>1</v>
      </c>
      <c r="O1809" t="s">
        <v>8277</v>
      </c>
      <c r="P1809">
        <f t="shared" si="56"/>
        <v>0</v>
      </c>
      <c r="Q1809">
        <f>YEAR(K1809)</f>
        <v>2012</v>
      </c>
      <c r="R1809">
        <f t="shared" si="57"/>
        <v>107</v>
      </c>
      <c r="S1809" s="17" t="s">
        <v>8347</v>
      </c>
      <c r="T1809" t="s">
        <v>8348</v>
      </c>
    </row>
    <row r="1810" spans="1:20" ht="32" hidden="1" x14ac:dyDescent="0.2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 s="12">
        <v>1333648820</v>
      </c>
      <c r="J1810" s="12">
        <v>1331060420</v>
      </c>
      <c r="K1810" s="13">
        <f>(J1810/86400)+25569</f>
        <v>40974.791898148149</v>
      </c>
      <c r="L1810" t="b">
        <v>0</v>
      </c>
      <c r="M1810">
        <v>48</v>
      </c>
      <c r="N1810" t="b">
        <v>1</v>
      </c>
      <c r="O1810" t="s">
        <v>8290</v>
      </c>
      <c r="P1810">
        <f t="shared" si="56"/>
        <v>0</v>
      </c>
      <c r="Q1810">
        <f>YEAR(K1810)</f>
        <v>2012</v>
      </c>
      <c r="R1810">
        <f t="shared" si="57"/>
        <v>143</v>
      </c>
      <c r="S1810" s="17" t="s">
        <v>8347</v>
      </c>
      <c r="T1810" t="s">
        <v>8358</v>
      </c>
    </row>
    <row r="1811" spans="1:20" ht="64" hidden="1" x14ac:dyDescent="0.2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 s="12">
        <v>1404641289</v>
      </c>
      <c r="J1811" s="12">
        <v>1402049289</v>
      </c>
      <c r="K1811" s="13">
        <f>(J1811/86400)+25569</f>
        <v>41796.422326388885</v>
      </c>
      <c r="L1811" t="b">
        <v>0</v>
      </c>
      <c r="M1811">
        <v>67</v>
      </c>
      <c r="N1811" t="b">
        <v>1</v>
      </c>
      <c r="O1811" t="s">
        <v>8269</v>
      </c>
      <c r="P1811">
        <f t="shared" si="56"/>
        <v>0</v>
      </c>
      <c r="Q1811">
        <f>YEAR(K1811)</f>
        <v>2014</v>
      </c>
      <c r="R1811">
        <f t="shared" si="57"/>
        <v>107</v>
      </c>
      <c r="S1811" s="17" t="s">
        <v>8343</v>
      </c>
      <c r="T1811" t="s">
        <v>8346</v>
      </c>
    </row>
    <row r="1812" spans="1:20" ht="48" hidden="1" x14ac:dyDescent="0.2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 s="12">
        <v>1458235549</v>
      </c>
      <c r="J1812" s="12">
        <v>1455647149</v>
      </c>
      <c r="K1812" s="13">
        <f>(J1812/86400)+25569</f>
        <v>42416.767928240741</v>
      </c>
      <c r="L1812" t="b">
        <v>0</v>
      </c>
      <c r="M1812">
        <v>17</v>
      </c>
      <c r="N1812" t="b">
        <v>1</v>
      </c>
      <c r="O1812" t="s">
        <v>8271</v>
      </c>
      <c r="P1812">
        <f t="shared" si="56"/>
        <v>0</v>
      </c>
      <c r="Q1812">
        <f>YEAR(K1812)</f>
        <v>2016</v>
      </c>
      <c r="R1812">
        <f t="shared" si="57"/>
        <v>107</v>
      </c>
      <c r="S1812" s="17" t="s">
        <v>8328</v>
      </c>
      <c r="T1812" t="s">
        <v>8330</v>
      </c>
    </row>
    <row r="1813" spans="1:20" ht="48" hidden="1" x14ac:dyDescent="0.2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 s="12">
        <v>1436562000</v>
      </c>
      <c r="J1813" s="12">
        <v>1434440227</v>
      </c>
      <c r="K1813" s="13">
        <f>(J1813/86400)+25569</f>
        <v>42171.317442129628</v>
      </c>
      <c r="L1813" t="b">
        <v>0</v>
      </c>
      <c r="M1813">
        <v>13</v>
      </c>
      <c r="N1813" t="b">
        <v>1</v>
      </c>
      <c r="O1813" t="s">
        <v>8269</v>
      </c>
      <c r="P1813">
        <f t="shared" si="56"/>
        <v>0</v>
      </c>
      <c r="Q1813">
        <f>YEAR(K1813)</f>
        <v>2015</v>
      </c>
      <c r="R1813">
        <f t="shared" si="57"/>
        <v>143</v>
      </c>
      <c r="S1813" s="17" t="s">
        <v>8343</v>
      </c>
      <c r="T1813" t="s">
        <v>8346</v>
      </c>
    </row>
    <row r="1814" spans="1:20" ht="48" hidden="1" x14ac:dyDescent="0.2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 s="12">
        <v>1457139600</v>
      </c>
      <c r="J1814" s="12">
        <v>1455230214</v>
      </c>
      <c r="K1814" s="13">
        <f>(J1814/86400)+25569</f>
        <v>42411.942291666666</v>
      </c>
      <c r="L1814" t="b">
        <v>0</v>
      </c>
      <c r="M1814">
        <v>13</v>
      </c>
      <c r="N1814" t="b">
        <v>1</v>
      </c>
      <c r="O1814" t="s">
        <v>8269</v>
      </c>
      <c r="P1814">
        <f t="shared" si="56"/>
        <v>0</v>
      </c>
      <c r="Q1814">
        <f>YEAR(K1814)</f>
        <v>2016</v>
      </c>
      <c r="R1814">
        <f t="shared" si="57"/>
        <v>102</v>
      </c>
      <c r="S1814" s="17" t="s">
        <v>8343</v>
      </c>
      <c r="T1814" t="s">
        <v>8346</v>
      </c>
    </row>
    <row r="1815" spans="1:20" ht="48" hidden="1" x14ac:dyDescent="0.2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 s="12">
        <v>1443384840</v>
      </c>
      <c r="J1815" s="12">
        <v>1441790658</v>
      </c>
      <c r="K1815" s="13">
        <f>(J1815/86400)+25569</f>
        <v>42256.391875000001</v>
      </c>
      <c r="L1815" t="b">
        <v>0</v>
      </c>
      <c r="M1815">
        <v>98</v>
      </c>
      <c r="N1815" t="b">
        <v>1</v>
      </c>
      <c r="O1815" t="s">
        <v>8263</v>
      </c>
      <c r="P1815">
        <f t="shared" si="56"/>
        <v>0</v>
      </c>
      <c r="Q1815">
        <f>YEAR(K1815)</f>
        <v>2015</v>
      </c>
      <c r="R1815">
        <f t="shared" si="57"/>
        <v>107</v>
      </c>
      <c r="S1815" s="17" t="s">
        <v>8341</v>
      </c>
      <c r="T1815" t="s">
        <v>8352</v>
      </c>
    </row>
    <row r="1816" spans="1:20" ht="48" hidden="1" x14ac:dyDescent="0.2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 s="12">
        <v>1363024946</v>
      </c>
      <c r="J1816" s="12">
        <v>1359140546</v>
      </c>
      <c r="K1816" s="13">
        <f>(J1816/86400)+25569</f>
        <v>41299.793356481481</v>
      </c>
      <c r="L1816" t="b">
        <v>0</v>
      </c>
      <c r="M1816">
        <v>44</v>
      </c>
      <c r="N1816" t="b">
        <v>1</v>
      </c>
      <c r="O1816" t="s">
        <v>8277</v>
      </c>
      <c r="P1816">
        <f t="shared" si="56"/>
        <v>0</v>
      </c>
      <c r="Q1816">
        <f>YEAR(K1816)</f>
        <v>2013</v>
      </c>
      <c r="R1816">
        <f t="shared" si="57"/>
        <v>107</v>
      </c>
      <c r="S1816" s="17" t="s">
        <v>8347</v>
      </c>
      <c r="T1816" t="s">
        <v>8348</v>
      </c>
    </row>
    <row r="1817" spans="1:20" ht="48" x14ac:dyDescent="0.2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 s="12">
        <v>1420346638</v>
      </c>
      <c r="J1817" s="12">
        <v>1417754638</v>
      </c>
      <c r="K1817" s="13">
        <f>(J1817/86400)+25569</f>
        <v>41978.197199074071</v>
      </c>
      <c r="L1817" t="b">
        <v>0</v>
      </c>
      <c r="M1817">
        <v>13</v>
      </c>
      <c r="N1817" t="b">
        <v>0</v>
      </c>
      <c r="O1817" t="s">
        <v>8266</v>
      </c>
      <c r="P1817">
        <f t="shared" si="56"/>
        <v>0</v>
      </c>
      <c r="Q1817">
        <f>YEAR(K1817)</f>
        <v>2014</v>
      </c>
      <c r="R1817">
        <f t="shared" si="57"/>
        <v>15</v>
      </c>
      <c r="S1817" s="17" t="s">
        <v>8341</v>
      </c>
      <c r="T1817" t="s">
        <v>8345</v>
      </c>
    </row>
    <row r="1818" spans="1:20" ht="48" hidden="1" x14ac:dyDescent="0.2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 s="12">
        <v>1313370000</v>
      </c>
      <c r="J1818" s="12">
        <v>1307594625</v>
      </c>
      <c r="K1818" s="13">
        <f>(J1818/86400)+25569</f>
        <v>40703.197048611109</v>
      </c>
      <c r="L1818" t="b">
        <v>0</v>
      </c>
      <c r="M1818">
        <v>39</v>
      </c>
      <c r="N1818" t="b">
        <v>1</v>
      </c>
      <c r="O1818" t="s">
        <v>8277</v>
      </c>
      <c r="P1818">
        <f t="shared" si="56"/>
        <v>0</v>
      </c>
      <c r="Q1818">
        <f>YEAR(K1818)</f>
        <v>2011</v>
      </c>
      <c r="R1818">
        <f t="shared" si="57"/>
        <v>107</v>
      </c>
      <c r="S1818" s="17" t="s">
        <v>8347</v>
      </c>
      <c r="T1818" t="s">
        <v>8348</v>
      </c>
    </row>
    <row r="1819" spans="1:20" ht="48" x14ac:dyDescent="0.2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 s="12">
        <v>1445196989</v>
      </c>
      <c r="J1819" s="12">
        <v>1442604989</v>
      </c>
      <c r="K1819" s="13">
        <f>(J1819/86400)+25569</f>
        <v>42265.817002314812</v>
      </c>
      <c r="L1819" t="b">
        <v>1</v>
      </c>
      <c r="M1819">
        <v>43</v>
      </c>
      <c r="N1819" t="b">
        <v>0</v>
      </c>
      <c r="O1819" t="s">
        <v>8269</v>
      </c>
      <c r="P1819">
        <f t="shared" si="56"/>
        <v>2129</v>
      </c>
      <c r="Q1819">
        <f>YEAR(K1819)</f>
        <v>2015</v>
      </c>
      <c r="R1819">
        <f t="shared" si="57"/>
        <v>16</v>
      </c>
      <c r="S1819" s="17" t="s">
        <v>8343</v>
      </c>
      <c r="T1819" t="s">
        <v>8346</v>
      </c>
    </row>
    <row r="1820" spans="1:20" ht="48" hidden="1" x14ac:dyDescent="0.2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 s="12">
        <v>1487769952</v>
      </c>
      <c r="J1820" s="12">
        <v>1485177952</v>
      </c>
      <c r="K1820" s="13">
        <f>(J1820/86400)+25569</f>
        <v>42758.559629629628</v>
      </c>
      <c r="L1820" t="b">
        <v>0</v>
      </c>
      <c r="M1820">
        <v>41</v>
      </c>
      <c r="N1820" t="b">
        <v>1</v>
      </c>
      <c r="O1820" t="s">
        <v>8269</v>
      </c>
      <c r="P1820">
        <f t="shared" si="56"/>
        <v>0</v>
      </c>
      <c r="Q1820">
        <f>YEAR(K1820)</f>
        <v>2017</v>
      </c>
      <c r="R1820">
        <f t="shared" si="57"/>
        <v>106</v>
      </c>
      <c r="S1820" s="17" t="s">
        <v>8343</v>
      </c>
      <c r="T1820" t="s">
        <v>8346</v>
      </c>
    </row>
    <row r="1821" spans="1:20" ht="48" hidden="1" x14ac:dyDescent="0.2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 s="12">
        <v>1465940580</v>
      </c>
      <c r="J1821" s="12">
        <v>1462603021</v>
      </c>
      <c r="K1821" s="13">
        <f>(J1821/86400)+25569</f>
        <v>42497.275706018518</v>
      </c>
      <c r="L1821" t="b">
        <v>0</v>
      </c>
      <c r="M1821">
        <v>27</v>
      </c>
      <c r="N1821" t="b">
        <v>1</v>
      </c>
      <c r="O1821" t="s">
        <v>8269</v>
      </c>
      <c r="P1821">
        <f t="shared" si="56"/>
        <v>0</v>
      </c>
      <c r="Q1821">
        <f>YEAR(K1821)</f>
        <v>2016</v>
      </c>
      <c r="R1821">
        <f t="shared" si="57"/>
        <v>101</v>
      </c>
      <c r="S1821" s="17" t="s">
        <v>8343</v>
      </c>
      <c r="T1821" t="s">
        <v>8346</v>
      </c>
    </row>
    <row r="1822" spans="1:20" ht="48" x14ac:dyDescent="0.2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 s="12">
        <v>1412135940</v>
      </c>
      <c r="J1822" s="12">
        <v>1410366708</v>
      </c>
      <c r="K1822" s="13">
        <f>(J1822/86400)+25569</f>
        <v>41892.688750000001</v>
      </c>
      <c r="L1822" t="b">
        <v>0</v>
      </c>
      <c r="M1822">
        <v>16</v>
      </c>
      <c r="N1822" t="b">
        <v>0</v>
      </c>
      <c r="O1822" t="s">
        <v>8287</v>
      </c>
      <c r="P1822">
        <f t="shared" si="56"/>
        <v>0</v>
      </c>
      <c r="Q1822">
        <f>YEAR(K1822)</f>
        <v>2014</v>
      </c>
      <c r="R1822">
        <f t="shared" si="57"/>
        <v>49</v>
      </c>
      <c r="S1822" s="17" t="s">
        <v>8333</v>
      </c>
      <c r="T1822" t="s">
        <v>8375</v>
      </c>
    </row>
    <row r="1823" spans="1:20" ht="48" x14ac:dyDescent="0.2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 s="12">
        <v>1434047084</v>
      </c>
      <c r="J1823" s="12">
        <v>1431455084</v>
      </c>
      <c r="K1823" s="13">
        <f>(J1823/86400)+25569</f>
        <v>42136.767175925925</v>
      </c>
      <c r="L1823" t="b">
        <v>1</v>
      </c>
      <c r="M1823">
        <v>28</v>
      </c>
      <c r="N1823" t="b">
        <v>0</v>
      </c>
      <c r="O1823" t="s">
        <v>8269</v>
      </c>
      <c r="P1823">
        <f t="shared" si="56"/>
        <v>2113</v>
      </c>
      <c r="Q1823">
        <f>YEAR(K1823)</f>
        <v>2015</v>
      </c>
      <c r="R1823">
        <f t="shared" si="57"/>
        <v>7</v>
      </c>
      <c r="S1823" s="17" t="s">
        <v>8343</v>
      </c>
      <c r="T1823" t="s">
        <v>8346</v>
      </c>
    </row>
    <row r="1824" spans="1:20" ht="48" x14ac:dyDescent="0.2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 s="12">
        <v>1391427692</v>
      </c>
      <c r="J1824" s="12">
        <v>1388835692</v>
      </c>
      <c r="K1824" s="13">
        <f>(J1824/86400)+25569</f>
        <v>41643.487175925926</v>
      </c>
      <c r="L1824" t="b">
        <v>0</v>
      </c>
      <c r="M1824">
        <v>99</v>
      </c>
      <c r="N1824" t="b">
        <v>0</v>
      </c>
      <c r="O1824" t="s">
        <v>8280</v>
      </c>
      <c r="P1824">
        <f t="shared" si="56"/>
        <v>0</v>
      </c>
      <c r="Q1824">
        <f>YEAR(K1824)</f>
        <v>2014</v>
      </c>
      <c r="R1824">
        <f t="shared" si="57"/>
        <v>2</v>
      </c>
      <c r="S1824" s="17" t="s">
        <v>8336</v>
      </c>
      <c r="T1824" t="s">
        <v>8354</v>
      </c>
    </row>
    <row r="1825" spans="1:20" ht="48" hidden="1" x14ac:dyDescent="0.2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 s="12">
        <v>1362974400</v>
      </c>
      <c r="J1825" s="12">
        <v>1360948389</v>
      </c>
      <c r="K1825" s="13">
        <f>(J1825/86400)+25569</f>
        <v>41320.717465277776</v>
      </c>
      <c r="L1825" t="b">
        <v>1</v>
      </c>
      <c r="M1825">
        <v>22</v>
      </c>
      <c r="N1825" t="b">
        <v>1</v>
      </c>
      <c r="O1825" t="s">
        <v>8274</v>
      </c>
      <c r="P1825">
        <f t="shared" si="56"/>
        <v>2110.5</v>
      </c>
      <c r="Q1825">
        <f>YEAR(K1825)</f>
        <v>2013</v>
      </c>
      <c r="R1825">
        <f t="shared" si="57"/>
        <v>211</v>
      </c>
      <c r="S1825" s="17" t="s">
        <v>8347</v>
      </c>
      <c r="T1825" t="s">
        <v>8351</v>
      </c>
    </row>
    <row r="1826" spans="1:20" ht="48" hidden="1" x14ac:dyDescent="0.2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 s="12">
        <v>1435733940</v>
      </c>
      <c r="J1826" s="12">
        <v>1431046325</v>
      </c>
      <c r="K1826" s="13">
        <f>(J1826/86400)+25569</f>
        <v>42132.036168981482</v>
      </c>
      <c r="L1826" t="b">
        <v>0</v>
      </c>
      <c r="M1826">
        <v>35</v>
      </c>
      <c r="N1826" t="b">
        <v>1</v>
      </c>
      <c r="O1826" t="s">
        <v>8269</v>
      </c>
      <c r="P1826">
        <f t="shared" si="56"/>
        <v>0</v>
      </c>
      <c r="Q1826">
        <f>YEAR(K1826)</f>
        <v>2015</v>
      </c>
      <c r="R1826">
        <f t="shared" si="57"/>
        <v>106</v>
      </c>
      <c r="S1826" s="17" t="s">
        <v>8343</v>
      </c>
      <c r="T1826" t="s">
        <v>8346</v>
      </c>
    </row>
    <row r="1827" spans="1:20" ht="32" hidden="1" x14ac:dyDescent="0.2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 s="12">
        <v>1480899600</v>
      </c>
      <c r="J1827" s="12">
        <v>1479609520</v>
      </c>
      <c r="K1827" s="13">
        <f>(J1827/86400)+25569</f>
        <v>42694.110185185185</v>
      </c>
      <c r="L1827" t="b">
        <v>0</v>
      </c>
      <c r="M1827">
        <v>17</v>
      </c>
      <c r="N1827" t="b">
        <v>1</v>
      </c>
      <c r="O1827" t="s">
        <v>8269</v>
      </c>
      <c r="P1827">
        <f t="shared" si="56"/>
        <v>0</v>
      </c>
      <c r="Q1827">
        <f>YEAR(K1827)</f>
        <v>2016</v>
      </c>
      <c r="R1827">
        <f t="shared" si="57"/>
        <v>105</v>
      </c>
      <c r="S1827" s="17" t="s">
        <v>8343</v>
      </c>
      <c r="T1827" t="s">
        <v>8346</v>
      </c>
    </row>
    <row r="1828" spans="1:20" ht="48" x14ac:dyDescent="0.2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 s="12">
        <v>1442722891</v>
      </c>
      <c r="J1828" s="12">
        <v>1440130891</v>
      </c>
      <c r="K1828" s="13">
        <f>(J1828/86400)+25569</f>
        <v>42237.181608796294</v>
      </c>
      <c r="L1828" t="b">
        <v>0</v>
      </c>
      <c r="M1828">
        <v>5</v>
      </c>
      <c r="N1828" t="b">
        <v>0</v>
      </c>
      <c r="O1828" t="s">
        <v>8301</v>
      </c>
      <c r="P1828">
        <f t="shared" si="56"/>
        <v>0</v>
      </c>
      <c r="Q1828">
        <f>YEAR(K1828)</f>
        <v>2015</v>
      </c>
      <c r="R1828">
        <f t="shared" si="57"/>
        <v>0</v>
      </c>
      <c r="S1828" s="17" t="s">
        <v>8343</v>
      </c>
      <c r="T1828" t="s">
        <v>8344</v>
      </c>
    </row>
    <row r="1829" spans="1:20" ht="48" hidden="1" x14ac:dyDescent="0.2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 s="12">
        <v>1413377522</v>
      </c>
      <c r="J1829" s="12">
        <v>1410785522</v>
      </c>
      <c r="K1829" s="13">
        <f>(J1829/86400)+25569</f>
        <v>41897.536134259259</v>
      </c>
      <c r="L1829" t="b">
        <v>1</v>
      </c>
      <c r="M1829">
        <v>74</v>
      </c>
      <c r="N1829" t="b">
        <v>1</v>
      </c>
      <c r="O1829" t="s">
        <v>8269</v>
      </c>
      <c r="P1829">
        <f t="shared" si="56"/>
        <v>2102</v>
      </c>
      <c r="Q1829">
        <f>YEAR(K1829)</f>
        <v>2014</v>
      </c>
      <c r="R1829">
        <f t="shared" si="57"/>
        <v>105</v>
      </c>
      <c r="S1829" s="17" t="s">
        <v>8343</v>
      </c>
      <c r="T1829" t="s">
        <v>8346</v>
      </c>
    </row>
    <row r="1830" spans="1:20" ht="48" hidden="1" x14ac:dyDescent="0.2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 s="12">
        <v>1427860740</v>
      </c>
      <c r="J1830" s="12">
        <v>1424727712</v>
      </c>
      <c r="K1830" s="13">
        <f>(J1830/86400)+25569</f>
        <v>42058.904074074075</v>
      </c>
      <c r="L1830" t="b">
        <v>0</v>
      </c>
      <c r="M1830">
        <v>34</v>
      </c>
      <c r="N1830" t="b">
        <v>1</v>
      </c>
      <c r="O1830" t="s">
        <v>8269</v>
      </c>
      <c r="P1830">
        <f t="shared" si="56"/>
        <v>0</v>
      </c>
      <c r="Q1830">
        <f>YEAR(K1830)</f>
        <v>2015</v>
      </c>
      <c r="R1830">
        <f t="shared" si="57"/>
        <v>140</v>
      </c>
      <c r="S1830" s="17" t="s">
        <v>8343</v>
      </c>
      <c r="T1830" t="s">
        <v>8346</v>
      </c>
    </row>
    <row r="1831" spans="1:20" ht="48" hidden="1" x14ac:dyDescent="0.2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 s="12">
        <v>1373572903</v>
      </c>
      <c r="J1831" s="12">
        <v>1371585703</v>
      </c>
      <c r="K1831" s="13">
        <f>(J1831/86400)+25569</f>
        <v>41443.83452546296</v>
      </c>
      <c r="L1831" t="b">
        <v>0</v>
      </c>
      <c r="M1831">
        <v>50</v>
      </c>
      <c r="N1831" t="b">
        <v>1</v>
      </c>
      <c r="O1831" t="s">
        <v>8274</v>
      </c>
      <c r="P1831">
        <f t="shared" si="56"/>
        <v>0</v>
      </c>
      <c r="Q1831">
        <f>YEAR(K1831)</f>
        <v>2013</v>
      </c>
      <c r="R1831">
        <f t="shared" si="57"/>
        <v>105</v>
      </c>
      <c r="S1831" s="17" t="s">
        <v>8347</v>
      </c>
      <c r="T1831" t="s">
        <v>8351</v>
      </c>
    </row>
    <row r="1832" spans="1:20" ht="64" hidden="1" x14ac:dyDescent="0.2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 s="12">
        <v>1262325600</v>
      </c>
      <c r="J1832" s="12">
        <v>1257871712</v>
      </c>
      <c r="K1832" s="13">
        <f>(J1832/86400)+25569</f>
        <v>40127.700370370367</v>
      </c>
      <c r="L1832" t="b">
        <v>0</v>
      </c>
      <c r="M1832">
        <v>14</v>
      </c>
      <c r="N1832" t="b">
        <v>1</v>
      </c>
      <c r="O1832" t="s">
        <v>8298</v>
      </c>
      <c r="P1832">
        <f t="shared" si="56"/>
        <v>0</v>
      </c>
      <c r="Q1832">
        <f>YEAR(K1832)</f>
        <v>2009</v>
      </c>
      <c r="R1832">
        <f t="shared" si="57"/>
        <v>105</v>
      </c>
      <c r="S1832" s="17" t="s">
        <v>8347</v>
      </c>
      <c r="T1832" t="s">
        <v>8361</v>
      </c>
    </row>
    <row r="1833" spans="1:20" ht="48" hidden="1" x14ac:dyDescent="0.2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 s="12">
        <v>1415481203</v>
      </c>
      <c r="J1833" s="12">
        <v>1412885603</v>
      </c>
      <c r="K1833" s="13">
        <f>(J1833/86400)+25569</f>
        <v>41921.842627314814</v>
      </c>
      <c r="L1833" t="b">
        <v>1</v>
      </c>
      <c r="M1833">
        <v>23</v>
      </c>
      <c r="N1833" t="b">
        <v>0</v>
      </c>
      <c r="O1833" t="s">
        <v>8299</v>
      </c>
      <c r="P1833">
        <f t="shared" si="56"/>
        <v>2100</v>
      </c>
      <c r="Q1833">
        <f>YEAR(K1833)</f>
        <v>2014</v>
      </c>
      <c r="R1833">
        <f t="shared" si="57"/>
        <v>11</v>
      </c>
      <c r="S1833" s="17" t="s">
        <v>8328</v>
      </c>
      <c r="T1833" t="s">
        <v>8335</v>
      </c>
    </row>
    <row r="1834" spans="1:20" ht="48" hidden="1" x14ac:dyDescent="0.2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 s="12">
        <v>1417620506</v>
      </c>
      <c r="J1834" s="12">
        <v>1415028506</v>
      </c>
      <c r="K1834" s="13">
        <f>(J1834/86400)+25569</f>
        <v>41946.644745370373</v>
      </c>
      <c r="L1834" t="b">
        <v>0</v>
      </c>
      <c r="M1834">
        <v>41</v>
      </c>
      <c r="N1834" t="b">
        <v>1</v>
      </c>
      <c r="O1834" t="s">
        <v>8269</v>
      </c>
      <c r="P1834">
        <f t="shared" si="56"/>
        <v>0</v>
      </c>
      <c r="Q1834">
        <f>YEAR(K1834)</f>
        <v>2014</v>
      </c>
      <c r="R1834">
        <f t="shared" si="57"/>
        <v>105</v>
      </c>
      <c r="S1834" s="17" t="s">
        <v>8343</v>
      </c>
      <c r="T1834" t="s">
        <v>8346</v>
      </c>
    </row>
    <row r="1835" spans="1:20" ht="48" hidden="1" x14ac:dyDescent="0.2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 s="12">
        <v>1404444286</v>
      </c>
      <c r="J1835" s="12">
        <v>1403234686</v>
      </c>
      <c r="K1835" s="13">
        <f>(J1835/86400)+25569</f>
        <v>41810.142199074078</v>
      </c>
      <c r="L1835" t="b">
        <v>0</v>
      </c>
      <c r="M1835">
        <v>39</v>
      </c>
      <c r="N1835" t="b">
        <v>1</v>
      </c>
      <c r="O1835" t="s">
        <v>8269</v>
      </c>
      <c r="P1835">
        <f t="shared" si="56"/>
        <v>0</v>
      </c>
      <c r="Q1835">
        <f>YEAR(K1835)</f>
        <v>2014</v>
      </c>
      <c r="R1835">
        <f t="shared" si="57"/>
        <v>300</v>
      </c>
      <c r="S1835" s="17" t="s">
        <v>8343</v>
      </c>
      <c r="T1835" t="s">
        <v>8346</v>
      </c>
    </row>
    <row r="1836" spans="1:20" ht="48" hidden="1" x14ac:dyDescent="0.2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 s="12">
        <v>1336245328</v>
      </c>
      <c r="J1836" s="12">
        <v>1333653333</v>
      </c>
      <c r="K1836" s="13">
        <f>(J1836/86400)+25569</f>
        <v>41004.802465277782</v>
      </c>
      <c r="L1836" t="b">
        <v>1</v>
      </c>
      <c r="M1836">
        <v>75</v>
      </c>
      <c r="N1836" t="b">
        <v>1</v>
      </c>
      <c r="O1836" t="s">
        <v>8277</v>
      </c>
      <c r="P1836">
        <f t="shared" si="56"/>
        <v>2095.2600000000002</v>
      </c>
      <c r="Q1836">
        <f>YEAR(K1836)</f>
        <v>2012</v>
      </c>
      <c r="R1836">
        <f t="shared" si="57"/>
        <v>107</v>
      </c>
      <c r="S1836" s="17" t="s">
        <v>8347</v>
      </c>
      <c r="T1836" t="s">
        <v>8348</v>
      </c>
    </row>
    <row r="1837" spans="1:20" ht="48" hidden="1" x14ac:dyDescent="0.2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 s="12">
        <v>1422015083</v>
      </c>
      <c r="J1837" s="12">
        <v>1419423083</v>
      </c>
      <c r="K1837" s="13">
        <f>(J1837/86400)+25569</f>
        <v>41997.507905092592</v>
      </c>
      <c r="L1837" t="b">
        <v>0</v>
      </c>
      <c r="M1837">
        <v>38</v>
      </c>
      <c r="N1837" t="b">
        <v>1</v>
      </c>
      <c r="O1837" t="s">
        <v>8269</v>
      </c>
      <c r="P1837">
        <f t="shared" si="56"/>
        <v>0</v>
      </c>
      <c r="Q1837">
        <f>YEAR(K1837)</f>
        <v>2014</v>
      </c>
      <c r="R1837">
        <f t="shared" si="57"/>
        <v>105</v>
      </c>
      <c r="S1837" s="17" t="s">
        <v>8343</v>
      </c>
      <c r="T1837" t="s">
        <v>8346</v>
      </c>
    </row>
    <row r="1838" spans="1:20" ht="48" hidden="1" x14ac:dyDescent="0.2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 s="12">
        <v>1461860432</v>
      </c>
      <c r="J1838" s="12">
        <v>1459268432</v>
      </c>
      <c r="K1838" s="13">
        <f>(J1838/86400)+25569</f>
        <v>42458.680925925924</v>
      </c>
      <c r="L1838" t="b">
        <v>0</v>
      </c>
      <c r="M1838">
        <v>33</v>
      </c>
      <c r="N1838" t="b">
        <v>1</v>
      </c>
      <c r="O1838" t="s">
        <v>8269</v>
      </c>
      <c r="P1838">
        <f t="shared" si="56"/>
        <v>0</v>
      </c>
      <c r="Q1838">
        <f>YEAR(K1838)</f>
        <v>2016</v>
      </c>
      <c r="R1838">
        <f t="shared" si="57"/>
        <v>105</v>
      </c>
      <c r="S1838" s="17" t="s">
        <v>8343</v>
      </c>
      <c r="T1838" t="s">
        <v>8346</v>
      </c>
    </row>
    <row r="1839" spans="1:20" ht="48" hidden="1" x14ac:dyDescent="0.2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 s="12">
        <v>1421452682</v>
      </c>
      <c r="J1839" s="12">
        <v>1418860682</v>
      </c>
      <c r="K1839" s="13">
        <f>(J1839/86400)+25569</f>
        <v>41990.99863425926</v>
      </c>
      <c r="L1839" t="b">
        <v>0</v>
      </c>
      <c r="M1839">
        <v>53</v>
      </c>
      <c r="N1839" t="b">
        <v>1</v>
      </c>
      <c r="O1839" t="s">
        <v>8269</v>
      </c>
      <c r="P1839">
        <f t="shared" si="56"/>
        <v>0</v>
      </c>
      <c r="Q1839">
        <f>YEAR(K1839)</f>
        <v>2014</v>
      </c>
      <c r="R1839">
        <f t="shared" si="57"/>
        <v>104</v>
      </c>
      <c r="S1839" s="17" t="s">
        <v>8343</v>
      </c>
      <c r="T1839" t="s">
        <v>8346</v>
      </c>
    </row>
    <row r="1840" spans="1:20" ht="48" hidden="1" x14ac:dyDescent="0.2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 s="12">
        <v>1427553484</v>
      </c>
      <c r="J1840" s="12">
        <v>1424533084</v>
      </c>
      <c r="K1840" s="13">
        <f>(J1840/86400)+25569</f>
        <v>42056.65143518518</v>
      </c>
      <c r="L1840" t="b">
        <v>0</v>
      </c>
      <c r="M1840">
        <v>35</v>
      </c>
      <c r="N1840" t="b">
        <v>1</v>
      </c>
      <c r="O1840" t="s">
        <v>8269</v>
      </c>
      <c r="P1840">
        <f t="shared" si="56"/>
        <v>0</v>
      </c>
      <c r="Q1840">
        <f>YEAR(K1840)</f>
        <v>2015</v>
      </c>
      <c r="R1840">
        <f t="shared" si="57"/>
        <v>116</v>
      </c>
      <c r="S1840" s="17" t="s">
        <v>8343</v>
      </c>
      <c r="T1840" t="s">
        <v>8346</v>
      </c>
    </row>
    <row r="1841" spans="1:20" ht="48" x14ac:dyDescent="0.2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 s="12">
        <v>1395158130</v>
      </c>
      <c r="J1841" s="12">
        <v>1392569730</v>
      </c>
      <c r="K1841" s="13">
        <f>(J1841/86400)+25569</f>
        <v>41686.705208333333</v>
      </c>
      <c r="L1841" t="b">
        <v>0</v>
      </c>
      <c r="M1841">
        <v>33</v>
      </c>
      <c r="N1841" t="b">
        <v>0</v>
      </c>
      <c r="O1841" t="s">
        <v>8302</v>
      </c>
      <c r="P1841">
        <f t="shared" si="56"/>
        <v>0</v>
      </c>
      <c r="Q1841">
        <f>YEAR(K1841)</f>
        <v>2014</v>
      </c>
      <c r="R1841">
        <f t="shared" si="57"/>
        <v>10</v>
      </c>
      <c r="S1841" s="17" t="s">
        <v>8331</v>
      </c>
      <c r="T1841" t="s">
        <v>8376</v>
      </c>
    </row>
    <row r="1842" spans="1:20" ht="48" hidden="1" x14ac:dyDescent="0.2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 s="12">
        <v>1373243181</v>
      </c>
      <c r="J1842" s="12">
        <v>1370651181</v>
      </c>
      <c r="K1842" s="13">
        <f>(J1842/86400)+25569</f>
        <v>41433.01829861111</v>
      </c>
      <c r="L1842" t="b">
        <v>0</v>
      </c>
      <c r="M1842">
        <v>24</v>
      </c>
      <c r="N1842" t="b">
        <v>1</v>
      </c>
      <c r="O1842" t="s">
        <v>8264</v>
      </c>
      <c r="P1842">
        <f t="shared" si="56"/>
        <v>0</v>
      </c>
      <c r="Q1842">
        <f>YEAR(K1842)</f>
        <v>2013</v>
      </c>
      <c r="R1842">
        <f t="shared" si="57"/>
        <v>173</v>
      </c>
      <c r="S1842" s="17" t="s">
        <v>8341</v>
      </c>
      <c r="T1842" t="s">
        <v>8363</v>
      </c>
    </row>
    <row r="1843" spans="1:20" ht="48" hidden="1" x14ac:dyDescent="0.2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 s="12">
        <v>1366664400</v>
      </c>
      <c r="J1843" s="12">
        <v>1363981723</v>
      </c>
      <c r="K1843" s="13">
        <f>(J1843/86400)+25569</f>
        <v>41355.825497685189</v>
      </c>
      <c r="L1843" t="b">
        <v>1</v>
      </c>
      <c r="M1843">
        <v>45</v>
      </c>
      <c r="N1843" t="b">
        <v>1</v>
      </c>
      <c r="O1843" t="s">
        <v>8274</v>
      </c>
      <c r="P1843">
        <f t="shared" si="56"/>
        <v>2076</v>
      </c>
      <c r="Q1843">
        <f>YEAR(K1843)</f>
        <v>2013</v>
      </c>
      <c r="R1843">
        <f t="shared" si="57"/>
        <v>104</v>
      </c>
      <c r="S1843" s="17" t="s">
        <v>8347</v>
      </c>
      <c r="T1843" t="s">
        <v>8351</v>
      </c>
    </row>
    <row r="1844" spans="1:20" ht="48" hidden="1" x14ac:dyDescent="0.2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 s="12">
        <v>1431831600</v>
      </c>
      <c r="J1844" s="12">
        <v>1430761243</v>
      </c>
      <c r="K1844" s="13">
        <f>(J1844/86400)+25569</f>
        <v>42128.736608796295</v>
      </c>
      <c r="L1844" t="b">
        <v>0</v>
      </c>
      <c r="M1844">
        <v>39</v>
      </c>
      <c r="N1844" t="b">
        <v>1</v>
      </c>
      <c r="O1844" t="s">
        <v>8269</v>
      </c>
      <c r="P1844">
        <f t="shared" si="56"/>
        <v>0</v>
      </c>
      <c r="Q1844">
        <f>YEAR(K1844)</f>
        <v>2015</v>
      </c>
      <c r="R1844">
        <f t="shared" si="57"/>
        <v>115</v>
      </c>
      <c r="S1844" s="17" t="s">
        <v>8343</v>
      </c>
      <c r="T1844" t="s">
        <v>8346</v>
      </c>
    </row>
    <row r="1845" spans="1:20" ht="48" hidden="1" x14ac:dyDescent="0.2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 s="12">
        <v>1357408721</v>
      </c>
      <c r="J1845" s="12">
        <v>1354816721</v>
      </c>
      <c r="K1845" s="13">
        <f>(J1845/86400)+25569</f>
        <v>41249.749085648145</v>
      </c>
      <c r="L1845" t="b">
        <v>0</v>
      </c>
      <c r="M1845">
        <v>49</v>
      </c>
      <c r="N1845" t="b">
        <v>1</v>
      </c>
      <c r="O1845" t="s">
        <v>8272</v>
      </c>
      <c r="P1845">
        <f t="shared" si="56"/>
        <v>0</v>
      </c>
      <c r="Q1845">
        <f>YEAR(K1845)</f>
        <v>2012</v>
      </c>
      <c r="R1845">
        <f t="shared" si="57"/>
        <v>104</v>
      </c>
      <c r="S1845" s="17" t="s">
        <v>8331</v>
      </c>
      <c r="T1845" t="s">
        <v>8353</v>
      </c>
    </row>
    <row r="1846" spans="1:20" ht="48" hidden="1" x14ac:dyDescent="0.2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 s="12">
        <v>1440630000</v>
      </c>
      <c r="J1846" s="12">
        <v>1439122800</v>
      </c>
      <c r="K1846" s="13">
        <f>(J1846/86400)+25569</f>
        <v>42225.513888888891</v>
      </c>
      <c r="L1846" t="b">
        <v>0</v>
      </c>
      <c r="M1846">
        <v>38</v>
      </c>
      <c r="N1846" t="b">
        <v>1</v>
      </c>
      <c r="O1846" t="s">
        <v>8269</v>
      </c>
      <c r="P1846">
        <f t="shared" si="56"/>
        <v>0</v>
      </c>
      <c r="Q1846">
        <f>YEAR(K1846)</f>
        <v>2015</v>
      </c>
      <c r="R1846">
        <f t="shared" si="57"/>
        <v>104</v>
      </c>
      <c r="S1846" s="17" t="s">
        <v>8343</v>
      </c>
      <c r="T1846" t="s">
        <v>8346</v>
      </c>
    </row>
    <row r="1847" spans="1:20" ht="48" x14ac:dyDescent="0.2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 s="12">
        <v>1404623330</v>
      </c>
      <c r="J1847" s="12">
        <v>1401685730</v>
      </c>
      <c r="K1847" s="13">
        <f>(J1847/86400)+25569</f>
        <v>41792.214467592596</v>
      </c>
      <c r="L1847" t="b">
        <v>0</v>
      </c>
      <c r="M1847">
        <v>25</v>
      </c>
      <c r="N1847" t="b">
        <v>0</v>
      </c>
      <c r="O1847" t="s">
        <v>8282</v>
      </c>
      <c r="P1847">
        <f t="shared" si="56"/>
        <v>0</v>
      </c>
      <c r="Q1847">
        <f>YEAR(K1847)</f>
        <v>2014</v>
      </c>
      <c r="R1847">
        <f t="shared" si="57"/>
        <v>21</v>
      </c>
      <c r="S1847" s="17" t="s">
        <v>8339</v>
      </c>
      <c r="T1847" t="s">
        <v>8365</v>
      </c>
    </row>
    <row r="1848" spans="1:20" ht="48" hidden="1" x14ac:dyDescent="0.2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 s="12">
        <v>1428945472</v>
      </c>
      <c r="J1848" s="12">
        <v>1423765072</v>
      </c>
      <c r="K1848" s="13">
        <f>(J1848/86400)+25569</f>
        <v>42047.762407407412</v>
      </c>
      <c r="L1848" t="b">
        <v>0</v>
      </c>
      <c r="M1848">
        <v>37</v>
      </c>
      <c r="N1848" t="b">
        <v>0</v>
      </c>
      <c r="O1848" t="s">
        <v>8265</v>
      </c>
      <c r="P1848">
        <f t="shared" si="56"/>
        <v>0</v>
      </c>
      <c r="Q1848">
        <f>YEAR(K1848)</f>
        <v>2015</v>
      </c>
      <c r="R1848">
        <f t="shared" si="57"/>
        <v>28</v>
      </c>
      <c r="S1848" s="17" t="s">
        <v>8341</v>
      </c>
      <c r="T1848" t="s">
        <v>8357</v>
      </c>
    </row>
    <row r="1849" spans="1:20" ht="48" x14ac:dyDescent="0.2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 s="12">
        <v>1423750542</v>
      </c>
      <c r="J1849" s="12">
        <v>1421158542</v>
      </c>
      <c r="K1849" s="13">
        <f>(J1849/86400)+25569</f>
        <v>42017.594236111108</v>
      </c>
      <c r="L1849" t="b">
        <v>0</v>
      </c>
      <c r="M1849">
        <v>39</v>
      </c>
      <c r="N1849" t="b">
        <v>0</v>
      </c>
      <c r="O1849" t="s">
        <v>8303</v>
      </c>
      <c r="P1849">
        <f t="shared" si="56"/>
        <v>0</v>
      </c>
      <c r="Q1849">
        <f>YEAR(K1849)</f>
        <v>2015</v>
      </c>
      <c r="R1849">
        <f t="shared" si="57"/>
        <v>59</v>
      </c>
      <c r="S1849" s="17" t="s">
        <v>8343</v>
      </c>
      <c r="T1849" t="s">
        <v>8355</v>
      </c>
    </row>
    <row r="1850" spans="1:20" ht="48" hidden="1" x14ac:dyDescent="0.2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 s="12">
        <v>1400467759</v>
      </c>
      <c r="J1850" s="12">
        <v>1398480559</v>
      </c>
      <c r="K1850" s="13">
        <f>(J1850/86400)+25569</f>
        <v>41755.117581018516</v>
      </c>
      <c r="L1850" t="b">
        <v>0</v>
      </c>
      <c r="M1850">
        <v>48</v>
      </c>
      <c r="N1850" t="b">
        <v>1</v>
      </c>
      <c r="O1850" t="s">
        <v>8267</v>
      </c>
      <c r="P1850">
        <f t="shared" si="56"/>
        <v>0</v>
      </c>
      <c r="Q1850">
        <f>YEAR(K1850)</f>
        <v>2014</v>
      </c>
      <c r="R1850">
        <f t="shared" si="57"/>
        <v>207</v>
      </c>
      <c r="S1850" s="17" t="s">
        <v>8341</v>
      </c>
      <c r="T1850" t="s">
        <v>8342</v>
      </c>
    </row>
    <row r="1851" spans="1:20" ht="48" hidden="1" x14ac:dyDescent="0.2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 s="12">
        <v>1318463879</v>
      </c>
      <c r="J1851" s="12">
        <v>1315439879</v>
      </c>
      <c r="K1851" s="13">
        <f>(J1851/86400)+25569</f>
        <v>40793.998599537037</v>
      </c>
      <c r="L1851" t="b">
        <v>0</v>
      </c>
      <c r="M1851">
        <v>41</v>
      </c>
      <c r="N1851" t="b">
        <v>1</v>
      </c>
      <c r="O1851" t="s">
        <v>8277</v>
      </c>
      <c r="P1851">
        <f t="shared" si="56"/>
        <v>0</v>
      </c>
      <c r="Q1851">
        <f>YEAR(K1851)</f>
        <v>2011</v>
      </c>
      <c r="R1851">
        <f t="shared" si="57"/>
        <v>103</v>
      </c>
      <c r="S1851" s="17" t="s">
        <v>8347</v>
      </c>
      <c r="T1851" t="s">
        <v>8348</v>
      </c>
    </row>
    <row r="1852" spans="1:20" ht="48" hidden="1" x14ac:dyDescent="0.2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 s="12">
        <v>1443808800</v>
      </c>
      <c r="J1852" s="12">
        <v>1441120910</v>
      </c>
      <c r="K1852" s="13">
        <f>(J1852/86400)+25569</f>
        <v>42248.640162037038</v>
      </c>
      <c r="L1852" t="b">
        <v>0</v>
      </c>
      <c r="M1852">
        <v>46</v>
      </c>
      <c r="N1852" t="b">
        <v>1</v>
      </c>
      <c r="O1852" t="s">
        <v>8269</v>
      </c>
      <c r="P1852">
        <f t="shared" si="56"/>
        <v>0</v>
      </c>
      <c r="Q1852">
        <f>YEAR(K1852)</f>
        <v>2015</v>
      </c>
      <c r="R1852">
        <f t="shared" si="57"/>
        <v>103</v>
      </c>
      <c r="S1852" s="17" t="s">
        <v>8343</v>
      </c>
      <c r="T1852" t="s">
        <v>8346</v>
      </c>
    </row>
    <row r="1853" spans="1:20" ht="48" hidden="1" x14ac:dyDescent="0.2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 s="12">
        <v>1433134800</v>
      </c>
      <c r="J1853" s="12">
        <v>1430158198</v>
      </c>
      <c r="K1853" s="13">
        <f>(J1853/86400)+25569</f>
        <v>42121.756921296299</v>
      </c>
      <c r="L1853" t="b">
        <v>0</v>
      </c>
      <c r="M1853">
        <v>30</v>
      </c>
      <c r="N1853" t="b">
        <v>1</v>
      </c>
      <c r="O1853" t="s">
        <v>8269</v>
      </c>
      <c r="P1853">
        <f t="shared" si="56"/>
        <v>0</v>
      </c>
      <c r="Q1853">
        <f>YEAR(K1853)</f>
        <v>2015</v>
      </c>
      <c r="R1853">
        <f t="shared" si="57"/>
        <v>103</v>
      </c>
      <c r="S1853" s="17" t="s">
        <v>8343</v>
      </c>
      <c r="T1853" t="s">
        <v>8346</v>
      </c>
    </row>
    <row r="1854" spans="1:20" ht="48" hidden="1" x14ac:dyDescent="0.2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 s="12">
        <v>1439136000</v>
      </c>
      <c r="J1854" s="12">
        <v>1436972472</v>
      </c>
      <c r="K1854" s="13">
        <f>(J1854/86400)+25569</f>
        <v>42200.625833333332</v>
      </c>
      <c r="L1854" t="b">
        <v>0</v>
      </c>
      <c r="M1854">
        <v>36</v>
      </c>
      <c r="N1854" t="b">
        <v>1</v>
      </c>
      <c r="O1854" t="s">
        <v>8269</v>
      </c>
      <c r="P1854">
        <f t="shared" si="56"/>
        <v>0</v>
      </c>
      <c r="Q1854">
        <f>YEAR(K1854)</f>
        <v>2015</v>
      </c>
      <c r="R1854">
        <f t="shared" si="57"/>
        <v>103</v>
      </c>
      <c r="S1854" s="17" t="s">
        <v>8343</v>
      </c>
      <c r="T1854" t="s">
        <v>8346</v>
      </c>
    </row>
    <row r="1855" spans="1:20" ht="48" hidden="1" x14ac:dyDescent="0.2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 s="12">
        <v>1454425128</v>
      </c>
      <c r="J1855" s="12">
        <v>1451833128</v>
      </c>
      <c r="K1855" s="13">
        <f>(J1855/86400)+25569</f>
        <v>42372.624166666668</v>
      </c>
      <c r="L1855" t="b">
        <v>0</v>
      </c>
      <c r="M1855">
        <v>46</v>
      </c>
      <c r="N1855" t="b">
        <v>0</v>
      </c>
      <c r="O1855" t="s">
        <v>8303</v>
      </c>
      <c r="P1855">
        <f t="shared" si="56"/>
        <v>0</v>
      </c>
      <c r="Q1855">
        <f>YEAR(K1855)</f>
        <v>2016</v>
      </c>
      <c r="R1855">
        <f t="shared" si="57"/>
        <v>53</v>
      </c>
      <c r="S1855" s="17" t="s">
        <v>8343</v>
      </c>
      <c r="T1855" t="s">
        <v>8355</v>
      </c>
    </row>
    <row r="1856" spans="1:20" ht="48" hidden="1" x14ac:dyDescent="0.2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 s="12">
        <v>1331441940</v>
      </c>
      <c r="J1856" s="12">
        <v>1326810211</v>
      </c>
      <c r="K1856" s="13">
        <f>(J1856/86400)+25569</f>
        <v>40925.599664351852</v>
      </c>
      <c r="L1856" t="b">
        <v>0</v>
      </c>
      <c r="M1856">
        <v>23</v>
      </c>
      <c r="N1856" t="b">
        <v>1</v>
      </c>
      <c r="O1856" t="s">
        <v>8274</v>
      </c>
      <c r="P1856">
        <f t="shared" si="56"/>
        <v>0</v>
      </c>
      <c r="Q1856">
        <f>YEAR(K1856)</f>
        <v>2012</v>
      </c>
      <c r="R1856">
        <f t="shared" si="57"/>
        <v>137</v>
      </c>
      <c r="S1856" s="17" t="s">
        <v>8347</v>
      </c>
      <c r="T1856" t="s">
        <v>8351</v>
      </c>
    </row>
    <row r="1857" spans="1:20" ht="48" hidden="1" x14ac:dyDescent="0.2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 s="12">
        <v>1437447600</v>
      </c>
      <c r="J1857" s="12">
        <v>1436551178</v>
      </c>
      <c r="K1857" s="13">
        <f>(J1857/86400)+25569</f>
        <v>42195.749745370369</v>
      </c>
      <c r="L1857" t="b">
        <v>0</v>
      </c>
      <c r="M1857">
        <v>29</v>
      </c>
      <c r="N1857" t="b">
        <v>1</v>
      </c>
      <c r="O1857" t="s">
        <v>8269</v>
      </c>
      <c r="P1857">
        <f t="shared" si="56"/>
        <v>0</v>
      </c>
      <c r="Q1857">
        <f>YEAR(K1857)</f>
        <v>2015</v>
      </c>
      <c r="R1857">
        <f t="shared" si="57"/>
        <v>103</v>
      </c>
      <c r="S1857" s="17" t="s">
        <v>8343</v>
      </c>
      <c r="T1857" t="s">
        <v>8346</v>
      </c>
    </row>
    <row r="1858" spans="1:20" ht="48" hidden="1" x14ac:dyDescent="0.2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 s="12">
        <v>1425142800</v>
      </c>
      <c r="J1858" s="12">
        <v>1422983847</v>
      </c>
      <c r="K1858" s="13">
        <f>(J1858/86400)+25569</f>
        <v>42038.720451388886</v>
      </c>
      <c r="L1858" t="b">
        <v>0</v>
      </c>
      <c r="M1858">
        <v>51</v>
      </c>
      <c r="N1858" t="b">
        <v>1</v>
      </c>
      <c r="O1858" t="s">
        <v>8269</v>
      </c>
      <c r="P1858">
        <f t="shared" si="56"/>
        <v>0</v>
      </c>
      <c r="Q1858">
        <f>YEAR(K1858)</f>
        <v>2015</v>
      </c>
      <c r="R1858">
        <f t="shared" si="57"/>
        <v>103</v>
      </c>
      <c r="S1858" s="17" t="s">
        <v>8343</v>
      </c>
      <c r="T1858" t="s">
        <v>8346</v>
      </c>
    </row>
    <row r="1859" spans="1:20" ht="48" hidden="1" x14ac:dyDescent="0.2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 s="12">
        <v>1475342382</v>
      </c>
      <c r="J1859" s="12">
        <v>1472750382</v>
      </c>
      <c r="K1859" s="13">
        <f>(J1859/86400)+25569</f>
        <v>42614.722013888888</v>
      </c>
      <c r="L1859" t="b">
        <v>0</v>
      </c>
      <c r="M1859">
        <v>45</v>
      </c>
      <c r="N1859" t="b">
        <v>1</v>
      </c>
      <c r="O1859" t="s">
        <v>8274</v>
      </c>
      <c r="P1859">
        <f t="shared" ref="P1859:P1922" si="58">IFERROR(ROUND(E1859/L1859,2),0)</f>
        <v>0</v>
      </c>
      <c r="Q1859">
        <f>YEAR(K1859)</f>
        <v>2016</v>
      </c>
      <c r="R1859">
        <f t="shared" ref="R1859:R1922" si="59">ROUND(E1859/D1859*100,0)</f>
        <v>205</v>
      </c>
      <c r="S1859" s="17" t="s">
        <v>8347</v>
      </c>
      <c r="T1859" t="s">
        <v>8351</v>
      </c>
    </row>
    <row r="1860" spans="1:20" ht="48" hidden="1" x14ac:dyDescent="0.2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 s="12">
        <v>1489172435</v>
      </c>
      <c r="J1860" s="12">
        <v>1486580435</v>
      </c>
      <c r="K1860" s="13">
        <f>(J1860/86400)+25569</f>
        <v>42774.792071759264</v>
      </c>
      <c r="L1860" t="b">
        <v>1</v>
      </c>
      <c r="M1860">
        <v>52</v>
      </c>
      <c r="N1860" t="b">
        <v>0</v>
      </c>
      <c r="O1860" t="s">
        <v>8299</v>
      </c>
      <c r="P1860">
        <f t="shared" si="58"/>
        <v>2053</v>
      </c>
      <c r="Q1860">
        <f>YEAR(K1860)</f>
        <v>2017</v>
      </c>
      <c r="R1860">
        <f t="shared" si="59"/>
        <v>2</v>
      </c>
      <c r="S1860" s="17" t="s">
        <v>8328</v>
      </c>
      <c r="T1860" t="s">
        <v>8335</v>
      </c>
    </row>
    <row r="1861" spans="1:20" ht="32" hidden="1" x14ac:dyDescent="0.2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 s="12">
        <v>1342243143</v>
      </c>
      <c r="J1861" s="12">
        <v>1339651143</v>
      </c>
      <c r="K1861" s="13">
        <f>(J1861/86400)+25569</f>
        <v>41074.221562500003</v>
      </c>
      <c r="L1861" t="b">
        <v>0</v>
      </c>
      <c r="M1861">
        <v>38</v>
      </c>
      <c r="N1861" t="b">
        <v>1</v>
      </c>
      <c r="O1861" t="s">
        <v>8277</v>
      </c>
      <c r="P1861">
        <f t="shared" si="58"/>
        <v>0</v>
      </c>
      <c r="Q1861">
        <f>YEAR(K1861)</f>
        <v>2012</v>
      </c>
      <c r="R1861">
        <f t="shared" si="59"/>
        <v>137</v>
      </c>
      <c r="S1861" s="17" t="s">
        <v>8347</v>
      </c>
      <c r="T1861" t="s">
        <v>8348</v>
      </c>
    </row>
    <row r="1862" spans="1:20" ht="32" hidden="1" x14ac:dyDescent="0.2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 s="12">
        <v>1483707905</v>
      </c>
      <c r="J1862" s="12">
        <v>1481115905</v>
      </c>
      <c r="K1862" s="13">
        <f>(J1862/86400)+25569</f>
        <v>42711.54519675926</v>
      </c>
      <c r="L1862" t="b">
        <v>0</v>
      </c>
      <c r="M1862">
        <v>59</v>
      </c>
      <c r="N1862" t="b">
        <v>1</v>
      </c>
      <c r="O1862" t="s">
        <v>8269</v>
      </c>
      <c r="P1862">
        <f t="shared" si="58"/>
        <v>0</v>
      </c>
      <c r="Q1862">
        <f>YEAR(K1862)</f>
        <v>2016</v>
      </c>
      <c r="R1862">
        <f t="shared" si="59"/>
        <v>103</v>
      </c>
      <c r="S1862" s="17" t="s">
        <v>8343</v>
      </c>
      <c r="T1862" t="s">
        <v>8346</v>
      </c>
    </row>
    <row r="1863" spans="1:20" ht="32" hidden="1" x14ac:dyDescent="0.2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 s="12">
        <v>1469811043</v>
      </c>
      <c r="J1863" s="12">
        <v>1467219043</v>
      </c>
      <c r="K1863" s="13">
        <f>(J1863/86400)+25569</f>
        <v>42550.701886574076</v>
      </c>
      <c r="L1863" t="b">
        <v>0</v>
      </c>
      <c r="M1863">
        <v>20</v>
      </c>
      <c r="N1863" t="b">
        <v>1</v>
      </c>
      <c r="O1863" t="s">
        <v>8269</v>
      </c>
      <c r="P1863">
        <f t="shared" si="58"/>
        <v>0</v>
      </c>
      <c r="Q1863">
        <f>YEAR(K1863)</f>
        <v>2016</v>
      </c>
      <c r="R1863">
        <f t="shared" si="59"/>
        <v>103</v>
      </c>
      <c r="S1863" s="17" t="s">
        <v>8343</v>
      </c>
      <c r="T1863" t="s">
        <v>8346</v>
      </c>
    </row>
    <row r="1864" spans="1:20" ht="48" hidden="1" x14ac:dyDescent="0.2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 s="12">
        <v>1473393600</v>
      </c>
      <c r="J1864" s="12">
        <v>1470778559</v>
      </c>
      <c r="K1864" s="13">
        <f>(J1864/86400)+25569</f>
        <v>42591.899988425925</v>
      </c>
      <c r="L1864" t="b">
        <v>0</v>
      </c>
      <c r="M1864">
        <v>28</v>
      </c>
      <c r="N1864" t="b">
        <v>1</v>
      </c>
      <c r="O1864" t="s">
        <v>8269</v>
      </c>
      <c r="P1864">
        <f t="shared" si="58"/>
        <v>0</v>
      </c>
      <c r="Q1864">
        <f>YEAR(K1864)</f>
        <v>2016</v>
      </c>
      <c r="R1864">
        <f t="shared" si="59"/>
        <v>103</v>
      </c>
      <c r="S1864" s="17" t="s">
        <v>8343</v>
      </c>
      <c r="T1864" t="s">
        <v>8346</v>
      </c>
    </row>
    <row r="1865" spans="1:20" ht="32" hidden="1" x14ac:dyDescent="0.2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 s="12">
        <v>1433076298</v>
      </c>
      <c r="J1865" s="12">
        <v>1430052298</v>
      </c>
      <c r="K1865" s="13">
        <f>(J1865/86400)+25569</f>
        <v>42120.531226851846</v>
      </c>
      <c r="L1865" t="b">
        <v>0</v>
      </c>
      <c r="M1865">
        <v>31</v>
      </c>
      <c r="N1865" t="b">
        <v>1</v>
      </c>
      <c r="O1865" t="s">
        <v>8269</v>
      </c>
      <c r="P1865">
        <f t="shared" si="58"/>
        <v>0</v>
      </c>
      <c r="Q1865">
        <f>YEAR(K1865)</f>
        <v>2015</v>
      </c>
      <c r="R1865">
        <f t="shared" si="59"/>
        <v>103</v>
      </c>
      <c r="S1865" s="17" t="s">
        <v>8343</v>
      </c>
      <c r="T1865" t="s">
        <v>8346</v>
      </c>
    </row>
    <row r="1866" spans="1:20" ht="48" hidden="1" x14ac:dyDescent="0.2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 s="12">
        <v>1464987600</v>
      </c>
      <c r="J1866" s="12">
        <v>1463145938</v>
      </c>
      <c r="K1866" s="13">
        <f>(J1866/86400)+25569</f>
        <v>42503.559467592597</v>
      </c>
      <c r="L1866" t="b">
        <v>1</v>
      </c>
      <c r="M1866">
        <v>39</v>
      </c>
      <c r="N1866" t="b">
        <v>1</v>
      </c>
      <c r="O1866" t="s">
        <v>8269</v>
      </c>
      <c r="P1866">
        <f t="shared" si="58"/>
        <v>2047</v>
      </c>
      <c r="Q1866">
        <f>YEAR(K1866)</f>
        <v>2016</v>
      </c>
      <c r="R1866">
        <f t="shared" si="59"/>
        <v>102</v>
      </c>
      <c r="S1866" s="17" t="s">
        <v>8343</v>
      </c>
      <c r="T1866" t="s">
        <v>8346</v>
      </c>
    </row>
    <row r="1867" spans="1:20" ht="32" hidden="1" x14ac:dyDescent="0.2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 s="12">
        <v>1435947758</v>
      </c>
      <c r="J1867" s="12">
        <v>1432837358</v>
      </c>
      <c r="K1867" s="13">
        <f>(J1867/86400)+25569</f>
        <v>42152.765717592592</v>
      </c>
      <c r="L1867" t="b">
        <v>0</v>
      </c>
      <c r="M1867">
        <v>17</v>
      </c>
      <c r="N1867" t="b">
        <v>1</v>
      </c>
      <c r="O1867" t="s">
        <v>8269</v>
      </c>
      <c r="P1867">
        <f t="shared" si="58"/>
        <v>0</v>
      </c>
      <c r="Q1867">
        <f>YEAR(K1867)</f>
        <v>2015</v>
      </c>
      <c r="R1867">
        <f t="shared" si="59"/>
        <v>102</v>
      </c>
      <c r="S1867" s="17" t="s">
        <v>8343</v>
      </c>
      <c r="T1867" t="s">
        <v>8346</v>
      </c>
    </row>
    <row r="1868" spans="1:20" ht="48" hidden="1" x14ac:dyDescent="0.2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 s="12">
        <v>1415253540</v>
      </c>
      <c r="J1868" s="12">
        <v>1413432331</v>
      </c>
      <c r="K1868" s="13">
        <f>(J1868/86400)+25569</f>
        <v>41928.170497685183</v>
      </c>
      <c r="L1868" t="b">
        <v>0</v>
      </c>
      <c r="M1868">
        <v>23</v>
      </c>
      <c r="N1868" t="b">
        <v>1</v>
      </c>
      <c r="O1868" t="s">
        <v>8269</v>
      </c>
      <c r="P1868">
        <f t="shared" si="58"/>
        <v>0</v>
      </c>
      <c r="Q1868">
        <f>YEAR(K1868)</f>
        <v>2014</v>
      </c>
      <c r="R1868">
        <f t="shared" si="59"/>
        <v>102</v>
      </c>
      <c r="S1868" s="17" t="s">
        <v>8343</v>
      </c>
      <c r="T1868" t="s">
        <v>8346</v>
      </c>
    </row>
    <row r="1869" spans="1:20" ht="48" hidden="1" x14ac:dyDescent="0.2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 s="12">
        <v>1341633540</v>
      </c>
      <c r="J1869" s="12">
        <v>1338336588</v>
      </c>
      <c r="K1869" s="13">
        <f>(J1869/86400)+25569</f>
        <v>41059.006805555553</v>
      </c>
      <c r="L1869" t="b">
        <v>0</v>
      </c>
      <c r="M1869">
        <v>34</v>
      </c>
      <c r="N1869" t="b">
        <v>1</v>
      </c>
      <c r="O1869" t="s">
        <v>8274</v>
      </c>
      <c r="P1869">
        <f t="shared" si="58"/>
        <v>0</v>
      </c>
      <c r="Q1869">
        <f>YEAR(K1869)</f>
        <v>2012</v>
      </c>
      <c r="R1869">
        <f t="shared" si="59"/>
        <v>204</v>
      </c>
      <c r="S1869" s="17" t="s">
        <v>8347</v>
      </c>
      <c r="T1869" t="s">
        <v>8351</v>
      </c>
    </row>
    <row r="1870" spans="1:20" ht="32" hidden="1" x14ac:dyDescent="0.2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 s="12">
        <v>1400561940</v>
      </c>
      <c r="J1870" s="12">
        <v>1397679445</v>
      </c>
      <c r="K1870" s="13">
        <f>(J1870/86400)+25569</f>
        <v>41745.84542824074</v>
      </c>
      <c r="L1870" t="b">
        <v>0</v>
      </c>
      <c r="M1870">
        <v>40</v>
      </c>
      <c r="N1870" t="b">
        <v>1</v>
      </c>
      <c r="O1870" t="s">
        <v>8274</v>
      </c>
      <c r="P1870">
        <f t="shared" si="58"/>
        <v>0</v>
      </c>
      <c r="Q1870">
        <f>YEAR(K1870)</f>
        <v>2014</v>
      </c>
      <c r="R1870">
        <f t="shared" si="59"/>
        <v>102</v>
      </c>
      <c r="S1870" s="17" t="s">
        <v>8347</v>
      </c>
      <c r="T1870" t="s">
        <v>8351</v>
      </c>
    </row>
    <row r="1871" spans="1:20" ht="48" hidden="1" x14ac:dyDescent="0.2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 s="12">
        <v>1469401200</v>
      </c>
      <c r="J1871" s="12">
        <v>1466887297</v>
      </c>
      <c r="K1871" s="13">
        <f>(J1871/86400)+25569</f>
        <v>42546.862233796295</v>
      </c>
      <c r="L1871" t="b">
        <v>0</v>
      </c>
      <c r="M1871">
        <v>27</v>
      </c>
      <c r="N1871" t="b">
        <v>1</v>
      </c>
      <c r="O1871" t="s">
        <v>8303</v>
      </c>
      <c r="P1871">
        <f t="shared" si="58"/>
        <v>0</v>
      </c>
      <c r="Q1871">
        <f>YEAR(K1871)</f>
        <v>2016</v>
      </c>
      <c r="R1871">
        <f t="shared" si="59"/>
        <v>102</v>
      </c>
      <c r="S1871" s="17" t="s">
        <v>8343</v>
      </c>
      <c r="T1871" t="s">
        <v>8355</v>
      </c>
    </row>
    <row r="1872" spans="1:20" ht="48" hidden="1" x14ac:dyDescent="0.2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 s="12">
        <v>1434808775</v>
      </c>
      <c r="J1872" s="12">
        <v>1433512775</v>
      </c>
      <c r="K1872" s="13">
        <f>(J1872/86400)+25569</f>
        <v>42160.583043981482</v>
      </c>
      <c r="L1872" t="b">
        <v>0</v>
      </c>
      <c r="M1872">
        <v>63</v>
      </c>
      <c r="N1872" t="b">
        <v>1</v>
      </c>
      <c r="O1872" t="s">
        <v>8269</v>
      </c>
      <c r="P1872">
        <f t="shared" si="58"/>
        <v>0</v>
      </c>
      <c r="Q1872">
        <f>YEAR(K1872)</f>
        <v>2015</v>
      </c>
      <c r="R1872">
        <f t="shared" si="59"/>
        <v>102</v>
      </c>
      <c r="S1872" s="17" t="s">
        <v>8343</v>
      </c>
      <c r="T1872" t="s">
        <v>8346</v>
      </c>
    </row>
    <row r="1873" spans="1:20" ht="48" hidden="1" x14ac:dyDescent="0.2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 s="12">
        <v>1321739650</v>
      </c>
      <c r="J1873" s="12">
        <v>1316552050</v>
      </c>
      <c r="K1873" s="13">
        <f>(J1873/86400)+25569</f>
        <v>40806.870949074073</v>
      </c>
      <c r="L1873" t="b">
        <v>0</v>
      </c>
      <c r="M1873">
        <v>22</v>
      </c>
      <c r="N1873" t="b">
        <v>1</v>
      </c>
      <c r="O1873" t="s">
        <v>8267</v>
      </c>
      <c r="P1873">
        <f t="shared" si="58"/>
        <v>0</v>
      </c>
      <c r="Q1873">
        <f>YEAR(K1873)</f>
        <v>2011</v>
      </c>
      <c r="R1873">
        <f t="shared" si="59"/>
        <v>102</v>
      </c>
      <c r="S1873" s="17" t="s">
        <v>8341</v>
      </c>
      <c r="T1873" t="s">
        <v>8342</v>
      </c>
    </row>
    <row r="1874" spans="1:20" ht="48" x14ac:dyDescent="0.2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 s="12">
        <v>1452827374</v>
      </c>
      <c r="J1874" s="12">
        <v>1450235374</v>
      </c>
      <c r="K1874" s="13">
        <f>(J1874/86400)+25569</f>
        <v>42354.131643518514</v>
      </c>
      <c r="L1874" t="b">
        <v>0</v>
      </c>
      <c r="M1874">
        <v>26</v>
      </c>
      <c r="N1874" t="b">
        <v>0</v>
      </c>
      <c r="O1874" t="s">
        <v>8269</v>
      </c>
      <c r="P1874">
        <f t="shared" si="58"/>
        <v>0</v>
      </c>
      <c r="Q1874">
        <f>YEAR(K1874)</f>
        <v>2015</v>
      </c>
      <c r="R1874">
        <f t="shared" si="59"/>
        <v>14</v>
      </c>
      <c r="S1874" s="17" t="s">
        <v>8343</v>
      </c>
      <c r="T1874" t="s">
        <v>8346</v>
      </c>
    </row>
    <row r="1875" spans="1:20" ht="48" hidden="1" x14ac:dyDescent="0.2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 s="12">
        <v>1465062166</v>
      </c>
      <c r="J1875" s="12">
        <v>1463334166</v>
      </c>
      <c r="K1875" s="13">
        <f>(J1875/86400)+25569</f>
        <v>42505.738032407404</v>
      </c>
      <c r="L1875" t="b">
        <v>0</v>
      </c>
      <c r="M1875">
        <v>19</v>
      </c>
      <c r="N1875" t="b">
        <v>1</v>
      </c>
      <c r="O1875" t="s">
        <v>8269</v>
      </c>
      <c r="P1875">
        <f t="shared" si="58"/>
        <v>0</v>
      </c>
      <c r="Q1875">
        <f>YEAR(K1875)</f>
        <v>2016</v>
      </c>
      <c r="R1875">
        <f t="shared" si="59"/>
        <v>102</v>
      </c>
      <c r="S1875" s="17" t="s">
        <v>8343</v>
      </c>
      <c r="T1875" t="s">
        <v>8346</v>
      </c>
    </row>
    <row r="1876" spans="1:20" ht="48" hidden="1" x14ac:dyDescent="0.2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 s="12">
        <v>1477065860</v>
      </c>
      <c r="J1876" s="12">
        <v>1471881860</v>
      </c>
      <c r="K1876" s="13">
        <f>(J1876/86400)+25569</f>
        <v>42604.669675925921</v>
      </c>
      <c r="L1876" t="b">
        <v>0</v>
      </c>
      <c r="M1876">
        <v>11</v>
      </c>
      <c r="N1876" t="b">
        <v>0</v>
      </c>
      <c r="O1876" t="s">
        <v>8271</v>
      </c>
      <c r="P1876">
        <f t="shared" si="58"/>
        <v>0</v>
      </c>
      <c r="Q1876">
        <f>YEAR(K1876)</f>
        <v>2016</v>
      </c>
      <c r="R1876">
        <f t="shared" si="59"/>
        <v>1</v>
      </c>
      <c r="S1876" s="17" t="s">
        <v>8328</v>
      </c>
      <c r="T1876" t="s">
        <v>8330</v>
      </c>
    </row>
    <row r="1877" spans="1:20" ht="48" hidden="1" x14ac:dyDescent="0.2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 s="12">
        <v>1403150400</v>
      </c>
      <c r="J1877" s="12">
        <v>1401426488</v>
      </c>
      <c r="K1877" s="13">
        <f>(J1877/86400)+25569</f>
        <v>41789.21398148148</v>
      </c>
      <c r="L1877" t="b">
        <v>0</v>
      </c>
      <c r="M1877">
        <v>16</v>
      </c>
      <c r="N1877" t="b">
        <v>1</v>
      </c>
      <c r="O1877" t="s">
        <v>8263</v>
      </c>
      <c r="P1877">
        <f t="shared" si="58"/>
        <v>0</v>
      </c>
      <c r="Q1877">
        <f>YEAR(K1877)</f>
        <v>2014</v>
      </c>
      <c r="R1877">
        <f t="shared" si="59"/>
        <v>101</v>
      </c>
      <c r="S1877" s="17" t="s">
        <v>8341</v>
      </c>
      <c r="T1877" t="s">
        <v>8352</v>
      </c>
    </row>
    <row r="1878" spans="1:20" ht="48" hidden="1" x14ac:dyDescent="0.2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 s="12">
        <v>1425478950</v>
      </c>
      <c r="J1878" s="12">
        <v>1422886950</v>
      </c>
      <c r="K1878" s="13">
        <f>(J1878/86400)+25569</f>
        <v>42037.598958333328</v>
      </c>
      <c r="L1878" t="b">
        <v>0</v>
      </c>
      <c r="M1878">
        <v>28</v>
      </c>
      <c r="N1878" t="b">
        <v>1</v>
      </c>
      <c r="O1878" t="s">
        <v>8269</v>
      </c>
      <c r="P1878">
        <f t="shared" si="58"/>
        <v>0</v>
      </c>
      <c r="Q1878">
        <f>YEAR(K1878)</f>
        <v>2015</v>
      </c>
      <c r="R1878">
        <f t="shared" si="59"/>
        <v>101</v>
      </c>
      <c r="S1878" s="17" t="s">
        <v>8343</v>
      </c>
      <c r="T1878" t="s">
        <v>8346</v>
      </c>
    </row>
    <row r="1879" spans="1:20" ht="32" hidden="1" x14ac:dyDescent="0.2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 s="12">
        <v>1390983227</v>
      </c>
      <c r="J1879" s="12">
        <v>1388391227</v>
      </c>
      <c r="K1879" s="13">
        <f>(J1879/86400)+25569</f>
        <v>41638.342905092592</v>
      </c>
      <c r="L1879" t="b">
        <v>1</v>
      </c>
      <c r="M1879">
        <v>52</v>
      </c>
      <c r="N1879" t="b">
        <v>1</v>
      </c>
      <c r="O1879" t="s">
        <v>8274</v>
      </c>
      <c r="P1879">
        <f t="shared" si="58"/>
        <v>2025</v>
      </c>
      <c r="Q1879">
        <f>YEAR(K1879)</f>
        <v>2013</v>
      </c>
      <c r="R1879">
        <f t="shared" si="59"/>
        <v>101</v>
      </c>
      <c r="S1879" s="17" t="s">
        <v>8347</v>
      </c>
      <c r="T1879" t="s">
        <v>8351</v>
      </c>
    </row>
    <row r="1880" spans="1:20" ht="48" hidden="1" x14ac:dyDescent="0.2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 s="12">
        <v>1405715472</v>
      </c>
      <c r="J1880" s="12">
        <v>1403901072</v>
      </c>
      <c r="K1880" s="13">
        <f>(J1880/86400)+25569</f>
        <v>41817.854999999996</v>
      </c>
      <c r="L1880" t="b">
        <v>0</v>
      </c>
      <c r="M1880">
        <v>38</v>
      </c>
      <c r="N1880" t="b">
        <v>1</v>
      </c>
      <c r="O1880" t="s">
        <v>8274</v>
      </c>
      <c r="P1880">
        <f t="shared" si="58"/>
        <v>0</v>
      </c>
      <c r="Q1880">
        <f>YEAR(K1880)</f>
        <v>2014</v>
      </c>
      <c r="R1880">
        <f t="shared" si="59"/>
        <v>101</v>
      </c>
      <c r="S1880" s="17" t="s">
        <v>8347</v>
      </c>
      <c r="T1880" t="s">
        <v>8351</v>
      </c>
    </row>
    <row r="1881" spans="1:20" ht="48" hidden="1" x14ac:dyDescent="0.2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 s="12">
        <v>1406761200</v>
      </c>
      <c r="J1881" s="12">
        <v>1402403907</v>
      </c>
      <c r="K1881" s="13">
        <f>(J1881/86400)+25569</f>
        <v>41800.526701388888</v>
      </c>
      <c r="L1881" t="b">
        <v>0</v>
      </c>
      <c r="M1881">
        <v>38</v>
      </c>
      <c r="N1881" t="b">
        <v>1</v>
      </c>
      <c r="O1881" t="s">
        <v>8269</v>
      </c>
      <c r="P1881">
        <f t="shared" si="58"/>
        <v>0</v>
      </c>
      <c r="Q1881">
        <f>YEAR(K1881)</f>
        <v>2014</v>
      </c>
      <c r="R1881">
        <f t="shared" si="59"/>
        <v>101</v>
      </c>
      <c r="S1881" s="17" t="s">
        <v>8343</v>
      </c>
      <c r="T1881" t="s">
        <v>8346</v>
      </c>
    </row>
    <row r="1882" spans="1:20" ht="48" hidden="1" x14ac:dyDescent="0.2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 s="12">
        <v>1438226724</v>
      </c>
      <c r="J1882" s="12">
        <v>1433042724</v>
      </c>
      <c r="K1882" s="13">
        <f>(J1882/86400)+25569</f>
        <v>42155.142638888894</v>
      </c>
      <c r="L1882" t="b">
        <v>0</v>
      </c>
      <c r="M1882">
        <v>32</v>
      </c>
      <c r="N1882" t="b">
        <v>1</v>
      </c>
      <c r="O1882" t="s">
        <v>8269</v>
      </c>
      <c r="P1882">
        <f t="shared" si="58"/>
        <v>0</v>
      </c>
      <c r="Q1882">
        <f>YEAR(K1882)</f>
        <v>2015</v>
      </c>
      <c r="R1882">
        <f t="shared" si="59"/>
        <v>101</v>
      </c>
      <c r="S1882" s="17" t="s">
        <v>8343</v>
      </c>
      <c r="T1882" t="s">
        <v>8346</v>
      </c>
    </row>
    <row r="1883" spans="1:20" ht="19" hidden="1" x14ac:dyDescent="0.2">
      <c r="A1883">
        <v>1826</v>
      </c>
      <c r="B1883" s="3" t="s">
        <v>1827</v>
      </c>
      <c r="C1883" s="3" t="s">
        <v>5936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 s="12">
        <v>1392675017</v>
      </c>
      <c r="J1883" s="12">
        <v>1390083017</v>
      </c>
      <c r="K1883" s="13">
        <f>(J1883/86400)+25569</f>
        <v>41657.923807870371</v>
      </c>
      <c r="L1883" t="b">
        <v>0</v>
      </c>
      <c r="M1883">
        <v>38</v>
      </c>
      <c r="N1883" t="b">
        <v>1</v>
      </c>
      <c r="O1883" t="s">
        <v>8274</v>
      </c>
      <c r="P1883">
        <f t="shared" si="58"/>
        <v>0</v>
      </c>
      <c r="Q1883">
        <f>YEAR(K1883)</f>
        <v>2014</v>
      </c>
      <c r="R1883">
        <f t="shared" si="59"/>
        <v>101</v>
      </c>
      <c r="S1883" s="17" t="s">
        <v>8347</v>
      </c>
      <c r="T1883" t="s">
        <v>8351</v>
      </c>
    </row>
    <row r="1884" spans="1:20" ht="48" x14ac:dyDescent="0.2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 s="12">
        <v>1441995769</v>
      </c>
      <c r="J1884" s="12">
        <v>1436811769</v>
      </c>
      <c r="K1884" s="13">
        <f>(J1884/86400)+25569</f>
        <v>42198.765844907408</v>
      </c>
      <c r="L1884" t="b">
        <v>0</v>
      </c>
      <c r="M1884">
        <v>3</v>
      </c>
      <c r="N1884" t="b">
        <v>0</v>
      </c>
      <c r="O1884" t="s">
        <v>8285</v>
      </c>
      <c r="P1884">
        <f t="shared" si="58"/>
        <v>0</v>
      </c>
      <c r="Q1884">
        <f>YEAR(K1884)</f>
        <v>2015</v>
      </c>
      <c r="R1884">
        <f t="shared" si="59"/>
        <v>1</v>
      </c>
      <c r="S1884" s="17" t="s">
        <v>8331</v>
      </c>
      <c r="T1884" t="s">
        <v>8368</v>
      </c>
    </row>
    <row r="1885" spans="1:20" ht="48" hidden="1" x14ac:dyDescent="0.2">
      <c r="A1885">
        <v>1284</v>
      </c>
      <c r="B1885" s="3" t="s">
        <v>1285</v>
      </c>
      <c r="C1885" s="3" t="s">
        <v>5394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 s="12">
        <v>1483203540</v>
      </c>
      <c r="J1885" s="12">
        <v>1481175482</v>
      </c>
      <c r="K1885" s="13">
        <f>(J1885/86400)+25569</f>
        <v>42712.23474537037</v>
      </c>
      <c r="L1885" t="b">
        <v>0</v>
      </c>
      <c r="M1885">
        <v>31</v>
      </c>
      <c r="N1885" t="b">
        <v>1</v>
      </c>
      <c r="O1885" t="s">
        <v>8269</v>
      </c>
      <c r="P1885">
        <f t="shared" si="58"/>
        <v>0</v>
      </c>
      <c r="Q1885">
        <f>YEAR(K1885)</f>
        <v>2016</v>
      </c>
      <c r="R1885">
        <f t="shared" si="59"/>
        <v>101</v>
      </c>
      <c r="S1885" s="17" t="s">
        <v>8343</v>
      </c>
      <c r="T1885" t="s">
        <v>8346</v>
      </c>
    </row>
    <row r="1886" spans="1:20" ht="48" hidden="1" x14ac:dyDescent="0.2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 s="12">
        <v>1406887310</v>
      </c>
      <c r="J1886" s="12">
        <v>1404295310</v>
      </c>
      <c r="K1886" s="13">
        <f>(J1886/86400)+25569</f>
        <v>41822.417939814812</v>
      </c>
      <c r="L1886" t="b">
        <v>0</v>
      </c>
      <c r="M1886">
        <v>21</v>
      </c>
      <c r="N1886" t="b">
        <v>1</v>
      </c>
      <c r="O1886" t="s">
        <v>8269</v>
      </c>
      <c r="P1886">
        <f t="shared" si="58"/>
        <v>0</v>
      </c>
      <c r="Q1886">
        <f>YEAR(K1886)</f>
        <v>2014</v>
      </c>
      <c r="R1886">
        <f t="shared" si="59"/>
        <v>101</v>
      </c>
      <c r="S1886" s="17" t="s">
        <v>8343</v>
      </c>
      <c r="T1886" t="s">
        <v>8346</v>
      </c>
    </row>
    <row r="1887" spans="1:20" ht="48" hidden="1" x14ac:dyDescent="0.2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 s="12">
        <v>1469016131</v>
      </c>
      <c r="J1887" s="12">
        <v>1466424131</v>
      </c>
      <c r="K1887" s="13">
        <f>(J1887/86400)+25569</f>
        <v>42541.501516203702</v>
      </c>
      <c r="L1887" t="b">
        <v>0</v>
      </c>
      <c r="M1887">
        <v>39</v>
      </c>
      <c r="N1887" t="b">
        <v>1</v>
      </c>
      <c r="O1887" t="s">
        <v>8269</v>
      </c>
      <c r="P1887">
        <f t="shared" si="58"/>
        <v>0</v>
      </c>
      <c r="Q1887">
        <f>YEAR(K1887)</f>
        <v>2016</v>
      </c>
      <c r="R1887">
        <f t="shared" si="59"/>
        <v>101</v>
      </c>
      <c r="S1887" s="17" t="s">
        <v>8343</v>
      </c>
      <c r="T1887" t="s">
        <v>8346</v>
      </c>
    </row>
    <row r="1888" spans="1:20" ht="48" hidden="1" x14ac:dyDescent="0.2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 s="12">
        <v>1433343850</v>
      </c>
      <c r="J1888" s="12">
        <v>1430751850</v>
      </c>
      <c r="K1888" s="13">
        <f>(J1888/86400)+25569</f>
        <v>42128.627893518518</v>
      </c>
      <c r="L1888" t="b">
        <v>0</v>
      </c>
      <c r="M1888">
        <v>56</v>
      </c>
      <c r="N1888" t="b">
        <v>1</v>
      </c>
      <c r="O1888" t="s">
        <v>8269</v>
      </c>
      <c r="P1888">
        <f t="shared" si="58"/>
        <v>0</v>
      </c>
      <c r="Q1888">
        <f>YEAR(K1888)</f>
        <v>2015</v>
      </c>
      <c r="R1888">
        <f t="shared" si="59"/>
        <v>101</v>
      </c>
      <c r="S1888" s="17" t="s">
        <v>8343</v>
      </c>
      <c r="T1888" t="s">
        <v>8346</v>
      </c>
    </row>
    <row r="1889" spans="1:20" ht="48" hidden="1" x14ac:dyDescent="0.2">
      <c r="A1889">
        <v>2119</v>
      </c>
      <c r="B1889" s="3" t="s">
        <v>2120</v>
      </c>
      <c r="C1889" s="3" t="s">
        <v>6229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 s="12">
        <v>1345086445</v>
      </c>
      <c r="J1889" s="12">
        <v>1342494445</v>
      </c>
      <c r="K1889" s="13">
        <f>(J1889/86400)+25569</f>
        <v>41107.130150462966</v>
      </c>
      <c r="L1889" t="b">
        <v>0</v>
      </c>
      <c r="M1889">
        <v>22</v>
      </c>
      <c r="N1889" t="b">
        <v>1</v>
      </c>
      <c r="O1889" t="s">
        <v>8277</v>
      </c>
      <c r="P1889">
        <f t="shared" si="58"/>
        <v>0</v>
      </c>
      <c r="Q1889">
        <f>YEAR(K1889)</f>
        <v>2012</v>
      </c>
      <c r="R1889">
        <f t="shared" si="59"/>
        <v>101</v>
      </c>
      <c r="S1889" s="17" t="s">
        <v>8347</v>
      </c>
      <c r="T1889" t="s">
        <v>8348</v>
      </c>
    </row>
    <row r="1890" spans="1:20" ht="48" hidden="1" x14ac:dyDescent="0.2">
      <c r="A1890">
        <v>1651</v>
      </c>
      <c r="B1890" s="3" t="s">
        <v>1652</v>
      </c>
      <c r="C1890" s="3" t="s">
        <v>5761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 s="12">
        <v>1303801140</v>
      </c>
      <c r="J1890" s="12">
        <v>1300916220</v>
      </c>
      <c r="K1890" s="13">
        <f>(J1890/86400)+25569</f>
        <v>40625.900694444441</v>
      </c>
      <c r="L1890" t="b">
        <v>0</v>
      </c>
      <c r="M1890">
        <v>20</v>
      </c>
      <c r="N1890" t="b">
        <v>1</v>
      </c>
      <c r="O1890" t="s">
        <v>8290</v>
      </c>
      <c r="P1890">
        <f t="shared" si="58"/>
        <v>0</v>
      </c>
      <c r="Q1890">
        <f>YEAR(K1890)</f>
        <v>2011</v>
      </c>
      <c r="R1890">
        <f t="shared" si="59"/>
        <v>101</v>
      </c>
      <c r="S1890" s="17" t="s">
        <v>8347</v>
      </c>
      <c r="T1890" t="s">
        <v>8358</v>
      </c>
    </row>
    <row r="1891" spans="1:20" ht="32" hidden="1" x14ac:dyDescent="0.2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 s="12">
        <v>1441547220</v>
      </c>
      <c r="J1891" s="12">
        <v>1439322412</v>
      </c>
      <c r="K1891" s="13">
        <f>(J1891/86400)+25569</f>
        <v>42227.824212962965</v>
      </c>
      <c r="L1891" t="b">
        <v>0</v>
      </c>
      <c r="M1891">
        <v>21</v>
      </c>
      <c r="N1891" t="b">
        <v>1</v>
      </c>
      <c r="O1891" t="s">
        <v>8269</v>
      </c>
      <c r="P1891">
        <f t="shared" si="58"/>
        <v>0</v>
      </c>
      <c r="Q1891">
        <f>YEAR(K1891)</f>
        <v>2015</v>
      </c>
      <c r="R1891">
        <f t="shared" si="59"/>
        <v>101</v>
      </c>
      <c r="S1891" s="17" t="s">
        <v>8343</v>
      </c>
      <c r="T1891" t="s">
        <v>8346</v>
      </c>
    </row>
    <row r="1892" spans="1:20" ht="48" hidden="1" x14ac:dyDescent="0.2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 s="12">
        <v>1472952982</v>
      </c>
      <c r="J1892" s="12">
        <v>1470792982</v>
      </c>
      <c r="K1892" s="13">
        <f>(J1892/86400)+25569</f>
        <v>42592.066921296297</v>
      </c>
      <c r="L1892" t="b">
        <v>0</v>
      </c>
      <c r="M1892">
        <v>36</v>
      </c>
      <c r="N1892" t="b">
        <v>1</v>
      </c>
      <c r="O1892" t="s">
        <v>8269</v>
      </c>
      <c r="P1892">
        <f t="shared" si="58"/>
        <v>0</v>
      </c>
      <c r="Q1892">
        <f>YEAR(K1892)</f>
        <v>2016</v>
      </c>
      <c r="R1892">
        <f t="shared" si="59"/>
        <v>126</v>
      </c>
      <c r="S1892" s="17" t="s">
        <v>8343</v>
      </c>
      <c r="T1892" t="s">
        <v>8346</v>
      </c>
    </row>
    <row r="1893" spans="1:20" ht="48" hidden="1" x14ac:dyDescent="0.2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 s="12">
        <v>1476939300</v>
      </c>
      <c r="J1893" s="12">
        <v>1474273294</v>
      </c>
      <c r="K1893" s="13">
        <f>(J1893/86400)+25569</f>
        <v>42632.348310185189</v>
      </c>
      <c r="L1893" t="b">
        <v>0</v>
      </c>
      <c r="M1893">
        <v>33</v>
      </c>
      <c r="N1893" t="b">
        <v>1</v>
      </c>
      <c r="O1893" t="s">
        <v>8269</v>
      </c>
      <c r="P1893">
        <f t="shared" si="58"/>
        <v>0</v>
      </c>
      <c r="Q1893">
        <f>YEAR(K1893)</f>
        <v>2016</v>
      </c>
      <c r="R1893">
        <f t="shared" si="59"/>
        <v>101</v>
      </c>
      <c r="S1893" s="17" t="s">
        <v>8343</v>
      </c>
      <c r="T1893" t="s">
        <v>8346</v>
      </c>
    </row>
    <row r="1894" spans="1:20" ht="32" hidden="1" x14ac:dyDescent="0.2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 s="12">
        <v>1470056614</v>
      </c>
      <c r="J1894" s="12">
        <v>1467464614</v>
      </c>
      <c r="K1894" s="13">
        <f>(J1894/86400)+25569</f>
        <v>42553.54414351852</v>
      </c>
      <c r="L1894" t="b">
        <v>0</v>
      </c>
      <c r="M1894">
        <v>77</v>
      </c>
      <c r="N1894" t="b">
        <v>1</v>
      </c>
      <c r="O1894" t="s">
        <v>8290</v>
      </c>
      <c r="P1894">
        <f t="shared" si="58"/>
        <v>0</v>
      </c>
      <c r="Q1894">
        <f>YEAR(K1894)</f>
        <v>2016</v>
      </c>
      <c r="R1894">
        <f t="shared" si="59"/>
        <v>101</v>
      </c>
      <c r="S1894" s="17" t="s">
        <v>8347</v>
      </c>
      <c r="T1894" t="s">
        <v>8358</v>
      </c>
    </row>
    <row r="1895" spans="1:20" ht="32" hidden="1" x14ac:dyDescent="0.2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 s="12">
        <v>1306994340</v>
      </c>
      <c r="J1895" s="12">
        <v>1303706001</v>
      </c>
      <c r="K1895" s="13">
        <f>(J1895/86400)+25569</f>
        <v>40658.189826388887</v>
      </c>
      <c r="L1895" t="b">
        <v>0</v>
      </c>
      <c r="M1895">
        <v>32</v>
      </c>
      <c r="N1895" t="b">
        <v>1</v>
      </c>
      <c r="O1895" t="s">
        <v>8274</v>
      </c>
      <c r="P1895">
        <f t="shared" si="58"/>
        <v>0</v>
      </c>
      <c r="Q1895">
        <f>YEAR(K1895)</f>
        <v>2011</v>
      </c>
      <c r="R1895">
        <f t="shared" si="59"/>
        <v>101</v>
      </c>
      <c r="S1895" s="17" t="s">
        <v>8347</v>
      </c>
      <c r="T1895" t="s">
        <v>8351</v>
      </c>
    </row>
    <row r="1896" spans="1:20" ht="48" hidden="1" x14ac:dyDescent="0.2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 s="12">
        <v>1438764207</v>
      </c>
      <c r="J1896" s="12">
        <v>1436172207</v>
      </c>
      <c r="K1896" s="13">
        <f>(J1896/86400)+25569</f>
        <v>42191.363506944443</v>
      </c>
      <c r="L1896" t="b">
        <v>0</v>
      </c>
      <c r="M1896">
        <v>33</v>
      </c>
      <c r="N1896" t="b">
        <v>1</v>
      </c>
      <c r="O1896" t="s">
        <v>8269</v>
      </c>
      <c r="P1896">
        <f t="shared" si="58"/>
        <v>0</v>
      </c>
      <c r="Q1896">
        <f>YEAR(K1896)</f>
        <v>2015</v>
      </c>
      <c r="R1896">
        <f t="shared" si="59"/>
        <v>101</v>
      </c>
      <c r="S1896" s="17" t="s">
        <v>8343</v>
      </c>
      <c r="T1896" t="s">
        <v>8346</v>
      </c>
    </row>
    <row r="1897" spans="1:20" ht="32" hidden="1" x14ac:dyDescent="0.2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 s="12">
        <v>1401253140</v>
      </c>
      <c r="J1897" s="12">
        <v>1398873969</v>
      </c>
      <c r="K1897" s="13">
        <f>(J1897/86400)+25569</f>
        <v>41759.670937499999</v>
      </c>
      <c r="L1897" t="b">
        <v>0</v>
      </c>
      <c r="M1897">
        <v>38</v>
      </c>
      <c r="N1897" t="b">
        <v>1</v>
      </c>
      <c r="O1897" t="s">
        <v>8277</v>
      </c>
      <c r="P1897">
        <f t="shared" si="58"/>
        <v>0</v>
      </c>
      <c r="Q1897">
        <f>YEAR(K1897)</f>
        <v>2014</v>
      </c>
      <c r="R1897">
        <f t="shared" si="59"/>
        <v>100</v>
      </c>
      <c r="S1897" s="17" t="s">
        <v>8347</v>
      </c>
      <c r="T1897" t="s">
        <v>8348</v>
      </c>
    </row>
    <row r="1898" spans="1:20" ht="48" x14ac:dyDescent="0.2">
      <c r="A1898">
        <v>2429</v>
      </c>
      <c r="B1898" s="3" t="s">
        <v>2430</v>
      </c>
      <c r="C1898" s="3" t="s">
        <v>6539</v>
      </c>
      <c r="D1898" s="6">
        <v>140000</v>
      </c>
      <c r="E1898" s="8">
        <v>2005</v>
      </c>
      <c r="F1898" t="s">
        <v>8220</v>
      </c>
      <c r="G1898" t="s">
        <v>8233</v>
      </c>
      <c r="H1898" t="s">
        <v>8253</v>
      </c>
      <c r="I1898" s="12">
        <v>1486313040</v>
      </c>
      <c r="J1898" s="12">
        <v>1483131966</v>
      </c>
      <c r="K1898" s="13">
        <f>(J1898/86400)+25569</f>
        <v>42734.879236111112</v>
      </c>
      <c r="L1898" t="b">
        <v>0</v>
      </c>
      <c r="M1898">
        <v>4</v>
      </c>
      <c r="N1898" t="b">
        <v>0</v>
      </c>
      <c r="O1898" t="s">
        <v>8282</v>
      </c>
      <c r="P1898">
        <f t="shared" si="58"/>
        <v>0</v>
      </c>
      <c r="Q1898">
        <f>YEAR(K1898)</f>
        <v>2016</v>
      </c>
      <c r="R1898">
        <f t="shared" si="59"/>
        <v>1</v>
      </c>
      <c r="S1898" s="17" t="s">
        <v>8339</v>
      </c>
      <c r="T1898" t="s">
        <v>8365</v>
      </c>
    </row>
    <row r="1899" spans="1:20" ht="48" hidden="1" x14ac:dyDescent="0.2">
      <c r="A1899">
        <v>748</v>
      </c>
      <c r="B1899" s="3" t="s">
        <v>749</v>
      </c>
      <c r="C1899" s="3" t="s">
        <v>4858</v>
      </c>
      <c r="D1899" s="6">
        <v>2000</v>
      </c>
      <c r="E1899" s="8">
        <v>2005</v>
      </c>
      <c r="F1899" t="s">
        <v>8218</v>
      </c>
      <c r="G1899" t="s">
        <v>8223</v>
      </c>
      <c r="H1899" t="s">
        <v>8245</v>
      </c>
      <c r="I1899" s="12">
        <v>1407701966</v>
      </c>
      <c r="J1899" s="12">
        <v>1405109966</v>
      </c>
      <c r="K1899" s="13">
        <f>(J1899/86400)+25569</f>
        <v>41831.846828703703</v>
      </c>
      <c r="L1899" t="b">
        <v>0</v>
      </c>
      <c r="M1899">
        <v>44</v>
      </c>
      <c r="N1899" t="b">
        <v>1</v>
      </c>
      <c r="O1899" t="s">
        <v>8272</v>
      </c>
      <c r="P1899">
        <f t="shared" si="58"/>
        <v>0</v>
      </c>
      <c r="Q1899">
        <f>YEAR(K1899)</f>
        <v>2014</v>
      </c>
      <c r="R1899">
        <f t="shared" si="59"/>
        <v>100</v>
      </c>
      <c r="S1899" s="17" t="s">
        <v>8331</v>
      </c>
      <c r="T1899" t="s">
        <v>8353</v>
      </c>
    </row>
    <row r="1900" spans="1:20" ht="48" hidden="1" x14ac:dyDescent="0.2">
      <c r="A1900">
        <v>3775</v>
      </c>
      <c r="B1900" s="3" t="s">
        <v>3772</v>
      </c>
      <c r="C1900" s="3" t="s">
        <v>7885</v>
      </c>
      <c r="D1900" s="6">
        <v>2000</v>
      </c>
      <c r="E1900" s="8">
        <v>2005</v>
      </c>
      <c r="F1900" t="s">
        <v>8218</v>
      </c>
      <c r="G1900" t="s">
        <v>8223</v>
      </c>
      <c r="H1900" t="s">
        <v>8245</v>
      </c>
      <c r="I1900" s="12">
        <v>1428552000</v>
      </c>
      <c r="J1900" s="12">
        <v>1426199843</v>
      </c>
      <c r="K1900" s="13">
        <f>(J1900/86400)+25569</f>
        <v>42075.942627314813</v>
      </c>
      <c r="L1900" t="b">
        <v>0</v>
      </c>
      <c r="M1900">
        <v>14</v>
      </c>
      <c r="N1900" t="b">
        <v>1</v>
      </c>
      <c r="O1900" t="s">
        <v>8303</v>
      </c>
      <c r="P1900">
        <f t="shared" si="58"/>
        <v>0</v>
      </c>
      <c r="Q1900">
        <f>YEAR(K1900)</f>
        <v>2015</v>
      </c>
      <c r="R1900">
        <f t="shared" si="59"/>
        <v>100</v>
      </c>
      <c r="S1900" s="17" t="s">
        <v>8343</v>
      </c>
      <c r="T1900" t="s">
        <v>8355</v>
      </c>
    </row>
    <row r="1901" spans="1:20" ht="48" hidden="1" x14ac:dyDescent="0.2">
      <c r="A1901">
        <v>3373</v>
      </c>
      <c r="B1901" s="3" t="s">
        <v>3372</v>
      </c>
      <c r="C1901" s="3" t="s">
        <v>7483</v>
      </c>
      <c r="D1901" s="6">
        <v>2000</v>
      </c>
      <c r="E1901" s="8">
        <v>2005</v>
      </c>
      <c r="F1901" t="s">
        <v>8218</v>
      </c>
      <c r="G1901" t="s">
        <v>8224</v>
      </c>
      <c r="H1901" t="s">
        <v>8246</v>
      </c>
      <c r="I1901" s="12">
        <v>1437235200</v>
      </c>
      <c r="J1901" s="12">
        <v>1435177840</v>
      </c>
      <c r="K1901" s="13">
        <f>(J1901/86400)+25569</f>
        <v>42179.854629629626</v>
      </c>
      <c r="L1901" t="b">
        <v>0</v>
      </c>
      <c r="M1901">
        <v>30</v>
      </c>
      <c r="N1901" t="b">
        <v>1</v>
      </c>
      <c r="O1901" t="s">
        <v>8269</v>
      </c>
      <c r="P1901">
        <f t="shared" si="58"/>
        <v>0</v>
      </c>
      <c r="Q1901">
        <f>YEAR(K1901)</f>
        <v>2015</v>
      </c>
      <c r="R1901">
        <f t="shared" si="59"/>
        <v>100</v>
      </c>
      <c r="S1901" s="17" t="s">
        <v>8343</v>
      </c>
      <c r="T1901" t="s">
        <v>8346</v>
      </c>
    </row>
    <row r="1902" spans="1:20" ht="48" hidden="1" x14ac:dyDescent="0.2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 s="12">
        <v>1442167912</v>
      </c>
      <c r="J1902" s="12">
        <v>1436983912</v>
      </c>
      <c r="K1902" s="13">
        <f>(J1902/86400)+25569</f>
        <v>42200.758240740739</v>
      </c>
      <c r="L1902" t="b">
        <v>0</v>
      </c>
      <c r="M1902">
        <v>25</v>
      </c>
      <c r="N1902" t="b">
        <v>1</v>
      </c>
      <c r="O1902" t="s">
        <v>8263</v>
      </c>
      <c r="P1902">
        <f t="shared" si="58"/>
        <v>0</v>
      </c>
      <c r="Q1902">
        <f>YEAR(K1902)</f>
        <v>2015</v>
      </c>
      <c r="R1902">
        <f t="shared" si="59"/>
        <v>100</v>
      </c>
      <c r="S1902" s="17" t="s">
        <v>8341</v>
      </c>
      <c r="T1902" t="s">
        <v>8352</v>
      </c>
    </row>
    <row r="1903" spans="1:20" ht="48" hidden="1" x14ac:dyDescent="0.2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 s="12">
        <v>1463394365</v>
      </c>
      <c r="J1903" s="12">
        <v>1461320765</v>
      </c>
      <c r="K1903" s="13">
        <f>(J1903/86400)+25569</f>
        <v>42482.43478009259</v>
      </c>
      <c r="L1903" t="b">
        <v>0</v>
      </c>
      <c r="M1903">
        <v>17</v>
      </c>
      <c r="N1903" t="b">
        <v>1</v>
      </c>
      <c r="O1903" t="s">
        <v>8269</v>
      </c>
      <c r="P1903">
        <f t="shared" si="58"/>
        <v>0</v>
      </c>
      <c r="Q1903">
        <f>YEAR(K1903)</f>
        <v>2016</v>
      </c>
      <c r="R1903">
        <f t="shared" si="59"/>
        <v>100</v>
      </c>
      <c r="S1903" s="17" t="s">
        <v>8343</v>
      </c>
      <c r="T1903" t="s">
        <v>8346</v>
      </c>
    </row>
    <row r="1904" spans="1:20" ht="32" hidden="1" x14ac:dyDescent="0.2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 s="12">
        <v>1326927600</v>
      </c>
      <c r="J1904" s="12">
        <v>1323221761</v>
      </c>
      <c r="K1904" s="13">
        <f>(J1904/86400)+25569</f>
        <v>40884.066678240742</v>
      </c>
      <c r="L1904" t="b">
        <v>1</v>
      </c>
      <c r="M1904">
        <v>52</v>
      </c>
      <c r="N1904" t="b">
        <v>1</v>
      </c>
      <c r="O1904" t="s">
        <v>8269</v>
      </c>
      <c r="P1904">
        <f t="shared" si="58"/>
        <v>2002.22</v>
      </c>
      <c r="Q1904">
        <f>YEAR(K1904)</f>
        <v>2011</v>
      </c>
      <c r="R1904">
        <f t="shared" si="59"/>
        <v>133</v>
      </c>
      <c r="S1904" s="17" t="s">
        <v>8343</v>
      </c>
      <c r="T1904" t="s">
        <v>8346</v>
      </c>
    </row>
    <row r="1905" spans="1:20" ht="48" x14ac:dyDescent="0.2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 s="12">
        <v>1456957635</v>
      </c>
      <c r="J1905" s="12">
        <v>1451773635</v>
      </c>
      <c r="K1905" s="13">
        <f>(J1905/86400)+25569</f>
        <v>42371.935590277775</v>
      </c>
      <c r="L1905" t="b">
        <v>0</v>
      </c>
      <c r="M1905">
        <v>24</v>
      </c>
      <c r="N1905" t="b">
        <v>0</v>
      </c>
      <c r="O1905" t="s">
        <v>8277</v>
      </c>
      <c r="P1905">
        <f t="shared" si="58"/>
        <v>0</v>
      </c>
      <c r="Q1905">
        <f>YEAR(K1905)</f>
        <v>2016</v>
      </c>
      <c r="R1905">
        <f t="shared" si="59"/>
        <v>40</v>
      </c>
      <c r="S1905" s="17" t="s">
        <v>8347</v>
      </c>
      <c r="T1905" t="s">
        <v>8348</v>
      </c>
    </row>
    <row r="1906" spans="1:20" ht="48" hidden="1" x14ac:dyDescent="0.2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 s="12">
        <v>1436625000</v>
      </c>
      <c r="J1906" s="12">
        <v>1433934371</v>
      </c>
      <c r="K1906" s="13">
        <f>(J1906/86400)+25569</f>
        <v>42165.462627314817</v>
      </c>
      <c r="L1906" t="b">
        <v>1</v>
      </c>
      <c r="M1906">
        <v>35</v>
      </c>
      <c r="N1906" t="b">
        <v>1</v>
      </c>
      <c r="O1906" t="s">
        <v>8269</v>
      </c>
      <c r="P1906">
        <f t="shared" si="58"/>
        <v>2001</v>
      </c>
      <c r="Q1906">
        <f>YEAR(K1906)</f>
        <v>2015</v>
      </c>
      <c r="R1906">
        <f t="shared" si="59"/>
        <v>100</v>
      </c>
      <c r="S1906" s="17" t="s">
        <v>8343</v>
      </c>
      <c r="T1906" t="s">
        <v>8346</v>
      </c>
    </row>
    <row r="1907" spans="1:20" ht="32" hidden="1" x14ac:dyDescent="0.2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 s="12">
        <v>1327723459</v>
      </c>
      <c r="J1907" s="12">
        <v>1322539459</v>
      </c>
      <c r="K1907" s="13">
        <f>(J1907/86400)+25569</f>
        <v>40876.169664351852</v>
      </c>
      <c r="L1907" t="b">
        <v>0</v>
      </c>
      <c r="M1907">
        <v>30</v>
      </c>
      <c r="N1907" t="b">
        <v>1</v>
      </c>
      <c r="O1907" t="s">
        <v>8274</v>
      </c>
      <c r="P1907">
        <f t="shared" si="58"/>
        <v>0</v>
      </c>
      <c r="Q1907">
        <f>YEAR(K1907)</f>
        <v>2011</v>
      </c>
      <c r="R1907">
        <f t="shared" si="59"/>
        <v>100</v>
      </c>
      <c r="S1907" s="17" t="s">
        <v>8347</v>
      </c>
      <c r="T1907" t="s">
        <v>8351</v>
      </c>
    </row>
    <row r="1908" spans="1:20" ht="48" hidden="1" x14ac:dyDescent="0.2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 s="12">
        <v>1412516354</v>
      </c>
      <c r="J1908" s="12">
        <v>1409924354</v>
      </c>
      <c r="K1908" s="13">
        <f>(J1908/86400)+25569</f>
        <v>41887.568912037037</v>
      </c>
      <c r="L1908" t="b">
        <v>0</v>
      </c>
      <c r="M1908">
        <v>19</v>
      </c>
      <c r="N1908" t="b">
        <v>1</v>
      </c>
      <c r="O1908" t="s">
        <v>8263</v>
      </c>
      <c r="P1908">
        <f t="shared" si="58"/>
        <v>0</v>
      </c>
      <c r="Q1908">
        <f>YEAR(K1908)</f>
        <v>2014</v>
      </c>
      <c r="R1908">
        <f t="shared" si="59"/>
        <v>100</v>
      </c>
      <c r="S1908" s="17" t="s">
        <v>8341</v>
      </c>
      <c r="T1908" t="s">
        <v>8352</v>
      </c>
    </row>
    <row r="1909" spans="1:20" ht="48" hidden="1" x14ac:dyDescent="0.2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 s="12">
        <v>1412648537</v>
      </c>
      <c r="J1909" s="12">
        <v>1408760537</v>
      </c>
      <c r="K1909" s="13">
        <f>(J1909/86400)+25569</f>
        <v>41874.098807870367</v>
      </c>
      <c r="L1909" t="b">
        <v>0</v>
      </c>
      <c r="M1909">
        <v>15</v>
      </c>
      <c r="N1909" t="b">
        <v>1</v>
      </c>
      <c r="O1909" t="s">
        <v>8263</v>
      </c>
      <c r="P1909">
        <f t="shared" si="58"/>
        <v>0</v>
      </c>
      <c r="Q1909">
        <f>YEAR(K1909)</f>
        <v>2014</v>
      </c>
      <c r="R1909">
        <f t="shared" si="59"/>
        <v>100</v>
      </c>
      <c r="S1909" s="17" t="s">
        <v>8341</v>
      </c>
      <c r="T1909" t="s">
        <v>8352</v>
      </c>
    </row>
    <row r="1910" spans="1:20" ht="48" hidden="1" x14ac:dyDescent="0.2">
      <c r="A1910">
        <v>2207</v>
      </c>
      <c r="B1910" s="3" t="s">
        <v>2208</v>
      </c>
      <c r="C1910" s="3" t="s">
        <v>6317</v>
      </c>
      <c r="D1910" s="6">
        <v>2000</v>
      </c>
      <c r="E1910" s="8">
        <v>2000</v>
      </c>
      <c r="F1910" t="s">
        <v>8218</v>
      </c>
      <c r="G1910" t="s">
        <v>8223</v>
      </c>
      <c r="H1910" t="s">
        <v>8245</v>
      </c>
      <c r="I1910" s="12">
        <v>1384580373</v>
      </c>
      <c r="J1910" s="12">
        <v>1381984773</v>
      </c>
      <c r="K1910" s="13">
        <f>(J1910/86400)+25569</f>
        <v>41564.194131944445</v>
      </c>
      <c r="L1910" t="b">
        <v>0</v>
      </c>
      <c r="M1910">
        <v>7</v>
      </c>
      <c r="N1910" t="b">
        <v>1</v>
      </c>
      <c r="O1910" t="s">
        <v>8278</v>
      </c>
      <c r="P1910">
        <f t="shared" si="58"/>
        <v>0</v>
      </c>
      <c r="Q1910">
        <f>YEAR(K1910)</f>
        <v>2013</v>
      </c>
      <c r="R1910">
        <f t="shared" si="59"/>
        <v>100</v>
      </c>
      <c r="S1910" s="17" t="s">
        <v>8347</v>
      </c>
      <c r="T1910" t="s">
        <v>8349</v>
      </c>
    </row>
    <row r="1911" spans="1:20" ht="48" hidden="1" x14ac:dyDescent="0.2">
      <c r="A1911">
        <v>2473</v>
      </c>
      <c r="B1911" s="3" t="s">
        <v>2474</v>
      </c>
      <c r="C1911" s="3" t="s">
        <v>6583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 s="12">
        <v>1352573869</v>
      </c>
      <c r="J1911" s="12">
        <v>1349978269</v>
      </c>
      <c r="K1911" s="13">
        <f>(J1911/86400)+25569</f>
        <v>41193.748483796298</v>
      </c>
      <c r="L1911" t="b">
        <v>0</v>
      </c>
      <c r="M1911">
        <v>47</v>
      </c>
      <c r="N1911" t="b">
        <v>1</v>
      </c>
      <c r="O1911" t="s">
        <v>8277</v>
      </c>
      <c r="P1911">
        <f t="shared" si="58"/>
        <v>0</v>
      </c>
      <c r="Q1911">
        <f>YEAR(K1911)</f>
        <v>2012</v>
      </c>
      <c r="R1911">
        <f t="shared" si="59"/>
        <v>100</v>
      </c>
      <c r="S1911" s="17" t="s">
        <v>8347</v>
      </c>
      <c r="T1911" t="s">
        <v>8348</v>
      </c>
    </row>
    <row r="1912" spans="1:20" ht="48" hidden="1" x14ac:dyDescent="0.2">
      <c r="A1912">
        <v>2480</v>
      </c>
      <c r="B1912" s="3" t="s">
        <v>2480</v>
      </c>
      <c r="C1912" s="3" t="s">
        <v>6590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 s="12">
        <v>1444516084</v>
      </c>
      <c r="J1912" s="12">
        <v>1439332084</v>
      </c>
      <c r="K1912" s="13">
        <f>(J1912/86400)+25569</f>
        <v>42227.936157407406</v>
      </c>
      <c r="L1912" t="b">
        <v>0</v>
      </c>
      <c r="M1912">
        <v>8</v>
      </c>
      <c r="N1912" t="b">
        <v>1</v>
      </c>
      <c r="O1912" t="s">
        <v>8277</v>
      </c>
      <c r="P1912">
        <f t="shared" si="58"/>
        <v>0</v>
      </c>
      <c r="Q1912">
        <f>YEAR(K1912)</f>
        <v>2015</v>
      </c>
      <c r="R1912">
        <f t="shared" si="59"/>
        <v>100</v>
      </c>
      <c r="S1912" s="17" t="s">
        <v>8347</v>
      </c>
      <c r="T1912" t="s">
        <v>8348</v>
      </c>
    </row>
    <row r="1913" spans="1:20" ht="48" hidden="1" x14ac:dyDescent="0.2">
      <c r="A1913">
        <v>1619</v>
      </c>
      <c r="B1913" s="3" t="s">
        <v>1620</v>
      </c>
      <c r="C1913" s="3" t="s">
        <v>5729</v>
      </c>
      <c r="D1913" s="6">
        <v>1500</v>
      </c>
      <c r="E1913" s="8">
        <v>2000</v>
      </c>
      <c r="F1913" t="s">
        <v>8218</v>
      </c>
      <c r="G1913" t="s">
        <v>8223</v>
      </c>
      <c r="H1913" t="s">
        <v>8245</v>
      </c>
      <c r="I1913" s="12">
        <v>1410755286</v>
      </c>
      <c r="J1913" s="12">
        <v>1408940886</v>
      </c>
      <c r="K1913" s="13">
        <f>(J1913/86400)+25569</f>
        <v>41876.186180555553</v>
      </c>
      <c r="L1913" t="b">
        <v>0</v>
      </c>
      <c r="M1913">
        <v>23</v>
      </c>
      <c r="N1913" t="b">
        <v>1</v>
      </c>
      <c r="O1913" t="s">
        <v>8274</v>
      </c>
      <c r="P1913">
        <f t="shared" si="58"/>
        <v>0</v>
      </c>
      <c r="Q1913">
        <f>YEAR(K1913)</f>
        <v>2014</v>
      </c>
      <c r="R1913">
        <f t="shared" si="59"/>
        <v>133</v>
      </c>
      <c r="S1913" s="17" t="s">
        <v>8347</v>
      </c>
      <c r="T1913" t="s">
        <v>8351</v>
      </c>
    </row>
    <row r="1914" spans="1:20" ht="32" hidden="1" x14ac:dyDescent="0.2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 s="12">
        <v>1405249113</v>
      </c>
      <c r="J1914" s="12">
        <v>1402657113</v>
      </c>
      <c r="K1914" s="13">
        <f>(J1914/86400)+25569</f>
        <v>41803.457326388889</v>
      </c>
      <c r="L1914" t="b">
        <v>0</v>
      </c>
      <c r="M1914">
        <v>55</v>
      </c>
      <c r="N1914" t="b">
        <v>1</v>
      </c>
      <c r="O1914" t="s">
        <v>8303</v>
      </c>
      <c r="P1914">
        <f t="shared" si="58"/>
        <v>0</v>
      </c>
      <c r="Q1914">
        <f>YEAR(K1914)</f>
        <v>2014</v>
      </c>
      <c r="R1914">
        <f t="shared" si="59"/>
        <v>133</v>
      </c>
      <c r="S1914" s="17" t="s">
        <v>8343</v>
      </c>
      <c r="T1914" t="s">
        <v>8355</v>
      </c>
    </row>
    <row r="1915" spans="1:20" ht="48" hidden="1" x14ac:dyDescent="0.2">
      <c r="A1915">
        <v>3770</v>
      </c>
      <c r="B1915" s="3" t="s">
        <v>3767</v>
      </c>
      <c r="C1915" s="3" t="s">
        <v>7880</v>
      </c>
      <c r="D1915" s="6">
        <v>2000</v>
      </c>
      <c r="E1915" s="8">
        <v>2000</v>
      </c>
      <c r="F1915" t="s">
        <v>8218</v>
      </c>
      <c r="G1915" t="s">
        <v>8224</v>
      </c>
      <c r="H1915" t="s">
        <v>8246</v>
      </c>
      <c r="I1915" s="12">
        <v>1434234010</v>
      </c>
      <c r="J1915" s="12">
        <v>1431642010</v>
      </c>
      <c r="K1915" s="13">
        <f>(J1915/86400)+25569</f>
        <v>42138.930671296301</v>
      </c>
      <c r="L1915" t="b">
        <v>0</v>
      </c>
      <c r="M1915">
        <v>20</v>
      </c>
      <c r="N1915" t="b">
        <v>1</v>
      </c>
      <c r="O1915" t="s">
        <v>8303</v>
      </c>
      <c r="P1915">
        <f t="shared" si="58"/>
        <v>0</v>
      </c>
      <c r="Q1915">
        <f>YEAR(K1915)</f>
        <v>2015</v>
      </c>
      <c r="R1915">
        <f t="shared" si="59"/>
        <v>100</v>
      </c>
      <c r="S1915" s="17" t="s">
        <v>8343</v>
      </c>
      <c r="T1915" t="s">
        <v>8355</v>
      </c>
    </row>
    <row r="1916" spans="1:20" ht="48" hidden="1" x14ac:dyDescent="0.2">
      <c r="A1916">
        <v>3385</v>
      </c>
      <c r="B1916" s="3" t="s">
        <v>3384</v>
      </c>
      <c r="C1916" s="3" t="s">
        <v>7495</v>
      </c>
      <c r="D1916" s="6">
        <v>2000</v>
      </c>
      <c r="E1916" s="8">
        <v>2000</v>
      </c>
      <c r="F1916" t="s">
        <v>8218</v>
      </c>
      <c r="G1916" t="s">
        <v>8223</v>
      </c>
      <c r="H1916" t="s">
        <v>8245</v>
      </c>
      <c r="I1916" s="12">
        <v>1418244552</v>
      </c>
      <c r="J1916" s="12">
        <v>1415652552</v>
      </c>
      <c r="K1916" s="13">
        <f>(J1916/86400)+25569</f>
        <v>41953.8675</v>
      </c>
      <c r="L1916" t="b">
        <v>0</v>
      </c>
      <c r="M1916">
        <v>15</v>
      </c>
      <c r="N1916" t="b">
        <v>1</v>
      </c>
      <c r="O1916" t="s">
        <v>8269</v>
      </c>
      <c r="P1916">
        <f t="shared" si="58"/>
        <v>0</v>
      </c>
      <c r="Q1916">
        <f>YEAR(K1916)</f>
        <v>2014</v>
      </c>
      <c r="R1916">
        <f t="shared" si="59"/>
        <v>100</v>
      </c>
      <c r="S1916" s="17" t="s">
        <v>8343</v>
      </c>
      <c r="T1916" t="s">
        <v>8346</v>
      </c>
    </row>
    <row r="1917" spans="1:20" ht="48" hidden="1" x14ac:dyDescent="0.2">
      <c r="A1917">
        <v>3403</v>
      </c>
      <c r="B1917" s="3" t="s">
        <v>3402</v>
      </c>
      <c r="C1917" s="3" t="s">
        <v>7513</v>
      </c>
      <c r="D1917" s="6">
        <v>2000</v>
      </c>
      <c r="E1917" s="8">
        <v>2000</v>
      </c>
      <c r="F1917" t="s">
        <v>8218</v>
      </c>
      <c r="G1917" t="s">
        <v>8224</v>
      </c>
      <c r="H1917" t="s">
        <v>8246</v>
      </c>
      <c r="I1917" s="12">
        <v>1435230324</v>
      </c>
      <c r="J1917" s="12">
        <v>1432638324</v>
      </c>
      <c r="K1917" s="13">
        <f>(J1917/86400)+25569</f>
        <v>42150.462083333332</v>
      </c>
      <c r="L1917" t="b">
        <v>0</v>
      </c>
      <c r="M1917">
        <v>17</v>
      </c>
      <c r="N1917" t="b">
        <v>1</v>
      </c>
      <c r="O1917" t="s">
        <v>8269</v>
      </c>
      <c r="P1917">
        <f t="shared" si="58"/>
        <v>0</v>
      </c>
      <c r="Q1917">
        <f>YEAR(K1917)</f>
        <v>2015</v>
      </c>
      <c r="R1917">
        <f t="shared" si="59"/>
        <v>100</v>
      </c>
      <c r="S1917" s="17" t="s">
        <v>8343</v>
      </c>
      <c r="T1917" t="s">
        <v>8346</v>
      </c>
    </row>
    <row r="1918" spans="1:20" ht="48" hidden="1" x14ac:dyDescent="0.2">
      <c r="A1918">
        <v>3431</v>
      </c>
      <c r="B1918" s="3" t="s">
        <v>3430</v>
      </c>
      <c r="C1918" s="3" t="s">
        <v>7541</v>
      </c>
      <c r="D1918" s="6">
        <v>2000</v>
      </c>
      <c r="E1918" s="8">
        <v>2000</v>
      </c>
      <c r="F1918" t="s">
        <v>8218</v>
      </c>
      <c r="G1918" t="s">
        <v>8223</v>
      </c>
      <c r="H1918" t="s">
        <v>8245</v>
      </c>
      <c r="I1918" s="12">
        <v>1408383153</v>
      </c>
      <c r="J1918" s="12">
        <v>1405791153</v>
      </c>
      <c r="K1918" s="13">
        <f>(J1918/86400)+25569</f>
        <v>41839.730937500004</v>
      </c>
      <c r="L1918" t="b">
        <v>0</v>
      </c>
      <c r="M1918">
        <v>21</v>
      </c>
      <c r="N1918" t="b">
        <v>1</v>
      </c>
      <c r="O1918" t="s">
        <v>8269</v>
      </c>
      <c r="P1918">
        <f t="shared" si="58"/>
        <v>0</v>
      </c>
      <c r="Q1918">
        <f>YEAR(K1918)</f>
        <v>2014</v>
      </c>
      <c r="R1918">
        <f t="shared" si="59"/>
        <v>100</v>
      </c>
      <c r="S1918" s="17" t="s">
        <v>8343</v>
      </c>
      <c r="T1918" t="s">
        <v>8346</v>
      </c>
    </row>
    <row r="1919" spans="1:20" ht="48" hidden="1" x14ac:dyDescent="0.2">
      <c r="A1919">
        <v>3445</v>
      </c>
      <c r="B1919" s="3" t="s">
        <v>3444</v>
      </c>
      <c r="C1919" s="3" t="s">
        <v>7555</v>
      </c>
      <c r="D1919" s="6">
        <v>2000</v>
      </c>
      <c r="E1919" s="8">
        <v>2000</v>
      </c>
      <c r="F1919" t="s">
        <v>8218</v>
      </c>
      <c r="G1919" t="s">
        <v>8224</v>
      </c>
      <c r="H1919" t="s">
        <v>8246</v>
      </c>
      <c r="I1919" s="12">
        <v>1445604236</v>
      </c>
      <c r="J1919" s="12">
        <v>1443185036</v>
      </c>
      <c r="K1919" s="13">
        <f>(J1919/86400)+25569</f>
        <v>42272.530509259261</v>
      </c>
      <c r="L1919" t="b">
        <v>0</v>
      </c>
      <c r="M1919">
        <v>31</v>
      </c>
      <c r="N1919" t="b">
        <v>1</v>
      </c>
      <c r="O1919" t="s">
        <v>8269</v>
      </c>
      <c r="P1919">
        <f t="shared" si="58"/>
        <v>0</v>
      </c>
      <c r="Q1919">
        <f>YEAR(K1919)</f>
        <v>2015</v>
      </c>
      <c r="R1919">
        <f t="shared" si="59"/>
        <v>100</v>
      </c>
      <c r="S1919" s="17" t="s">
        <v>8343</v>
      </c>
      <c r="T1919" t="s">
        <v>8346</v>
      </c>
    </row>
    <row r="1920" spans="1:20" ht="48" hidden="1" x14ac:dyDescent="0.2">
      <c r="A1920">
        <v>3627</v>
      </c>
      <c r="B1920" s="3" t="s">
        <v>3625</v>
      </c>
      <c r="C1920" s="3" t="s">
        <v>7737</v>
      </c>
      <c r="D1920" s="6">
        <v>2000</v>
      </c>
      <c r="E1920" s="8">
        <v>2000</v>
      </c>
      <c r="F1920" t="s">
        <v>8218</v>
      </c>
      <c r="G1920" t="s">
        <v>8223</v>
      </c>
      <c r="H1920" t="s">
        <v>8245</v>
      </c>
      <c r="I1920" s="12">
        <v>1463803140</v>
      </c>
      <c r="J1920" s="12">
        <v>1459446487</v>
      </c>
      <c r="K1920" s="13">
        <f>(J1920/86400)+25569</f>
        <v>42460.741747685184</v>
      </c>
      <c r="L1920" t="b">
        <v>0</v>
      </c>
      <c r="M1920">
        <v>29</v>
      </c>
      <c r="N1920" t="b">
        <v>1</v>
      </c>
      <c r="O1920" t="s">
        <v>8269</v>
      </c>
      <c r="P1920">
        <f t="shared" si="58"/>
        <v>0</v>
      </c>
      <c r="Q1920">
        <f>YEAR(K1920)</f>
        <v>2016</v>
      </c>
      <c r="R1920">
        <f t="shared" si="59"/>
        <v>100</v>
      </c>
      <c r="S1920" s="17" t="s">
        <v>8343</v>
      </c>
      <c r="T1920" t="s">
        <v>8346</v>
      </c>
    </row>
    <row r="1921" spans="1:20" ht="48" hidden="1" x14ac:dyDescent="0.2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 s="12">
        <v>1362814119</v>
      </c>
      <c r="J1921" s="12">
        <v>1360222119</v>
      </c>
      <c r="K1921" s="13">
        <f>(J1921/86400)+25569</f>
        <v>41312.311562499999</v>
      </c>
      <c r="L1921" t="b">
        <v>0</v>
      </c>
      <c r="M1921">
        <v>73</v>
      </c>
      <c r="N1921" t="b">
        <v>1</v>
      </c>
      <c r="O1921" t="s">
        <v>8278</v>
      </c>
      <c r="P1921">
        <f t="shared" si="58"/>
        <v>0</v>
      </c>
      <c r="Q1921">
        <f>YEAR(K1921)</f>
        <v>2013</v>
      </c>
      <c r="R1921">
        <f t="shared" si="59"/>
        <v>133</v>
      </c>
      <c r="S1921" s="17" t="s">
        <v>8347</v>
      </c>
      <c r="T1921" t="s">
        <v>8349</v>
      </c>
    </row>
    <row r="1922" spans="1:20" ht="48" x14ac:dyDescent="0.2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 s="12">
        <v>1422674700</v>
      </c>
      <c r="J1922" s="12">
        <v>1419954240</v>
      </c>
      <c r="K1922" s="13">
        <f>(J1922/86400)+25569</f>
        <v>42003.655555555553</v>
      </c>
      <c r="L1922" t="b">
        <v>1</v>
      </c>
      <c r="M1922">
        <v>33</v>
      </c>
      <c r="N1922" t="b">
        <v>0</v>
      </c>
      <c r="O1922" t="s">
        <v>8283</v>
      </c>
      <c r="P1922">
        <f t="shared" si="58"/>
        <v>1988</v>
      </c>
      <c r="Q1922">
        <f>YEAR(K1922)</f>
        <v>2014</v>
      </c>
      <c r="R1922">
        <f t="shared" si="59"/>
        <v>40</v>
      </c>
      <c r="S1922" s="17" t="s">
        <v>8333</v>
      </c>
      <c r="T1922" t="s">
        <v>8334</v>
      </c>
    </row>
    <row r="1923" spans="1:20" ht="48" x14ac:dyDescent="0.2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 s="12">
        <v>1336188019</v>
      </c>
      <c r="J1923" s="12">
        <v>1333596019</v>
      </c>
      <c r="K1923" s="13">
        <f>(J1923/86400)+25569</f>
        <v>41004.139108796298</v>
      </c>
      <c r="L1923" t="b">
        <v>0</v>
      </c>
      <c r="M1923">
        <v>24</v>
      </c>
      <c r="N1923" t="b">
        <v>0</v>
      </c>
      <c r="O1923" t="s">
        <v>8276</v>
      </c>
      <c r="P1923">
        <f t="shared" ref="P1923:P1986" si="60">IFERROR(ROUND(E1923/L1923,2),0)</f>
        <v>0</v>
      </c>
      <c r="Q1923">
        <f>YEAR(K1923)</f>
        <v>2012</v>
      </c>
      <c r="R1923">
        <f t="shared" ref="R1923:R1986" si="61">ROUND(E1923/D1923*100,0)</f>
        <v>7</v>
      </c>
      <c r="S1923" s="17" t="s">
        <v>8347</v>
      </c>
      <c r="T1923" t="s">
        <v>8370</v>
      </c>
    </row>
    <row r="1924" spans="1:20" ht="48" hidden="1" x14ac:dyDescent="0.2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 s="12">
        <v>1483120216</v>
      </c>
      <c r="J1924" s="12">
        <v>1479232216</v>
      </c>
      <c r="K1924" s="13">
        <f>(J1924/86400)+25569</f>
        <v>42689.74324074074</v>
      </c>
      <c r="L1924" t="b">
        <v>0</v>
      </c>
      <c r="M1924">
        <v>74</v>
      </c>
      <c r="N1924" t="b">
        <v>1</v>
      </c>
      <c r="O1924" t="s">
        <v>8299</v>
      </c>
      <c r="P1924">
        <f t="shared" si="60"/>
        <v>0</v>
      </c>
      <c r="Q1924">
        <f>YEAR(K1924)</f>
        <v>2016</v>
      </c>
      <c r="R1924">
        <f t="shared" si="61"/>
        <v>131</v>
      </c>
      <c r="S1924" s="17" t="s">
        <v>8328</v>
      </c>
      <c r="T1924" t="s">
        <v>8335</v>
      </c>
    </row>
    <row r="1925" spans="1:20" ht="48" x14ac:dyDescent="0.2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 s="12">
        <v>1430517761</v>
      </c>
      <c r="J1925" s="12">
        <v>1427925761</v>
      </c>
      <c r="K1925" s="13">
        <f>(J1925/86400)+25569</f>
        <v>42095.918530092589</v>
      </c>
      <c r="L1925" t="b">
        <v>0</v>
      </c>
      <c r="M1925">
        <v>17</v>
      </c>
      <c r="N1925" t="b">
        <v>0</v>
      </c>
      <c r="O1925" t="s">
        <v>8291</v>
      </c>
      <c r="P1925">
        <f t="shared" si="60"/>
        <v>0</v>
      </c>
      <c r="Q1925">
        <f>YEAR(K1925)</f>
        <v>2015</v>
      </c>
      <c r="R1925">
        <f t="shared" si="61"/>
        <v>8</v>
      </c>
      <c r="S1925" s="17" t="s">
        <v>8347</v>
      </c>
      <c r="T1925" t="s">
        <v>8350</v>
      </c>
    </row>
    <row r="1926" spans="1:20" ht="48" hidden="1" x14ac:dyDescent="0.2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 s="12">
        <v>1466707620</v>
      </c>
      <c r="J1926" s="12">
        <v>1464979620</v>
      </c>
      <c r="K1926" s="13">
        <f>(J1926/86400)+25569</f>
        <v>42524.782638888893</v>
      </c>
      <c r="L1926" t="b">
        <v>0</v>
      </c>
      <c r="M1926">
        <v>30</v>
      </c>
      <c r="N1926" t="b">
        <v>1</v>
      </c>
      <c r="O1926" t="s">
        <v>8269</v>
      </c>
      <c r="P1926">
        <f t="shared" si="60"/>
        <v>0</v>
      </c>
      <c r="Q1926">
        <f>YEAR(K1926)</f>
        <v>2016</v>
      </c>
      <c r="R1926">
        <f t="shared" si="61"/>
        <v>112</v>
      </c>
      <c r="S1926" s="17" t="s">
        <v>8343</v>
      </c>
      <c r="T1926" t="s">
        <v>8346</v>
      </c>
    </row>
    <row r="1927" spans="1:20" ht="19" hidden="1" x14ac:dyDescent="0.2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 s="12">
        <v>1414927775</v>
      </c>
      <c r="J1927" s="12">
        <v>1412332175</v>
      </c>
      <c r="K1927" s="13">
        <f>(J1927/86400)+25569</f>
        <v>41915.437210648146</v>
      </c>
      <c r="L1927" t="b">
        <v>1</v>
      </c>
      <c r="M1927">
        <v>51</v>
      </c>
      <c r="N1927" t="b">
        <v>1</v>
      </c>
      <c r="O1927" t="s">
        <v>8269</v>
      </c>
      <c r="P1927">
        <f t="shared" si="60"/>
        <v>1950</v>
      </c>
      <c r="Q1927">
        <f>YEAR(K1927)</f>
        <v>2014</v>
      </c>
      <c r="R1927">
        <f t="shared" si="61"/>
        <v>130</v>
      </c>
      <c r="S1927" s="17" t="s">
        <v>8343</v>
      </c>
      <c r="T1927" t="s">
        <v>8346</v>
      </c>
    </row>
    <row r="1928" spans="1:20" ht="48" hidden="1" x14ac:dyDescent="0.2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 s="12">
        <v>1363952225</v>
      </c>
      <c r="J1928" s="12">
        <v>1361363825</v>
      </c>
      <c r="K1928" s="13">
        <f>(J1928/86400)+25569</f>
        <v>41325.525752314818</v>
      </c>
      <c r="L1928" t="b">
        <v>0</v>
      </c>
      <c r="M1928">
        <v>32</v>
      </c>
      <c r="N1928" t="b">
        <v>1</v>
      </c>
      <c r="O1928" t="s">
        <v>8274</v>
      </c>
      <c r="P1928">
        <f t="shared" si="60"/>
        <v>0</v>
      </c>
      <c r="Q1928">
        <f>YEAR(K1928)</f>
        <v>2013</v>
      </c>
      <c r="R1928">
        <f t="shared" si="61"/>
        <v>108</v>
      </c>
      <c r="S1928" s="17" t="s">
        <v>8347</v>
      </c>
      <c r="T1928" t="s">
        <v>8351</v>
      </c>
    </row>
    <row r="1929" spans="1:20" ht="48" hidden="1" x14ac:dyDescent="0.2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 s="12">
        <v>1408278144</v>
      </c>
      <c r="J1929" s="12">
        <v>1404822144</v>
      </c>
      <c r="K1929" s="13">
        <f>(J1929/86400)+25569</f>
        <v>41828.515555555554</v>
      </c>
      <c r="L1929" t="b">
        <v>0</v>
      </c>
      <c r="M1929">
        <v>19</v>
      </c>
      <c r="N1929" t="b">
        <v>1</v>
      </c>
      <c r="O1929" t="s">
        <v>8263</v>
      </c>
      <c r="P1929">
        <f t="shared" si="60"/>
        <v>0</v>
      </c>
      <c r="Q1929">
        <f>YEAR(K1929)</f>
        <v>2014</v>
      </c>
      <c r="R1929">
        <f t="shared" si="61"/>
        <v>155</v>
      </c>
      <c r="S1929" s="17" t="s">
        <v>8341</v>
      </c>
      <c r="T1929" t="s">
        <v>8352</v>
      </c>
    </row>
    <row r="1930" spans="1:20" ht="48" hidden="1" x14ac:dyDescent="0.2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 s="12">
        <v>1398042000</v>
      </c>
      <c r="J1930" s="12">
        <v>1395089981</v>
      </c>
      <c r="K1930" s="13">
        <f>(J1930/86400)+25569</f>
        <v>41715.874780092592</v>
      </c>
      <c r="L1930" t="b">
        <v>0</v>
      </c>
      <c r="M1930">
        <v>40</v>
      </c>
      <c r="N1930" t="b">
        <v>0</v>
      </c>
      <c r="O1930" t="s">
        <v>8284</v>
      </c>
      <c r="P1930">
        <f t="shared" si="60"/>
        <v>0</v>
      </c>
      <c r="Q1930">
        <f>YEAR(K1930)</f>
        <v>2014</v>
      </c>
      <c r="R1930">
        <f t="shared" si="61"/>
        <v>4</v>
      </c>
      <c r="S1930" s="17" t="s">
        <v>8347</v>
      </c>
      <c r="T1930" t="s">
        <v>8374</v>
      </c>
    </row>
    <row r="1931" spans="1:20" ht="32" hidden="1" x14ac:dyDescent="0.2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 s="12">
        <v>1338824730</v>
      </c>
      <c r="J1931" s="12">
        <v>1336232730</v>
      </c>
      <c r="K1931" s="13">
        <f>(J1931/86400)+25569</f>
        <v>41034.656597222223</v>
      </c>
      <c r="L1931" t="b">
        <v>0</v>
      </c>
      <c r="M1931">
        <v>49</v>
      </c>
      <c r="N1931" t="b">
        <v>1</v>
      </c>
      <c r="O1931" t="s">
        <v>8290</v>
      </c>
      <c r="P1931">
        <f t="shared" si="60"/>
        <v>0</v>
      </c>
      <c r="Q1931">
        <f>YEAR(K1931)</f>
        <v>2012</v>
      </c>
      <c r="R1931">
        <f t="shared" si="61"/>
        <v>113</v>
      </c>
      <c r="S1931" s="17" t="s">
        <v>8347</v>
      </c>
      <c r="T1931" t="s">
        <v>8358</v>
      </c>
    </row>
    <row r="1932" spans="1:20" ht="48" hidden="1" x14ac:dyDescent="0.2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 s="12">
        <v>1444149047</v>
      </c>
      <c r="J1932" s="12">
        <v>1441557047</v>
      </c>
      <c r="K1932" s="13">
        <f>(J1932/86400)+25569</f>
        <v>42253.688043981485</v>
      </c>
      <c r="L1932" t="b">
        <v>0</v>
      </c>
      <c r="M1932">
        <v>37</v>
      </c>
      <c r="N1932" t="b">
        <v>1</v>
      </c>
      <c r="O1932" t="s">
        <v>8301</v>
      </c>
      <c r="P1932">
        <f t="shared" si="60"/>
        <v>0</v>
      </c>
      <c r="Q1932">
        <f>YEAR(K1932)</f>
        <v>2015</v>
      </c>
      <c r="R1932">
        <f t="shared" si="61"/>
        <v>128</v>
      </c>
      <c r="S1932" s="17" t="s">
        <v>8343</v>
      </c>
      <c r="T1932" t="s">
        <v>8344</v>
      </c>
    </row>
    <row r="1933" spans="1:20" ht="48" hidden="1" x14ac:dyDescent="0.2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 s="12">
        <v>1403382680</v>
      </c>
      <c r="J1933" s="12">
        <v>1400790680</v>
      </c>
      <c r="K1933" s="13">
        <f>(J1933/86400)+25569</f>
        <v>41781.855092592596</v>
      </c>
      <c r="L1933" t="b">
        <v>0</v>
      </c>
      <c r="M1933">
        <v>56</v>
      </c>
      <c r="N1933" t="b">
        <v>1</v>
      </c>
      <c r="O1933" t="s">
        <v>8269</v>
      </c>
      <c r="P1933">
        <f t="shared" si="60"/>
        <v>0</v>
      </c>
      <c r="Q1933">
        <f>YEAR(K1933)</f>
        <v>2014</v>
      </c>
      <c r="R1933">
        <f t="shared" si="61"/>
        <v>128</v>
      </c>
      <c r="S1933" s="17" t="s">
        <v>8343</v>
      </c>
      <c r="T1933" t="s">
        <v>8346</v>
      </c>
    </row>
    <row r="1934" spans="1:20" ht="48" hidden="1" x14ac:dyDescent="0.2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 s="12">
        <v>1339022575</v>
      </c>
      <c r="J1934" s="12">
        <v>1336430575</v>
      </c>
      <c r="K1934" s="13">
        <f>(J1934/86400)+25569</f>
        <v>41036.946469907409</v>
      </c>
      <c r="L1934" t="b">
        <v>0</v>
      </c>
      <c r="M1934">
        <v>42</v>
      </c>
      <c r="N1934" t="b">
        <v>1</v>
      </c>
      <c r="O1934" t="s">
        <v>8277</v>
      </c>
      <c r="P1934">
        <f t="shared" si="60"/>
        <v>0</v>
      </c>
      <c r="Q1934">
        <f>YEAR(K1934)</f>
        <v>2012</v>
      </c>
      <c r="R1934">
        <f t="shared" si="61"/>
        <v>128</v>
      </c>
      <c r="S1934" s="17" t="s">
        <v>8347</v>
      </c>
      <c r="T1934" t="s">
        <v>8348</v>
      </c>
    </row>
    <row r="1935" spans="1:20" ht="64" x14ac:dyDescent="0.2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 s="12">
        <v>1255381140</v>
      </c>
      <c r="J1935" s="12">
        <v>1250630968</v>
      </c>
      <c r="K1935" s="13">
        <f>(J1935/86400)+25569</f>
        <v>40043.895462962959</v>
      </c>
      <c r="L1935" t="b">
        <v>0</v>
      </c>
      <c r="M1935">
        <v>26</v>
      </c>
      <c r="N1935" t="b">
        <v>0</v>
      </c>
      <c r="O1935" t="s">
        <v>8268</v>
      </c>
      <c r="P1935">
        <f t="shared" si="60"/>
        <v>0</v>
      </c>
      <c r="Q1935">
        <f>YEAR(K1935)</f>
        <v>2009</v>
      </c>
      <c r="R1935">
        <f t="shared" si="61"/>
        <v>10</v>
      </c>
      <c r="S1935" s="17" t="s">
        <v>8341</v>
      </c>
      <c r="T1935" t="s">
        <v>8359</v>
      </c>
    </row>
    <row r="1936" spans="1:20" ht="48" x14ac:dyDescent="0.2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 s="12">
        <v>1454734740</v>
      </c>
      <c r="J1936" s="12">
        <v>1451684437</v>
      </c>
      <c r="K1936" s="13">
        <f>(J1936/86400)+25569</f>
        <v>42370.90320601852</v>
      </c>
      <c r="L1936" t="b">
        <v>0</v>
      </c>
      <c r="M1936">
        <v>5</v>
      </c>
      <c r="N1936" t="b">
        <v>0</v>
      </c>
      <c r="O1936" t="s">
        <v>8269</v>
      </c>
      <c r="P1936">
        <f t="shared" si="60"/>
        <v>0</v>
      </c>
      <c r="Q1936">
        <f>YEAR(K1936)</f>
        <v>2016</v>
      </c>
      <c r="R1936">
        <f t="shared" si="61"/>
        <v>19</v>
      </c>
      <c r="S1936" s="17" t="s">
        <v>8343</v>
      </c>
      <c r="T1936" t="s">
        <v>8346</v>
      </c>
    </row>
    <row r="1937" spans="1:20" ht="48" x14ac:dyDescent="0.2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 s="12">
        <v>1415655289</v>
      </c>
      <c r="J1937" s="12">
        <v>1413059689</v>
      </c>
      <c r="K1937" s="13">
        <f>(J1937/86400)+25569</f>
        <v>41923.857511574075</v>
      </c>
      <c r="L1937" t="b">
        <v>1</v>
      </c>
      <c r="M1937">
        <v>29</v>
      </c>
      <c r="N1937" t="b">
        <v>0</v>
      </c>
      <c r="O1937" t="s">
        <v>8300</v>
      </c>
      <c r="P1937">
        <f t="shared" si="60"/>
        <v>1897</v>
      </c>
      <c r="Q1937">
        <f>YEAR(K1937)</f>
        <v>2014</v>
      </c>
      <c r="R1937">
        <f t="shared" si="61"/>
        <v>8</v>
      </c>
      <c r="S1937" s="17" t="s">
        <v>8328</v>
      </c>
      <c r="T1937" t="s">
        <v>8360</v>
      </c>
    </row>
    <row r="1938" spans="1:20" ht="48" x14ac:dyDescent="0.2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 s="12">
        <v>1451602800</v>
      </c>
      <c r="J1938" s="12">
        <v>1449011610</v>
      </c>
      <c r="K1938" s="13">
        <f>(J1938/86400)+25569</f>
        <v>42339.967708333337</v>
      </c>
      <c r="L1938" t="b">
        <v>0</v>
      </c>
      <c r="M1938">
        <v>23</v>
      </c>
      <c r="N1938" t="b">
        <v>0</v>
      </c>
      <c r="O1938" t="s">
        <v>8271</v>
      </c>
      <c r="P1938">
        <f t="shared" si="60"/>
        <v>0</v>
      </c>
      <c r="Q1938">
        <f>YEAR(K1938)</f>
        <v>2015</v>
      </c>
      <c r="R1938">
        <f t="shared" si="61"/>
        <v>6</v>
      </c>
      <c r="S1938" s="17" t="s">
        <v>8328</v>
      </c>
      <c r="T1938" t="s">
        <v>8330</v>
      </c>
    </row>
    <row r="1939" spans="1:20" ht="48" hidden="1" x14ac:dyDescent="0.2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 s="12">
        <v>1445598000</v>
      </c>
      <c r="J1939" s="12">
        <v>1443302004</v>
      </c>
      <c r="K1939" s="13">
        <f>(J1939/86400)+25569</f>
        <v>42273.884305555555</v>
      </c>
      <c r="L1939" t="b">
        <v>1</v>
      </c>
      <c r="M1939">
        <v>53</v>
      </c>
      <c r="N1939" t="b">
        <v>1</v>
      </c>
      <c r="O1939" t="s">
        <v>8299</v>
      </c>
      <c r="P1939">
        <f t="shared" si="60"/>
        <v>1884</v>
      </c>
      <c r="Q1939">
        <f>YEAR(K1939)</f>
        <v>2015</v>
      </c>
      <c r="R1939">
        <f t="shared" si="61"/>
        <v>188</v>
      </c>
      <c r="S1939" s="17" t="s">
        <v>8328</v>
      </c>
      <c r="T1939" t="s">
        <v>8335</v>
      </c>
    </row>
    <row r="1940" spans="1:20" ht="48" hidden="1" x14ac:dyDescent="0.2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 s="12">
        <v>1339074857</v>
      </c>
      <c r="J1940" s="12">
        <v>1336482857</v>
      </c>
      <c r="K1940" s="13">
        <f>(J1940/86400)+25569</f>
        <v>41037.551585648151</v>
      </c>
      <c r="L1940" t="b">
        <v>1</v>
      </c>
      <c r="M1940">
        <v>50</v>
      </c>
      <c r="N1940" t="b">
        <v>1</v>
      </c>
      <c r="O1940" t="s">
        <v>8277</v>
      </c>
      <c r="P1940">
        <f t="shared" si="60"/>
        <v>1883.64</v>
      </c>
      <c r="Q1940">
        <f>YEAR(K1940)</f>
        <v>2012</v>
      </c>
      <c r="R1940">
        <f t="shared" si="61"/>
        <v>157</v>
      </c>
      <c r="S1940" s="17" t="s">
        <v>8347</v>
      </c>
      <c r="T1940" t="s">
        <v>8348</v>
      </c>
    </row>
    <row r="1941" spans="1:20" ht="48" x14ac:dyDescent="0.2">
      <c r="A1941">
        <v>1773</v>
      </c>
      <c r="B1941" s="3" t="s">
        <v>1774</v>
      </c>
      <c r="C1941" s="3" t="s">
        <v>5883</v>
      </c>
      <c r="D1941" s="6">
        <v>30000</v>
      </c>
      <c r="E1941" s="8">
        <v>1877</v>
      </c>
      <c r="F1941" t="s">
        <v>8220</v>
      </c>
      <c r="G1941" t="s">
        <v>8223</v>
      </c>
      <c r="H1941" t="s">
        <v>8245</v>
      </c>
      <c r="I1941" s="12">
        <v>1421691298</v>
      </c>
      <c r="J1941" s="12">
        <v>1417803298</v>
      </c>
      <c r="K1941" s="13">
        <f>(J1941/86400)+25569</f>
        <v>41978.760393518518</v>
      </c>
      <c r="L1941" t="b">
        <v>1</v>
      </c>
      <c r="M1941">
        <v>19</v>
      </c>
      <c r="N1941" t="b">
        <v>0</v>
      </c>
      <c r="O1941" t="s">
        <v>8283</v>
      </c>
      <c r="P1941">
        <f t="shared" si="60"/>
        <v>1877</v>
      </c>
      <c r="Q1941">
        <f>YEAR(K1941)</f>
        <v>2014</v>
      </c>
      <c r="R1941">
        <f t="shared" si="61"/>
        <v>6</v>
      </c>
      <c r="S1941" s="17" t="s">
        <v>8333</v>
      </c>
      <c r="T1941" t="s">
        <v>8334</v>
      </c>
    </row>
    <row r="1942" spans="1:20" ht="48" hidden="1" x14ac:dyDescent="0.2">
      <c r="A1942">
        <v>1470</v>
      </c>
      <c r="B1942" s="3" t="s">
        <v>1471</v>
      </c>
      <c r="C1942" s="3" t="s">
        <v>5580</v>
      </c>
      <c r="D1942" s="6">
        <v>1500</v>
      </c>
      <c r="E1942" s="8">
        <v>1877</v>
      </c>
      <c r="F1942" t="s">
        <v>8218</v>
      </c>
      <c r="G1942" t="s">
        <v>8223</v>
      </c>
      <c r="H1942" t="s">
        <v>8245</v>
      </c>
      <c r="I1942" s="12">
        <v>1356724263</v>
      </c>
      <c r="J1942" s="12">
        <v>1354909863</v>
      </c>
      <c r="K1942" s="13">
        <f>(J1942/86400)+25569</f>
        <v>41250.827118055553</v>
      </c>
      <c r="L1942" t="b">
        <v>1</v>
      </c>
      <c r="M1942">
        <v>81</v>
      </c>
      <c r="N1942" t="b">
        <v>1</v>
      </c>
      <c r="O1942" t="s">
        <v>8286</v>
      </c>
      <c r="P1942">
        <f t="shared" si="60"/>
        <v>1877</v>
      </c>
      <c r="Q1942">
        <f>YEAR(K1942)</f>
        <v>2012</v>
      </c>
      <c r="R1942">
        <f t="shared" si="61"/>
        <v>125</v>
      </c>
      <c r="S1942" s="17" t="s">
        <v>8331</v>
      </c>
      <c r="T1942" t="s">
        <v>8332</v>
      </c>
    </row>
    <row r="1943" spans="1:20" ht="48" x14ac:dyDescent="0.2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 s="12">
        <v>1447830958</v>
      </c>
      <c r="J1943" s="12">
        <v>1445235358</v>
      </c>
      <c r="K1943" s="13">
        <f>(J1943/86400)+25569</f>
        <v>42296.261087962965</v>
      </c>
      <c r="L1943" t="b">
        <v>0</v>
      </c>
      <c r="M1943">
        <v>11</v>
      </c>
      <c r="N1943" t="b">
        <v>0</v>
      </c>
      <c r="O1943" t="s">
        <v>8268</v>
      </c>
      <c r="P1943">
        <f t="shared" si="60"/>
        <v>0</v>
      </c>
      <c r="Q1943">
        <f>YEAR(K1943)</f>
        <v>2015</v>
      </c>
      <c r="R1943">
        <f t="shared" si="61"/>
        <v>9</v>
      </c>
      <c r="S1943" s="17" t="s">
        <v>8341</v>
      </c>
      <c r="T1943" t="s">
        <v>8359</v>
      </c>
    </row>
    <row r="1944" spans="1:20" ht="48" hidden="1" x14ac:dyDescent="0.2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 s="12">
        <v>1483499645</v>
      </c>
      <c r="J1944" s="12">
        <v>1480907645</v>
      </c>
      <c r="K1944" s="13">
        <f>(J1944/86400)+25569</f>
        <v>42709.134780092594</v>
      </c>
      <c r="L1944" t="b">
        <v>0</v>
      </c>
      <c r="M1944">
        <v>52</v>
      </c>
      <c r="N1944" t="b">
        <v>1</v>
      </c>
      <c r="O1944" t="s">
        <v>8269</v>
      </c>
      <c r="P1944">
        <f t="shared" si="60"/>
        <v>0</v>
      </c>
      <c r="Q1944">
        <f>YEAR(K1944)</f>
        <v>2016</v>
      </c>
      <c r="R1944">
        <f t="shared" si="61"/>
        <v>125</v>
      </c>
      <c r="S1944" s="17" t="s">
        <v>8343</v>
      </c>
      <c r="T1944" t="s">
        <v>8346</v>
      </c>
    </row>
    <row r="1945" spans="1:20" ht="48" hidden="1" x14ac:dyDescent="0.2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 s="12">
        <v>1476579600</v>
      </c>
      <c r="J1945" s="12">
        <v>1474641914</v>
      </c>
      <c r="K1945" s="13">
        <f>(J1945/86400)+25569</f>
        <v>42636.614745370374</v>
      </c>
      <c r="L1945" t="b">
        <v>0</v>
      </c>
      <c r="M1945">
        <v>50</v>
      </c>
      <c r="N1945" t="b">
        <v>1</v>
      </c>
      <c r="O1945" t="s">
        <v>8299</v>
      </c>
      <c r="P1945">
        <f t="shared" si="60"/>
        <v>0</v>
      </c>
      <c r="Q1945">
        <f>YEAR(K1945)</f>
        <v>2016</v>
      </c>
      <c r="R1945">
        <f t="shared" si="61"/>
        <v>187</v>
      </c>
      <c r="S1945" s="17" t="s">
        <v>8328</v>
      </c>
      <c r="T1945" t="s">
        <v>8335</v>
      </c>
    </row>
    <row r="1946" spans="1:20" ht="48" hidden="1" x14ac:dyDescent="0.2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 s="12">
        <v>1449273600</v>
      </c>
      <c r="J1946" s="12">
        <v>1446742417</v>
      </c>
      <c r="K1946" s="13">
        <f>(J1946/86400)+25569</f>
        <v>42313.703900462962</v>
      </c>
      <c r="L1946" t="b">
        <v>0</v>
      </c>
      <c r="M1946">
        <v>93</v>
      </c>
      <c r="N1946" t="b">
        <v>1</v>
      </c>
      <c r="O1946" t="s">
        <v>8269</v>
      </c>
      <c r="P1946">
        <f t="shared" si="60"/>
        <v>0</v>
      </c>
      <c r="Q1946">
        <f>YEAR(K1946)</f>
        <v>2015</v>
      </c>
      <c r="R1946">
        <f t="shared" si="61"/>
        <v>187</v>
      </c>
      <c r="S1946" s="17" t="s">
        <v>8343</v>
      </c>
      <c r="T1946" t="s">
        <v>8346</v>
      </c>
    </row>
    <row r="1947" spans="1:20" ht="48" hidden="1" x14ac:dyDescent="0.2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 s="12">
        <v>1444172340</v>
      </c>
      <c r="J1947" s="12">
        <v>1441822828</v>
      </c>
      <c r="K1947" s="13">
        <f>(J1947/86400)+25569</f>
        <v>42256.764212962968</v>
      </c>
      <c r="L1947" t="b">
        <v>0</v>
      </c>
      <c r="M1947">
        <v>52</v>
      </c>
      <c r="N1947" t="b">
        <v>1</v>
      </c>
      <c r="O1947" t="s">
        <v>8269</v>
      </c>
      <c r="P1947">
        <f t="shared" si="60"/>
        <v>0</v>
      </c>
      <c r="Q1947">
        <f>YEAR(K1947)</f>
        <v>2015</v>
      </c>
      <c r="R1947">
        <f t="shared" si="61"/>
        <v>110</v>
      </c>
      <c r="S1947" s="17" t="s">
        <v>8343</v>
      </c>
      <c r="T1947" t="s">
        <v>8346</v>
      </c>
    </row>
    <row r="1948" spans="1:20" ht="32" hidden="1" x14ac:dyDescent="0.2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 s="12">
        <v>1476941293</v>
      </c>
      <c r="J1948" s="12">
        <v>1473917293</v>
      </c>
      <c r="K1948" s="13">
        <f>(J1948/86400)+25569</f>
        <v>42628.22792824074</v>
      </c>
      <c r="L1948" t="b">
        <v>0</v>
      </c>
      <c r="M1948">
        <v>6</v>
      </c>
      <c r="N1948" t="b">
        <v>0</v>
      </c>
      <c r="O1948" t="s">
        <v>8265</v>
      </c>
      <c r="P1948">
        <f t="shared" si="60"/>
        <v>0</v>
      </c>
      <c r="Q1948">
        <f>YEAR(K1948)</f>
        <v>2016</v>
      </c>
      <c r="R1948">
        <f t="shared" si="61"/>
        <v>2</v>
      </c>
      <c r="S1948" s="17" t="s">
        <v>8341</v>
      </c>
      <c r="T1948" t="s">
        <v>8357</v>
      </c>
    </row>
    <row r="1949" spans="1:20" ht="48" hidden="1" x14ac:dyDescent="0.2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 s="12">
        <v>1442426171</v>
      </c>
      <c r="J1949" s="12">
        <v>1439834171</v>
      </c>
      <c r="K1949" s="13">
        <f>(J1949/86400)+25569</f>
        <v>42233.747349537036</v>
      </c>
      <c r="L1949" t="b">
        <v>0</v>
      </c>
      <c r="M1949">
        <v>41</v>
      </c>
      <c r="N1949" t="b">
        <v>1</v>
      </c>
      <c r="O1949" t="s">
        <v>8301</v>
      </c>
      <c r="P1949">
        <f t="shared" si="60"/>
        <v>0</v>
      </c>
      <c r="Q1949">
        <f>YEAR(K1949)</f>
        <v>2015</v>
      </c>
      <c r="R1949">
        <f t="shared" si="61"/>
        <v>107</v>
      </c>
      <c r="S1949" s="17" t="s">
        <v>8343</v>
      </c>
      <c r="T1949" t="s">
        <v>8344</v>
      </c>
    </row>
    <row r="1950" spans="1:20" ht="48" x14ac:dyDescent="0.2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 s="12">
        <v>1484327061</v>
      </c>
      <c r="J1950" s="12">
        <v>1479143061</v>
      </c>
      <c r="K1950" s="13">
        <f>(J1950/86400)+25569</f>
        <v>42688.711354166662</v>
      </c>
      <c r="L1950" t="b">
        <v>0</v>
      </c>
      <c r="M1950">
        <v>12</v>
      </c>
      <c r="N1950" t="b">
        <v>0</v>
      </c>
      <c r="O1950" t="s">
        <v>8271</v>
      </c>
      <c r="P1950">
        <f t="shared" si="60"/>
        <v>0</v>
      </c>
      <c r="Q1950">
        <f>YEAR(K1950)</f>
        <v>2016</v>
      </c>
      <c r="R1950">
        <f t="shared" si="61"/>
        <v>19</v>
      </c>
      <c r="S1950" s="17" t="s">
        <v>8328</v>
      </c>
      <c r="T1950" t="s">
        <v>8330</v>
      </c>
    </row>
    <row r="1951" spans="1:20" ht="32" x14ac:dyDescent="0.2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 s="12">
        <v>1439957176</v>
      </c>
      <c r="J1951" s="12">
        <v>1437365176</v>
      </c>
      <c r="K1951" s="13">
        <f>(J1951/86400)+25569</f>
        <v>42205.171018518522</v>
      </c>
      <c r="L1951" t="b">
        <v>0</v>
      </c>
      <c r="M1951">
        <v>31</v>
      </c>
      <c r="N1951" t="b">
        <v>0</v>
      </c>
      <c r="O1951" t="s">
        <v>8269</v>
      </c>
      <c r="P1951">
        <f t="shared" si="60"/>
        <v>0</v>
      </c>
      <c r="Q1951">
        <f>YEAR(K1951)</f>
        <v>2015</v>
      </c>
      <c r="R1951">
        <f t="shared" si="61"/>
        <v>9</v>
      </c>
      <c r="S1951" s="17" t="s">
        <v>8343</v>
      </c>
      <c r="T1951" t="s">
        <v>8346</v>
      </c>
    </row>
    <row r="1952" spans="1:20" ht="48" hidden="1" x14ac:dyDescent="0.2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 s="12">
        <v>1358755140</v>
      </c>
      <c r="J1952" s="12">
        <v>1357187280</v>
      </c>
      <c r="K1952" s="13">
        <f>(J1952/86400)+25569</f>
        <v>41277.186111111107</v>
      </c>
      <c r="L1952" t="b">
        <v>0</v>
      </c>
      <c r="M1952">
        <v>14</v>
      </c>
      <c r="N1952" t="b">
        <v>1</v>
      </c>
      <c r="O1952" t="s">
        <v>8274</v>
      </c>
      <c r="P1952">
        <f t="shared" si="60"/>
        <v>0</v>
      </c>
      <c r="Q1952">
        <f>YEAR(K1952)</f>
        <v>2013</v>
      </c>
      <c r="R1952">
        <f t="shared" si="61"/>
        <v>109</v>
      </c>
      <c r="S1952" s="17" t="s">
        <v>8347</v>
      </c>
      <c r="T1952" t="s">
        <v>8351</v>
      </c>
    </row>
    <row r="1953" spans="1:20" ht="32" hidden="1" x14ac:dyDescent="0.2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 s="12">
        <v>1469165160</v>
      </c>
      <c r="J1953" s="12">
        <v>1467335378</v>
      </c>
      <c r="K1953" s="13">
        <f>(J1953/86400)+25569</f>
        <v>42552.048356481479</v>
      </c>
      <c r="L1953" t="b">
        <v>0</v>
      </c>
      <c r="M1953">
        <v>23</v>
      </c>
      <c r="N1953" t="b">
        <v>1</v>
      </c>
      <c r="O1953" t="s">
        <v>8269</v>
      </c>
      <c r="P1953">
        <f t="shared" si="60"/>
        <v>0</v>
      </c>
      <c r="Q1953">
        <f>YEAR(K1953)</f>
        <v>2016</v>
      </c>
      <c r="R1953">
        <f t="shared" si="61"/>
        <v>186</v>
      </c>
      <c r="S1953" s="17" t="s">
        <v>8343</v>
      </c>
      <c r="T1953" t="s">
        <v>8346</v>
      </c>
    </row>
    <row r="1954" spans="1:20" ht="48" hidden="1" x14ac:dyDescent="0.2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 s="12">
        <v>1410266146</v>
      </c>
      <c r="J1954" s="12">
        <v>1407674146</v>
      </c>
      <c r="K1954" s="13">
        <f>(J1954/86400)+25569</f>
        <v>41861.524837962963</v>
      </c>
      <c r="L1954" t="b">
        <v>0</v>
      </c>
      <c r="M1954">
        <v>45</v>
      </c>
      <c r="N1954" t="b">
        <v>1</v>
      </c>
      <c r="O1954" t="s">
        <v>8269</v>
      </c>
      <c r="P1954">
        <f t="shared" si="60"/>
        <v>0</v>
      </c>
      <c r="Q1954">
        <f>YEAR(K1954)</f>
        <v>2014</v>
      </c>
      <c r="R1954">
        <f t="shared" si="61"/>
        <v>186</v>
      </c>
      <c r="S1954" s="17" t="s">
        <v>8343</v>
      </c>
      <c r="T1954" t="s">
        <v>8346</v>
      </c>
    </row>
    <row r="1955" spans="1:20" ht="48" hidden="1" x14ac:dyDescent="0.2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 s="12">
        <v>1332029335</v>
      </c>
      <c r="J1955" s="12">
        <v>1326848935</v>
      </c>
      <c r="K1955" s="13">
        <f>(J1955/86400)+25569</f>
        <v>40926.047858796301</v>
      </c>
      <c r="L1955" t="b">
        <v>0</v>
      </c>
      <c r="M1955">
        <v>30</v>
      </c>
      <c r="N1955" t="b">
        <v>1</v>
      </c>
      <c r="O1955" t="s">
        <v>8274</v>
      </c>
      <c r="P1955">
        <f t="shared" si="60"/>
        <v>0</v>
      </c>
      <c r="Q1955">
        <f>YEAR(K1955)</f>
        <v>2012</v>
      </c>
      <c r="R1955">
        <f t="shared" si="61"/>
        <v>307</v>
      </c>
      <c r="S1955" s="17" t="s">
        <v>8347</v>
      </c>
      <c r="T1955" t="s">
        <v>8351</v>
      </c>
    </row>
    <row r="1956" spans="1:20" ht="48" hidden="1" x14ac:dyDescent="0.2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 s="12">
        <v>1316442622</v>
      </c>
      <c r="J1956" s="12">
        <v>1312641022</v>
      </c>
      <c r="K1956" s="13">
        <f>(J1956/86400)+25569</f>
        <v>40761.604421296295</v>
      </c>
      <c r="L1956" t="b">
        <v>1</v>
      </c>
      <c r="M1956">
        <v>41</v>
      </c>
      <c r="N1956" t="b">
        <v>1</v>
      </c>
      <c r="O1956" t="s">
        <v>8293</v>
      </c>
      <c r="P1956">
        <f t="shared" si="60"/>
        <v>1839</v>
      </c>
      <c r="Q1956">
        <f>YEAR(K1956)</f>
        <v>2011</v>
      </c>
      <c r="R1956">
        <f t="shared" si="61"/>
        <v>117</v>
      </c>
      <c r="S1956" s="17" t="s">
        <v>8328</v>
      </c>
      <c r="T1956" t="s">
        <v>8329</v>
      </c>
    </row>
    <row r="1957" spans="1:20" ht="32" hidden="1" x14ac:dyDescent="0.2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 s="12">
        <v>1428068988</v>
      </c>
      <c r="J1957" s="12">
        <v>1425908988</v>
      </c>
      <c r="K1957" s="13">
        <f>(J1957/86400)+25569</f>
        <v>42072.576249999998</v>
      </c>
      <c r="L1957" t="b">
        <v>0</v>
      </c>
      <c r="M1957">
        <v>27</v>
      </c>
      <c r="N1957" t="b">
        <v>1</v>
      </c>
      <c r="O1957" t="s">
        <v>8269</v>
      </c>
      <c r="P1957">
        <f t="shared" si="60"/>
        <v>0</v>
      </c>
      <c r="Q1957">
        <f>YEAR(K1957)</f>
        <v>2015</v>
      </c>
      <c r="R1957">
        <f t="shared" si="61"/>
        <v>141</v>
      </c>
      <c r="S1957" s="17" t="s">
        <v>8343</v>
      </c>
      <c r="T1957" t="s">
        <v>8346</v>
      </c>
    </row>
    <row r="1958" spans="1:20" ht="48" hidden="1" x14ac:dyDescent="0.2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 s="12">
        <v>1414701413</v>
      </c>
      <c r="J1958" s="12">
        <v>1412109413</v>
      </c>
      <c r="K1958" s="13">
        <f>(J1958/86400)+25569</f>
        <v>41912.858946759261</v>
      </c>
      <c r="L1958" t="b">
        <v>0</v>
      </c>
      <c r="M1958">
        <v>25</v>
      </c>
      <c r="N1958" t="b">
        <v>1</v>
      </c>
      <c r="O1958" t="s">
        <v>8269</v>
      </c>
      <c r="P1958">
        <f t="shared" si="60"/>
        <v>0</v>
      </c>
      <c r="Q1958">
        <f>YEAR(K1958)</f>
        <v>2014</v>
      </c>
      <c r="R1958">
        <f t="shared" si="61"/>
        <v>122</v>
      </c>
      <c r="S1958" s="17" t="s">
        <v>8343</v>
      </c>
      <c r="T1958" t="s">
        <v>8346</v>
      </c>
    </row>
    <row r="1959" spans="1:20" ht="48" x14ac:dyDescent="0.2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 s="12">
        <v>1349885289</v>
      </c>
      <c r="J1959" s="12">
        <v>1347293289</v>
      </c>
      <c r="K1959" s="13">
        <f>(J1959/86400)+25569</f>
        <v>41162.672326388885</v>
      </c>
      <c r="L1959" t="b">
        <v>0</v>
      </c>
      <c r="M1959">
        <v>21</v>
      </c>
      <c r="N1959" t="b">
        <v>0</v>
      </c>
      <c r="O1959" t="s">
        <v>8268</v>
      </c>
      <c r="P1959">
        <f t="shared" si="60"/>
        <v>0</v>
      </c>
      <c r="Q1959">
        <f>YEAR(K1959)</f>
        <v>2012</v>
      </c>
      <c r="R1959">
        <f t="shared" si="61"/>
        <v>6</v>
      </c>
      <c r="S1959" s="17" t="s">
        <v>8341</v>
      </c>
      <c r="T1959" t="s">
        <v>8359</v>
      </c>
    </row>
    <row r="1960" spans="1:20" ht="48" hidden="1" x14ac:dyDescent="0.2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 s="12">
        <v>1436705265</v>
      </c>
      <c r="J1960" s="12">
        <v>1434113265</v>
      </c>
      <c r="K1960" s="13">
        <f>(J1960/86400)+25569</f>
        <v>42167.533159722225</v>
      </c>
      <c r="L1960" t="b">
        <v>1</v>
      </c>
      <c r="M1960">
        <v>30</v>
      </c>
      <c r="N1960" t="b">
        <v>1</v>
      </c>
      <c r="O1960" t="s">
        <v>8269</v>
      </c>
      <c r="P1960">
        <f t="shared" si="60"/>
        <v>1830</v>
      </c>
      <c r="Q1960">
        <f>YEAR(K1960)</f>
        <v>2015</v>
      </c>
      <c r="R1960">
        <f t="shared" si="61"/>
        <v>102</v>
      </c>
      <c r="S1960" s="17" t="s">
        <v>8343</v>
      </c>
      <c r="T1960" t="s">
        <v>8346</v>
      </c>
    </row>
    <row r="1961" spans="1:20" ht="48" x14ac:dyDescent="0.2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 s="12">
        <v>1413816975</v>
      </c>
      <c r="J1961" s="12">
        <v>1411224975</v>
      </c>
      <c r="K1961" s="13">
        <f>(J1961/86400)+25569</f>
        <v>41902.622395833336</v>
      </c>
      <c r="L1961" t="b">
        <v>0</v>
      </c>
      <c r="M1961">
        <v>13</v>
      </c>
      <c r="N1961" t="b">
        <v>0</v>
      </c>
      <c r="O1961" t="s">
        <v>8301</v>
      </c>
      <c r="P1961">
        <f t="shared" si="60"/>
        <v>0</v>
      </c>
      <c r="Q1961">
        <f>YEAR(K1961)</f>
        <v>2014</v>
      </c>
      <c r="R1961">
        <f t="shared" si="61"/>
        <v>15</v>
      </c>
      <c r="S1961" s="17" t="s">
        <v>8343</v>
      </c>
      <c r="T1961" t="s">
        <v>8344</v>
      </c>
    </row>
    <row r="1962" spans="1:20" ht="48" hidden="1" x14ac:dyDescent="0.2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 s="12">
        <v>1426965758</v>
      </c>
      <c r="J1962" s="12">
        <v>1424377358</v>
      </c>
      <c r="K1962" s="13">
        <f>(J1962/86400)+25569</f>
        <v>42054.849050925928</v>
      </c>
      <c r="L1962" t="b">
        <v>0</v>
      </c>
      <c r="M1962">
        <v>26</v>
      </c>
      <c r="N1962" t="b">
        <v>1</v>
      </c>
      <c r="O1962" t="s">
        <v>8269</v>
      </c>
      <c r="P1962">
        <f t="shared" si="60"/>
        <v>0</v>
      </c>
      <c r="Q1962">
        <f>YEAR(K1962)</f>
        <v>2015</v>
      </c>
      <c r="R1962">
        <f t="shared" si="61"/>
        <v>122</v>
      </c>
      <c r="S1962" s="17" t="s">
        <v>8343</v>
      </c>
      <c r="T1962" t="s">
        <v>8346</v>
      </c>
    </row>
    <row r="1963" spans="1:20" ht="32" x14ac:dyDescent="0.2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 s="12">
        <v>1487915500</v>
      </c>
      <c r="J1963" s="12">
        <v>1485323500</v>
      </c>
      <c r="K1963" s="13">
        <f>(J1963/86400)+25569</f>
        <v>42760.244212962964</v>
      </c>
      <c r="L1963" t="b">
        <v>0</v>
      </c>
      <c r="M1963">
        <v>19</v>
      </c>
      <c r="N1963" t="b">
        <v>0</v>
      </c>
      <c r="O1963" t="s">
        <v>8282</v>
      </c>
      <c r="P1963">
        <f t="shared" si="60"/>
        <v>0</v>
      </c>
      <c r="Q1963">
        <f>YEAR(K1963)</f>
        <v>2017</v>
      </c>
      <c r="R1963">
        <f t="shared" si="61"/>
        <v>12</v>
      </c>
      <c r="S1963" s="17" t="s">
        <v>8339</v>
      </c>
      <c r="T1963" t="s">
        <v>8365</v>
      </c>
    </row>
    <row r="1964" spans="1:20" ht="48" x14ac:dyDescent="0.2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 s="12">
        <v>1399778333</v>
      </c>
      <c r="J1964" s="12">
        <v>1397186333</v>
      </c>
      <c r="K1964" s="13">
        <f>(J1964/86400)+25569</f>
        <v>41740.138113425928</v>
      </c>
      <c r="L1964" t="b">
        <v>0</v>
      </c>
      <c r="M1964">
        <v>98</v>
      </c>
      <c r="N1964" t="b">
        <v>0</v>
      </c>
      <c r="O1964" t="s">
        <v>8280</v>
      </c>
      <c r="P1964">
        <f t="shared" si="60"/>
        <v>0</v>
      </c>
      <c r="Q1964">
        <f>YEAR(K1964)</f>
        <v>2014</v>
      </c>
      <c r="R1964">
        <f t="shared" si="61"/>
        <v>9</v>
      </c>
      <c r="S1964" s="17" t="s">
        <v>8336</v>
      </c>
      <c r="T1964" t="s">
        <v>8354</v>
      </c>
    </row>
    <row r="1965" spans="1:20" ht="48" hidden="1" x14ac:dyDescent="0.2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 s="12">
        <v>1410558949</v>
      </c>
      <c r="J1965" s="12">
        <v>1409262949</v>
      </c>
      <c r="K1965" s="13">
        <f>(J1965/86400)+25569</f>
        <v>41879.913761574076</v>
      </c>
      <c r="L1965" t="b">
        <v>0</v>
      </c>
      <c r="M1965">
        <v>13</v>
      </c>
      <c r="N1965" t="b">
        <v>1</v>
      </c>
      <c r="O1965" t="s">
        <v>8269</v>
      </c>
      <c r="P1965">
        <f t="shared" si="60"/>
        <v>0</v>
      </c>
      <c r="Q1965">
        <f>YEAR(K1965)</f>
        <v>2014</v>
      </c>
      <c r="R1965">
        <f t="shared" si="61"/>
        <v>121</v>
      </c>
      <c r="S1965" s="17" t="s">
        <v>8343</v>
      </c>
      <c r="T1965" t="s">
        <v>8346</v>
      </c>
    </row>
    <row r="1966" spans="1:20" ht="19" hidden="1" x14ac:dyDescent="0.2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 s="12">
        <v>1330644639</v>
      </c>
      <c r="J1966" s="12">
        <v>1328052639</v>
      </c>
      <c r="K1966" s="13">
        <f>(J1966/86400)+25569</f>
        <v>40939.979618055557</v>
      </c>
      <c r="L1966" t="b">
        <v>1</v>
      </c>
      <c r="M1966">
        <v>47</v>
      </c>
      <c r="N1966" t="b">
        <v>1</v>
      </c>
      <c r="O1966" t="s">
        <v>8286</v>
      </c>
      <c r="P1966">
        <f t="shared" si="60"/>
        <v>1807.74</v>
      </c>
      <c r="Q1966">
        <f>YEAR(K1966)</f>
        <v>2012</v>
      </c>
      <c r="R1966">
        <f t="shared" si="61"/>
        <v>121</v>
      </c>
      <c r="S1966" s="17" t="s">
        <v>8331</v>
      </c>
      <c r="T1966" t="s">
        <v>8332</v>
      </c>
    </row>
    <row r="1967" spans="1:20" ht="48" hidden="1" x14ac:dyDescent="0.2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 s="12">
        <v>1423456200</v>
      </c>
      <c r="J1967" s="12">
        <v>1421183271</v>
      </c>
      <c r="K1967" s="13">
        <f>(J1967/86400)+25569</f>
        <v>42017.88045138889</v>
      </c>
      <c r="L1967" t="b">
        <v>1</v>
      </c>
      <c r="M1967">
        <v>12</v>
      </c>
      <c r="N1967" t="b">
        <v>1</v>
      </c>
      <c r="O1967" t="s">
        <v>8269</v>
      </c>
      <c r="P1967">
        <f t="shared" si="60"/>
        <v>1805</v>
      </c>
      <c r="Q1967">
        <f>YEAR(K1967)</f>
        <v>2015</v>
      </c>
      <c r="R1967">
        <f t="shared" si="61"/>
        <v>100</v>
      </c>
      <c r="S1967" s="17" t="s">
        <v>8343</v>
      </c>
      <c r="T1967" t="s">
        <v>8346</v>
      </c>
    </row>
    <row r="1968" spans="1:20" ht="32" x14ac:dyDescent="0.2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 s="12">
        <v>1397413095</v>
      </c>
      <c r="J1968" s="12">
        <v>1394821095</v>
      </c>
      <c r="K1968" s="13">
        <f>(J1968/86400)+25569</f>
        <v>41712.762673611112</v>
      </c>
      <c r="L1968" t="b">
        <v>0</v>
      </c>
      <c r="M1968">
        <v>22</v>
      </c>
      <c r="N1968" t="b">
        <v>0</v>
      </c>
      <c r="O1968" t="s">
        <v>8280</v>
      </c>
      <c r="P1968">
        <f t="shared" si="60"/>
        <v>0</v>
      </c>
      <c r="Q1968">
        <f>YEAR(K1968)</f>
        <v>2014</v>
      </c>
      <c r="R1968">
        <f t="shared" si="61"/>
        <v>7</v>
      </c>
      <c r="S1968" s="17" t="s">
        <v>8336</v>
      </c>
      <c r="T1968" t="s">
        <v>8354</v>
      </c>
    </row>
    <row r="1969" spans="1:20" ht="48" hidden="1" x14ac:dyDescent="0.2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 s="12">
        <v>1330789165</v>
      </c>
      <c r="J1969" s="12">
        <v>1328197165</v>
      </c>
      <c r="K1969" s="13">
        <f>(J1969/86400)+25569</f>
        <v>40941.652372685188</v>
      </c>
      <c r="L1969" t="b">
        <v>0</v>
      </c>
      <c r="M1969">
        <v>19</v>
      </c>
      <c r="N1969" t="b">
        <v>1</v>
      </c>
      <c r="O1969" t="s">
        <v>8274</v>
      </c>
      <c r="P1969">
        <f t="shared" si="60"/>
        <v>0</v>
      </c>
      <c r="Q1969">
        <f>YEAR(K1969)</f>
        <v>2012</v>
      </c>
      <c r="R1969">
        <f t="shared" si="61"/>
        <v>100</v>
      </c>
      <c r="S1969" s="17" t="s">
        <v>8347</v>
      </c>
      <c r="T1969" t="s">
        <v>8351</v>
      </c>
    </row>
    <row r="1970" spans="1:20" ht="48" x14ac:dyDescent="0.2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 s="12">
        <v>1438437600</v>
      </c>
      <c r="J1970" s="12">
        <v>1433254875</v>
      </c>
      <c r="K1970" s="13">
        <f>(J1970/86400)+25569</f>
        <v>42157.598090277781</v>
      </c>
      <c r="L1970" t="b">
        <v>0</v>
      </c>
      <c r="M1970">
        <v>6</v>
      </c>
      <c r="N1970" t="b">
        <v>0</v>
      </c>
      <c r="O1970" t="s">
        <v>8303</v>
      </c>
      <c r="P1970">
        <f t="shared" si="60"/>
        <v>0</v>
      </c>
      <c r="Q1970">
        <f>YEAR(K1970)</f>
        <v>2015</v>
      </c>
      <c r="R1970">
        <f t="shared" si="61"/>
        <v>0</v>
      </c>
      <c r="S1970" s="17" t="s">
        <v>8343</v>
      </c>
      <c r="T1970" t="s">
        <v>8355</v>
      </c>
    </row>
    <row r="1971" spans="1:20" ht="48" hidden="1" x14ac:dyDescent="0.2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 s="12">
        <v>1417101683</v>
      </c>
      <c r="J1971" s="12">
        <v>1414506083</v>
      </c>
      <c r="K1971" s="13">
        <f>(J1971/86400)+25569</f>
        <v>41940.598182870366</v>
      </c>
      <c r="L1971" t="b">
        <v>0</v>
      </c>
      <c r="M1971">
        <v>31</v>
      </c>
      <c r="N1971" t="b">
        <v>1</v>
      </c>
      <c r="O1971" t="s">
        <v>8269</v>
      </c>
      <c r="P1971">
        <f t="shared" si="60"/>
        <v>0</v>
      </c>
      <c r="Q1971">
        <f>YEAR(K1971)</f>
        <v>2014</v>
      </c>
      <c r="R1971">
        <f t="shared" si="61"/>
        <v>120</v>
      </c>
      <c r="S1971" s="17" t="s">
        <v>8343</v>
      </c>
      <c r="T1971" t="s">
        <v>8346</v>
      </c>
    </row>
    <row r="1972" spans="1:20" ht="64" hidden="1" x14ac:dyDescent="0.2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 s="12">
        <v>1405614823</v>
      </c>
      <c r="J1972" s="12">
        <v>1403022823</v>
      </c>
      <c r="K1972" s="13">
        <f>(J1972/86400)+25569</f>
        <v>41807.690081018518</v>
      </c>
      <c r="L1972" t="b">
        <v>0</v>
      </c>
      <c r="M1972">
        <v>37</v>
      </c>
      <c r="N1972" t="b">
        <v>1</v>
      </c>
      <c r="O1972" t="s">
        <v>8269</v>
      </c>
      <c r="P1972">
        <f t="shared" si="60"/>
        <v>0</v>
      </c>
      <c r="Q1972">
        <f>YEAR(K1972)</f>
        <v>2014</v>
      </c>
      <c r="R1972">
        <f t="shared" si="61"/>
        <v>119</v>
      </c>
      <c r="S1972" s="17" t="s">
        <v>8343</v>
      </c>
      <c r="T1972" t="s">
        <v>8346</v>
      </c>
    </row>
    <row r="1973" spans="1:20" ht="32" x14ac:dyDescent="0.2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 s="12">
        <v>1431206058</v>
      </c>
      <c r="J1973" s="12">
        <v>1428614058</v>
      </c>
      <c r="K1973" s="13">
        <f>(J1973/86400)+25569</f>
        <v>42103.884930555556</v>
      </c>
      <c r="L1973" t="b">
        <v>0</v>
      </c>
      <c r="M1973">
        <v>20</v>
      </c>
      <c r="N1973" t="b">
        <v>0</v>
      </c>
      <c r="O1973" t="s">
        <v>8269</v>
      </c>
      <c r="P1973">
        <f t="shared" si="60"/>
        <v>0</v>
      </c>
      <c r="Q1973">
        <f>YEAR(K1973)</f>
        <v>2015</v>
      </c>
      <c r="R1973">
        <f t="shared" si="61"/>
        <v>16</v>
      </c>
      <c r="S1973" s="17" t="s">
        <v>8343</v>
      </c>
      <c r="T1973" t="s">
        <v>8346</v>
      </c>
    </row>
    <row r="1974" spans="1:20" ht="48" hidden="1" x14ac:dyDescent="0.2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 s="12">
        <v>1407034796</v>
      </c>
      <c r="J1974" s="12">
        <v>1401850796</v>
      </c>
      <c r="K1974" s="13">
        <f>(J1974/86400)+25569</f>
        <v>41794.124953703707</v>
      </c>
      <c r="L1974" t="b">
        <v>0</v>
      </c>
      <c r="M1974">
        <v>15</v>
      </c>
      <c r="N1974" t="b">
        <v>0</v>
      </c>
      <c r="O1974" t="s">
        <v>8265</v>
      </c>
      <c r="P1974">
        <f t="shared" si="60"/>
        <v>0</v>
      </c>
      <c r="Q1974">
        <f>YEAR(K1974)</f>
        <v>2014</v>
      </c>
      <c r="R1974">
        <f t="shared" si="61"/>
        <v>5</v>
      </c>
      <c r="S1974" s="17" t="s">
        <v>8341</v>
      </c>
      <c r="T1974" t="s">
        <v>8357</v>
      </c>
    </row>
    <row r="1975" spans="1:20" ht="32" hidden="1" x14ac:dyDescent="0.2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 s="12">
        <v>1396054800</v>
      </c>
      <c r="J1975" s="12">
        <v>1393034470</v>
      </c>
      <c r="K1975" s="13">
        <f>(J1975/86400)+25569</f>
        <v>41692.084143518521</v>
      </c>
      <c r="L1975" t="b">
        <v>1</v>
      </c>
      <c r="M1975">
        <v>41</v>
      </c>
      <c r="N1975" t="b">
        <v>1</v>
      </c>
      <c r="O1975" t="s">
        <v>8274</v>
      </c>
      <c r="P1975">
        <f t="shared" si="60"/>
        <v>1785</v>
      </c>
      <c r="Q1975">
        <f>YEAR(K1975)</f>
        <v>2014</v>
      </c>
      <c r="R1975">
        <f t="shared" si="61"/>
        <v>119</v>
      </c>
      <c r="S1975" s="17" t="s">
        <v>8347</v>
      </c>
      <c r="T1975" t="s">
        <v>8351</v>
      </c>
    </row>
    <row r="1976" spans="1:20" ht="48" x14ac:dyDescent="0.2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 s="12">
        <v>1446483000</v>
      </c>
      <c r="J1976" s="12">
        <v>1443811268</v>
      </c>
      <c r="K1976" s="13">
        <f>(J1976/86400)+25569</f>
        <v>42279.778564814813</v>
      </c>
      <c r="L1976" t="b">
        <v>0</v>
      </c>
      <c r="M1976">
        <v>13</v>
      </c>
      <c r="N1976" t="b">
        <v>0</v>
      </c>
      <c r="O1976" t="s">
        <v>8269</v>
      </c>
      <c r="P1976">
        <f t="shared" si="60"/>
        <v>0</v>
      </c>
      <c r="Q1976">
        <f>YEAR(K1976)</f>
        <v>2015</v>
      </c>
      <c r="R1976">
        <f t="shared" si="61"/>
        <v>36</v>
      </c>
      <c r="S1976" s="17" t="s">
        <v>8343</v>
      </c>
      <c r="T1976" t="s">
        <v>8346</v>
      </c>
    </row>
    <row r="1977" spans="1:20" ht="32" hidden="1" x14ac:dyDescent="0.2">
      <c r="A1977">
        <v>1678</v>
      </c>
      <c r="B1977" s="3" t="s">
        <v>1679</v>
      </c>
      <c r="C1977" s="3" t="s">
        <v>5788</v>
      </c>
      <c r="D1977" s="6">
        <v>1500</v>
      </c>
      <c r="E1977" s="8">
        <v>1776</v>
      </c>
      <c r="F1977" t="s">
        <v>8218</v>
      </c>
      <c r="G1977" t="s">
        <v>8223</v>
      </c>
      <c r="H1977" t="s">
        <v>8245</v>
      </c>
      <c r="I1977" s="12">
        <v>1391718671</v>
      </c>
      <c r="J1977" s="12">
        <v>1390509071</v>
      </c>
      <c r="K1977" s="13">
        <f>(J1977/86400)+25569</f>
        <v>41662.854988425926</v>
      </c>
      <c r="L1977" t="b">
        <v>0</v>
      </c>
      <c r="M1977">
        <v>49</v>
      </c>
      <c r="N1977" t="b">
        <v>1</v>
      </c>
      <c r="O1977" t="s">
        <v>8290</v>
      </c>
      <c r="P1977">
        <f t="shared" si="60"/>
        <v>0</v>
      </c>
      <c r="Q1977">
        <f>YEAR(K1977)</f>
        <v>2014</v>
      </c>
      <c r="R1977">
        <f t="shared" si="61"/>
        <v>118</v>
      </c>
      <c r="S1977" s="17" t="s">
        <v>8347</v>
      </c>
      <c r="T1977" t="s">
        <v>8358</v>
      </c>
    </row>
    <row r="1978" spans="1:20" ht="32" hidden="1" x14ac:dyDescent="0.2">
      <c r="A1978">
        <v>2603</v>
      </c>
      <c r="B1978" s="3" t="s">
        <v>2603</v>
      </c>
      <c r="C1978" s="3" t="s">
        <v>6713</v>
      </c>
      <c r="D1978" s="6">
        <v>1750</v>
      </c>
      <c r="E1978" s="8">
        <v>1776</v>
      </c>
      <c r="F1978" t="s">
        <v>8218</v>
      </c>
      <c r="G1978" t="s">
        <v>8223</v>
      </c>
      <c r="H1978" t="s">
        <v>8245</v>
      </c>
      <c r="I1978" s="12">
        <v>1387835654</v>
      </c>
      <c r="J1978" s="12">
        <v>1386626054</v>
      </c>
      <c r="K1978" s="13">
        <f>(J1978/86400)+25569</f>
        <v>41617.912662037037</v>
      </c>
      <c r="L1978" t="b">
        <v>1</v>
      </c>
      <c r="M1978">
        <v>50</v>
      </c>
      <c r="N1978" t="b">
        <v>1</v>
      </c>
      <c r="O1978" t="s">
        <v>8299</v>
      </c>
      <c r="P1978">
        <f t="shared" si="60"/>
        <v>1776</v>
      </c>
      <c r="Q1978">
        <f>YEAR(K1978)</f>
        <v>2013</v>
      </c>
      <c r="R1978">
        <f t="shared" si="61"/>
        <v>101</v>
      </c>
      <c r="S1978" s="17" t="s">
        <v>8328</v>
      </c>
      <c r="T1978" t="s">
        <v>8335</v>
      </c>
    </row>
    <row r="1979" spans="1:20" ht="48" x14ac:dyDescent="0.2">
      <c r="A1979">
        <v>966</v>
      </c>
      <c r="B1979" s="3" t="s">
        <v>967</v>
      </c>
      <c r="C1979" s="3" t="s">
        <v>5076</v>
      </c>
      <c r="D1979" s="6">
        <v>12000</v>
      </c>
      <c r="E1979" s="8">
        <v>1776</v>
      </c>
      <c r="F1979" t="s">
        <v>8220</v>
      </c>
      <c r="G1979" t="s">
        <v>8223</v>
      </c>
      <c r="H1979" t="s">
        <v>8245</v>
      </c>
      <c r="I1979" s="12">
        <v>1475766932</v>
      </c>
      <c r="J1979" s="12">
        <v>1473174932</v>
      </c>
      <c r="K1979" s="13">
        <f>(J1979/86400)+25569</f>
        <v>42619.635787037041</v>
      </c>
      <c r="L1979" t="b">
        <v>0</v>
      </c>
      <c r="M1979">
        <v>30</v>
      </c>
      <c r="N1979" t="b">
        <v>0</v>
      </c>
      <c r="O1979" t="s">
        <v>8271</v>
      </c>
      <c r="P1979">
        <f t="shared" si="60"/>
        <v>0</v>
      </c>
      <c r="Q1979">
        <f>YEAR(K1979)</f>
        <v>2016</v>
      </c>
      <c r="R1979">
        <f t="shared" si="61"/>
        <v>15</v>
      </c>
      <c r="S1979" s="17" t="s">
        <v>8328</v>
      </c>
      <c r="T1979" t="s">
        <v>8330</v>
      </c>
    </row>
    <row r="1980" spans="1:20" ht="48" hidden="1" x14ac:dyDescent="0.2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 s="12">
        <v>1320220800</v>
      </c>
      <c r="J1980" s="12">
        <v>1315612909</v>
      </c>
      <c r="K1980" s="13">
        <f>(J1980/86400)+25569</f>
        <v>40796.001261574071</v>
      </c>
      <c r="L1980" t="b">
        <v>0</v>
      </c>
      <c r="M1980">
        <v>4</v>
      </c>
      <c r="N1980" t="b">
        <v>1</v>
      </c>
      <c r="O1980" t="s">
        <v>8274</v>
      </c>
      <c r="P1980">
        <f t="shared" si="60"/>
        <v>0</v>
      </c>
      <c r="Q1980">
        <f>YEAR(K1980)</f>
        <v>2011</v>
      </c>
      <c r="R1980">
        <f t="shared" si="61"/>
        <v>118</v>
      </c>
      <c r="S1980" s="17" t="s">
        <v>8347</v>
      </c>
      <c r="T1980" t="s">
        <v>8351</v>
      </c>
    </row>
    <row r="1981" spans="1:20" ht="48" hidden="1" x14ac:dyDescent="0.2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 s="12">
        <v>1445921940</v>
      </c>
      <c r="J1981" s="12">
        <v>1444699549</v>
      </c>
      <c r="K1981" s="13">
        <f>(J1981/86400)+25569</f>
        <v>42290.059594907405</v>
      </c>
      <c r="L1981" t="b">
        <v>0</v>
      </c>
      <c r="M1981">
        <v>35</v>
      </c>
      <c r="N1981" t="b">
        <v>1</v>
      </c>
      <c r="O1981" t="s">
        <v>8277</v>
      </c>
      <c r="P1981">
        <f t="shared" si="60"/>
        <v>0</v>
      </c>
      <c r="Q1981">
        <f>YEAR(K1981)</f>
        <v>2015</v>
      </c>
      <c r="R1981">
        <f t="shared" si="61"/>
        <v>148</v>
      </c>
      <c r="S1981" s="17" t="s">
        <v>8347</v>
      </c>
      <c r="T1981" t="s">
        <v>8348</v>
      </c>
    </row>
    <row r="1982" spans="1:20" ht="64" hidden="1" x14ac:dyDescent="0.2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 s="12">
        <v>1491738594</v>
      </c>
      <c r="J1982" s="12">
        <v>1489150194</v>
      </c>
      <c r="K1982" s="13">
        <f>(J1982/86400)+25569</f>
        <v>42804.534652777773</v>
      </c>
      <c r="L1982" t="b">
        <v>0</v>
      </c>
      <c r="M1982">
        <v>7</v>
      </c>
      <c r="N1982" t="b">
        <v>0</v>
      </c>
      <c r="O1982" t="s">
        <v>8291</v>
      </c>
      <c r="P1982">
        <f t="shared" si="60"/>
        <v>0</v>
      </c>
      <c r="Q1982">
        <f>YEAR(K1982)</f>
        <v>2017</v>
      </c>
      <c r="R1982">
        <f t="shared" si="61"/>
        <v>44</v>
      </c>
      <c r="S1982" s="17" t="s">
        <v>8347</v>
      </c>
      <c r="T1982" t="s">
        <v>8350</v>
      </c>
    </row>
    <row r="1983" spans="1:20" ht="48" x14ac:dyDescent="0.2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 s="12">
        <v>1426788930</v>
      </c>
      <c r="J1983" s="12">
        <v>1424200530</v>
      </c>
      <c r="K1983" s="13">
        <f>(J1983/86400)+25569</f>
        <v>42052.802430555559</v>
      </c>
      <c r="L1983" t="b">
        <v>0</v>
      </c>
      <c r="M1983">
        <v>33</v>
      </c>
      <c r="N1983" t="b">
        <v>0</v>
      </c>
      <c r="O1983" t="s">
        <v>8297</v>
      </c>
      <c r="P1983">
        <f t="shared" si="60"/>
        <v>0</v>
      </c>
      <c r="Q1983">
        <f>YEAR(K1983)</f>
        <v>2015</v>
      </c>
      <c r="R1983">
        <f t="shared" si="61"/>
        <v>10</v>
      </c>
      <c r="S1983" s="17" t="s">
        <v>8339</v>
      </c>
      <c r="T1983" t="s">
        <v>8377</v>
      </c>
    </row>
    <row r="1984" spans="1:20" ht="32" hidden="1" x14ac:dyDescent="0.2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 s="12">
        <v>1481961600</v>
      </c>
      <c r="J1984" s="12">
        <v>1479283285</v>
      </c>
      <c r="K1984" s="13">
        <f>(J1984/86400)+25569</f>
        <v>42690.334317129629</v>
      </c>
      <c r="L1984" t="b">
        <v>0</v>
      </c>
      <c r="M1984">
        <v>26</v>
      </c>
      <c r="N1984" t="b">
        <v>1</v>
      </c>
      <c r="O1984" t="s">
        <v>8269</v>
      </c>
      <c r="P1984">
        <f t="shared" si="60"/>
        <v>0</v>
      </c>
      <c r="Q1984">
        <f>YEAR(K1984)</f>
        <v>2016</v>
      </c>
      <c r="R1984">
        <f t="shared" si="61"/>
        <v>118</v>
      </c>
      <c r="S1984" s="17" t="s">
        <v>8343</v>
      </c>
      <c r="T1984" t="s">
        <v>8346</v>
      </c>
    </row>
    <row r="1985" spans="1:20" ht="48" x14ac:dyDescent="0.2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 s="12">
        <v>1479517200</v>
      </c>
      <c r="J1985" s="12">
        <v>1475765867</v>
      </c>
      <c r="K1985" s="13">
        <f>(J1985/86400)+25569</f>
        <v>42649.623460648145</v>
      </c>
      <c r="L1985" t="b">
        <v>0</v>
      </c>
      <c r="M1985">
        <v>31</v>
      </c>
      <c r="N1985" t="b">
        <v>0</v>
      </c>
      <c r="O1985" t="s">
        <v>8303</v>
      </c>
      <c r="P1985">
        <f t="shared" si="60"/>
        <v>0</v>
      </c>
      <c r="Q1985">
        <f>YEAR(K1985)</f>
        <v>2016</v>
      </c>
      <c r="R1985">
        <f t="shared" si="61"/>
        <v>35</v>
      </c>
      <c r="S1985" s="17" t="s">
        <v>8343</v>
      </c>
      <c r="T1985" t="s">
        <v>8355</v>
      </c>
    </row>
    <row r="1986" spans="1:20" ht="48" x14ac:dyDescent="0.2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 s="12">
        <v>1454890620</v>
      </c>
      <c r="J1986" s="12">
        <v>1450724449</v>
      </c>
      <c r="K1986" s="13">
        <f>(J1986/86400)+25569</f>
        <v>42359.792233796295</v>
      </c>
      <c r="L1986" t="b">
        <v>0</v>
      </c>
      <c r="M1986">
        <v>27</v>
      </c>
      <c r="N1986" t="b">
        <v>0</v>
      </c>
      <c r="O1986" t="s">
        <v>8301</v>
      </c>
      <c r="P1986">
        <f t="shared" si="60"/>
        <v>0</v>
      </c>
      <c r="Q1986">
        <f>YEAR(K1986)</f>
        <v>2015</v>
      </c>
      <c r="R1986">
        <f t="shared" si="61"/>
        <v>4</v>
      </c>
      <c r="S1986" s="17" t="s">
        <v>8343</v>
      </c>
      <c r="T1986" t="s">
        <v>8344</v>
      </c>
    </row>
    <row r="1987" spans="1:20" ht="48" hidden="1" x14ac:dyDescent="0.2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 s="12">
        <v>1391713248</v>
      </c>
      <c r="J1987" s="12">
        <v>1389121248</v>
      </c>
      <c r="K1987" s="13">
        <f>(J1987/86400)+25569</f>
        <v>41646.792222222226</v>
      </c>
      <c r="L1987" t="b">
        <v>0</v>
      </c>
      <c r="M1987">
        <v>24</v>
      </c>
      <c r="N1987" t="b">
        <v>1</v>
      </c>
      <c r="O1987" t="s">
        <v>8278</v>
      </c>
      <c r="P1987">
        <f t="shared" ref="P1987:P2050" si="62">IFERROR(ROUND(E1987/L1987,2),0)</f>
        <v>0</v>
      </c>
      <c r="Q1987">
        <f>YEAR(K1987)</f>
        <v>2014</v>
      </c>
      <c r="R1987">
        <f t="shared" ref="R1987:R2050" si="63">ROUND(E1987/D1987*100,0)</f>
        <v>293</v>
      </c>
      <c r="S1987" s="17" t="s">
        <v>8347</v>
      </c>
      <c r="T1987" t="s">
        <v>8349</v>
      </c>
    </row>
    <row r="1988" spans="1:20" ht="48" x14ac:dyDescent="0.2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 s="12">
        <v>1342309368</v>
      </c>
      <c r="J1988" s="12">
        <v>1337125368</v>
      </c>
      <c r="K1988" s="13">
        <f>(J1988/86400)+25569</f>
        <v>41044.988055555557</v>
      </c>
      <c r="L1988" t="b">
        <v>0</v>
      </c>
      <c r="M1988">
        <v>49</v>
      </c>
      <c r="N1988" t="b">
        <v>0</v>
      </c>
      <c r="O1988" t="s">
        <v>8302</v>
      </c>
      <c r="P1988">
        <f t="shared" si="62"/>
        <v>0</v>
      </c>
      <c r="Q1988">
        <f>YEAR(K1988)</f>
        <v>2012</v>
      </c>
      <c r="R1988">
        <f t="shared" si="63"/>
        <v>22</v>
      </c>
      <c r="S1988" s="17" t="s">
        <v>8331</v>
      </c>
      <c r="T1988" t="s">
        <v>8376</v>
      </c>
    </row>
    <row r="1989" spans="1:20" ht="48" hidden="1" x14ac:dyDescent="0.2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 s="12">
        <v>1469059986</v>
      </c>
      <c r="J1989" s="12">
        <v>1468455186</v>
      </c>
      <c r="K1989" s="13">
        <f>(J1989/86400)+25569</f>
        <v>42565.009097222224</v>
      </c>
      <c r="L1989" t="b">
        <v>0</v>
      </c>
      <c r="M1989">
        <v>26</v>
      </c>
      <c r="N1989" t="b">
        <v>1</v>
      </c>
      <c r="O1989" t="s">
        <v>8274</v>
      </c>
      <c r="P1989">
        <f t="shared" si="62"/>
        <v>0</v>
      </c>
      <c r="Q1989">
        <f>YEAR(K1989)</f>
        <v>2016</v>
      </c>
      <c r="R1989">
        <f t="shared" si="63"/>
        <v>250</v>
      </c>
      <c r="S1989" s="17" t="s">
        <v>8347</v>
      </c>
      <c r="T1989" t="s">
        <v>8351</v>
      </c>
    </row>
    <row r="1990" spans="1:20" ht="48" hidden="1" x14ac:dyDescent="0.2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 s="12">
        <v>1476458734</v>
      </c>
      <c r="J1990" s="12">
        <v>1472570734</v>
      </c>
      <c r="K1990" s="13">
        <f>(J1990/86400)+25569</f>
        <v>42612.642754629633</v>
      </c>
      <c r="L1990" t="b">
        <v>0</v>
      </c>
      <c r="M1990">
        <v>15</v>
      </c>
      <c r="N1990" t="b">
        <v>0</v>
      </c>
      <c r="O1990" t="s">
        <v>8271</v>
      </c>
      <c r="P1990">
        <f t="shared" si="62"/>
        <v>0</v>
      </c>
      <c r="Q1990">
        <f>YEAR(K1990)</f>
        <v>2016</v>
      </c>
      <c r="R1990">
        <f t="shared" si="63"/>
        <v>2</v>
      </c>
      <c r="S1990" s="17" t="s">
        <v>8328</v>
      </c>
      <c r="T1990" t="s">
        <v>8330</v>
      </c>
    </row>
    <row r="1991" spans="1:20" ht="48" x14ac:dyDescent="0.2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 s="12">
        <v>1414348166</v>
      </c>
      <c r="J1991" s="12">
        <v>1412879366</v>
      </c>
      <c r="K1991" s="13">
        <f>(J1991/86400)+25569</f>
        <v>41921.770439814813</v>
      </c>
      <c r="L1991" t="b">
        <v>0</v>
      </c>
      <c r="M1991">
        <v>38</v>
      </c>
      <c r="N1991" t="b">
        <v>0</v>
      </c>
      <c r="O1991" t="s">
        <v>8269</v>
      </c>
      <c r="P1991">
        <f t="shared" si="62"/>
        <v>0</v>
      </c>
      <c r="Q1991">
        <f>YEAR(K1991)</f>
        <v>2014</v>
      </c>
      <c r="R1991">
        <f t="shared" si="63"/>
        <v>24</v>
      </c>
      <c r="S1991" s="17" t="s">
        <v>8343</v>
      </c>
      <c r="T1991" t="s">
        <v>8346</v>
      </c>
    </row>
    <row r="1992" spans="1:20" ht="32" hidden="1" x14ac:dyDescent="0.2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 s="12">
        <v>1490389158</v>
      </c>
      <c r="J1992" s="12">
        <v>1486504758</v>
      </c>
      <c r="K1992" s="13">
        <f>(J1992/86400)+25569</f>
        <v>42773.916180555556</v>
      </c>
      <c r="L1992" t="b">
        <v>0</v>
      </c>
      <c r="M1992">
        <v>8</v>
      </c>
      <c r="N1992" t="b">
        <v>0</v>
      </c>
      <c r="O1992" t="s">
        <v>8301</v>
      </c>
      <c r="P1992">
        <f t="shared" si="62"/>
        <v>0</v>
      </c>
      <c r="Q1992">
        <f>YEAR(K1992)</f>
        <v>2017</v>
      </c>
      <c r="R1992">
        <f t="shared" si="63"/>
        <v>11</v>
      </c>
      <c r="S1992" s="17" t="s">
        <v>8343</v>
      </c>
      <c r="T1992" t="s">
        <v>8344</v>
      </c>
    </row>
    <row r="1993" spans="1:20" ht="48" hidden="1" x14ac:dyDescent="0.2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 s="12">
        <v>1429138740</v>
      </c>
      <c r="J1993" s="12">
        <v>1426528418</v>
      </c>
      <c r="K1993" s="13">
        <f>(J1993/86400)+25569</f>
        <v>42079.745578703703</v>
      </c>
      <c r="L1993" t="b">
        <v>0</v>
      </c>
      <c r="M1993">
        <v>76</v>
      </c>
      <c r="N1993" t="b">
        <v>1</v>
      </c>
      <c r="O1993" t="s">
        <v>8275</v>
      </c>
      <c r="P1993">
        <f t="shared" si="62"/>
        <v>0</v>
      </c>
      <c r="Q1993">
        <f>YEAR(K1993)</f>
        <v>2015</v>
      </c>
      <c r="R1993">
        <f t="shared" si="63"/>
        <v>144</v>
      </c>
      <c r="S1993" s="17" t="s">
        <v>8347</v>
      </c>
      <c r="T1993" t="s">
        <v>8356</v>
      </c>
    </row>
    <row r="1994" spans="1:20" ht="48" hidden="1" x14ac:dyDescent="0.2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 s="12">
        <v>1280631600</v>
      </c>
      <c r="J1994" s="12">
        <v>1274889241</v>
      </c>
      <c r="K1994" s="13">
        <f>(J1994/86400)+25569</f>
        <v>40324.662511574075</v>
      </c>
      <c r="L1994" t="b">
        <v>0</v>
      </c>
      <c r="M1994">
        <v>34</v>
      </c>
      <c r="N1994" t="b">
        <v>1</v>
      </c>
      <c r="O1994" t="s">
        <v>8264</v>
      </c>
      <c r="P1994">
        <f t="shared" si="62"/>
        <v>0</v>
      </c>
      <c r="Q1994">
        <f>YEAR(K1994)</f>
        <v>2010</v>
      </c>
      <c r="R1994">
        <f t="shared" si="63"/>
        <v>115</v>
      </c>
      <c r="S1994" s="17" t="s">
        <v>8341</v>
      </c>
      <c r="T1994" t="s">
        <v>8363</v>
      </c>
    </row>
    <row r="1995" spans="1:20" ht="48" x14ac:dyDescent="0.2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 s="12">
        <v>1475848800</v>
      </c>
      <c r="J1995" s="12">
        <v>1474027501</v>
      </c>
      <c r="K1995" s="13">
        <f>(J1995/86400)+25569</f>
        <v>42629.503483796296</v>
      </c>
      <c r="L1995" t="b">
        <v>0</v>
      </c>
      <c r="M1995">
        <v>42</v>
      </c>
      <c r="N1995" t="b">
        <v>0</v>
      </c>
      <c r="O1995" t="s">
        <v>8301</v>
      </c>
      <c r="P1995">
        <f t="shared" si="62"/>
        <v>0</v>
      </c>
      <c r="Q1995">
        <f>YEAR(K1995)</f>
        <v>2016</v>
      </c>
      <c r="R1995">
        <f t="shared" si="63"/>
        <v>17</v>
      </c>
      <c r="S1995" s="17" t="s">
        <v>8343</v>
      </c>
      <c r="T1995" t="s">
        <v>8344</v>
      </c>
    </row>
    <row r="1996" spans="1:20" ht="48" hidden="1" x14ac:dyDescent="0.2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 s="12">
        <v>1438966800</v>
      </c>
      <c r="J1996" s="12">
        <v>1436278344</v>
      </c>
      <c r="K1996" s="13">
        <f>(J1996/86400)+25569</f>
        <v>42192.591944444444</v>
      </c>
      <c r="L1996" t="b">
        <v>0</v>
      </c>
      <c r="M1996">
        <v>23</v>
      </c>
      <c r="N1996" t="b">
        <v>1</v>
      </c>
      <c r="O1996" t="s">
        <v>8269</v>
      </c>
      <c r="P1996">
        <f t="shared" si="62"/>
        <v>0</v>
      </c>
      <c r="Q1996">
        <f>YEAR(K1996)</f>
        <v>2015</v>
      </c>
      <c r="R1996">
        <f t="shared" si="63"/>
        <v>114</v>
      </c>
      <c r="S1996" s="17" t="s">
        <v>8343</v>
      </c>
      <c r="T1996" t="s">
        <v>8346</v>
      </c>
    </row>
    <row r="1997" spans="1:20" ht="48" x14ac:dyDescent="0.2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 s="12">
        <v>1427850090</v>
      </c>
      <c r="J1997" s="12">
        <v>1425261690</v>
      </c>
      <c r="K1997" s="13">
        <f>(J1997/86400)+25569</f>
        <v>42065.084374999999</v>
      </c>
      <c r="L1997" t="b">
        <v>0</v>
      </c>
      <c r="M1997">
        <v>8</v>
      </c>
      <c r="N1997" t="b">
        <v>0</v>
      </c>
      <c r="O1997" t="s">
        <v>8283</v>
      </c>
      <c r="P1997">
        <f t="shared" si="62"/>
        <v>0</v>
      </c>
      <c r="Q1997">
        <f>YEAR(K1997)</f>
        <v>2015</v>
      </c>
      <c r="R1997">
        <f t="shared" si="63"/>
        <v>7</v>
      </c>
      <c r="S1997" s="17" t="s">
        <v>8333</v>
      </c>
      <c r="T1997" t="s">
        <v>8334</v>
      </c>
    </row>
    <row r="1998" spans="1:20" ht="32" hidden="1" x14ac:dyDescent="0.2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 s="12">
        <v>1447079520</v>
      </c>
      <c r="J1998" s="12">
        <v>1443449265</v>
      </c>
      <c r="K1998" s="13">
        <f>(J1998/86400)+25569</f>
        <v>42275.58871527778</v>
      </c>
      <c r="L1998" t="b">
        <v>0</v>
      </c>
      <c r="M1998">
        <v>28</v>
      </c>
      <c r="N1998" t="b">
        <v>1</v>
      </c>
      <c r="O1998" t="s">
        <v>8300</v>
      </c>
      <c r="P1998">
        <f t="shared" si="62"/>
        <v>0</v>
      </c>
      <c r="Q1998">
        <f>YEAR(K1998)</f>
        <v>2015</v>
      </c>
      <c r="R1998">
        <f t="shared" si="63"/>
        <v>171</v>
      </c>
      <c r="S1998" s="17" t="s">
        <v>8328</v>
      </c>
      <c r="T1998" t="s">
        <v>8360</v>
      </c>
    </row>
    <row r="1999" spans="1:20" ht="48" hidden="1" x14ac:dyDescent="0.2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 s="12">
        <v>1432916235</v>
      </c>
      <c r="J1999" s="12">
        <v>1430324235</v>
      </c>
      <c r="K1999" s="13">
        <f>(J1999/86400)+25569</f>
        <v>42123.678645833337</v>
      </c>
      <c r="L1999" t="b">
        <v>0</v>
      </c>
      <c r="M1999">
        <v>41</v>
      </c>
      <c r="N1999" t="b">
        <v>0</v>
      </c>
      <c r="O1999" t="s">
        <v>8271</v>
      </c>
      <c r="P1999">
        <f t="shared" si="62"/>
        <v>0</v>
      </c>
      <c r="Q1999">
        <f>YEAR(K1999)</f>
        <v>2015</v>
      </c>
      <c r="R1999">
        <f t="shared" si="63"/>
        <v>4</v>
      </c>
      <c r="S1999" s="17" t="s">
        <v>8328</v>
      </c>
      <c r="T1999" t="s">
        <v>8330</v>
      </c>
    </row>
    <row r="2000" spans="1:20" ht="48" hidden="1" x14ac:dyDescent="0.2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 s="12">
        <v>1414284180</v>
      </c>
      <c r="J2000" s="12">
        <v>1410558948</v>
      </c>
      <c r="K2000" s="13">
        <f>(J2000/86400)+25569</f>
        <v>41894.91375</v>
      </c>
      <c r="L2000" t="b">
        <v>0</v>
      </c>
      <c r="M2000">
        <v>45</v>
      </c>
      <c r="N2000" t="b">
        <v>1</v>
      </c>
      <c r="O2000" t="s">
        <v>8269</v>
      </c>
      <c r="P2000">
        <f t="shared" si="62"/>
        <v>0</v>
      </c>
      <c r="Q2000">
        <f>YEAR(K2000)</f>
        <v>2014</v>
      </c>
      <c r="R2000">
        <f t="shared" si="63"/>
        <v>100</v>
      </c>
      <c r="S2000" s="17" t="s">
        <v>8343</v>
      </c>
      <c r="T2000" t="s">
        <v>8346</v>
      </c>
    </row>
    <row r="2001" spans="1:20" ht="48" hidden="1" x14ac:dyDescent="0.2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 s="12">
        <v>1384408740</v>
      </c>
      <c r="J2001" s="12">
        <v>1381445253</v>
      </c>
      <c r="K2001" s="13">
        <f>(J2001/86400)+25569</f>
        <v>41557.949687500004</v>
      </c>
      <c r="L2001" t="b">
        <v>0</v>
      </c>
      <c r="M2001">
        <v>26</v>
      </c>
      <c r="N2001" t="b">
        <v>1</v>
      </c>
      <c r="O2001" t="s">
        <v>8264</v>
      </c>
      <c r="P2001">
        <f t="shared" si="62"/>
        <v>0</v>
      </c>
      <c r="Q2001">
        <f>YEAR(K2001)</f>
        <v>2013</v>
      </c>
      <c r="R2001">
        <f t="shared" si="63"/>
        <v>131</v>
      </c>
      <c r="S2001" s="17" t="s">
        <v>8341</v>
      </c>
      <c r="T2001" t="s">
        <v>8363</v>
      </c>
    </row>
    <row r="2002" spans="1:20" ht="48" x14ac:dyDescent="0.2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 s="12">
        <v>1416635940</v>
      </c>
      <c r="J2002" s="12">
        <v>1413838540</v>
      </c>
      <c r="K2002" s="13">
        <f>(J2002/86400)+25569</f>
        <v>41932.871990740743</v>
      </c>
      <c r="L2002" t="b">
        <v>0</v>
      </c>
      <c r="M2002">
        <v>20</v>
      </c>
      <c r="N2002" t="b">
        <v>0</v>
      </c>
      <c r="O2002" t="s">
        <v>8282</v>
      </c>
      <c r="P2002">
        <f t="shared" si="62"/>
        <v>0</v>
      </c>
      <c r="Q2002">
        <f>YEAR(K2002)</f>
        <v>2014</v>
      </c>
      <c r="R2002">
        <f t="shared" si="63"/>
        <v>28</v>
      </c>
      <c r="S2002" s="17" t="s">
        <v>8339</v>
      </c>
      <c r="T2002" t="s">
        <v>8365</v>
      </c>
    </row>
    <row r="2003" spans="1:20" ht="32" x14ac:dyDescent="0.2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 s="12">
        <v>1435442340</v>
      </c>
      <c r="J2003" s="12">
        <v>1433416830</v>
      </c>
      <c r="K2003" s="13">
        <f>(J2003/86400)+25569</f>
        <v>42159.47256944445</v>
      </c>
      <c r="L2003" t="b">
        <v>1</v>
      </c>
      <c r="M2003">
        <v>18</v>
      </c>
      <c r="N2003" t="b">
        <v>0</v>
      </c>
      <c r="O2003" t="s">
        <v>8283</v>
      </c>
      <c r="P2003">
        <f t="shared" si="62"/>
        <v>1697</v>
      </c>
      <c r="Q2003">
        <f>YEAR(K2003)</f>
        <v>2015</v>
      </c>
      <c r="R2003">
        <f t="shared" si="63"/>
        <v>48</v>
      </c>
      <c r="S2003" s="17" t="s">
        <v>8333</v>
      </c>
      <c r="T2003" t="s">
        <v>8334</v>
      </c>
    </row>
    <row r="2004" spans="1:20" ht="48" x14ac:dyDescent="0.2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 s="12">
        <v>1437283391</v>
      </c>
      <c r="J2004" s="12">
        <v>1433395391</v>
      </c>
      <c r="K2004" s="13">
        <f>(J2004/86400)+25569</f>
        <v>42159.224432870367</v>
      </c>
      <c r="L2004" t="b">
        <v>1</v>
      </c>
      <c r="M2004">
        <v>9</v>
      </c>
      <c r="N2004" t="b">
        <v>0</v>
      </c>
      <c r="O2004" t="s">
        <v>8269</v>
      </c>
      <c r="P2004">
        <f t="shared" si="62"/>
        <v>1697</v>
      </c>
      <c r="Q2004">
        <f>YEAR(K2004)</f>
        <v>2015</v>
      </c>
      <c r="R2004">
        <f t="shared" si="63"/>
        <v>16</v>
      </c>
      <c r="S2004" s="17" t="s">
        <v>8343</v>
      </c>
      <c r="T2004" t="s">
        <v>8346</v>
      </c>
    </row>
    <row r="2005" spans="1:20" ht="48" hidden="1" x14ac:dyDescent="0.2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 s="12">
        <v>1310158800</v>
      </c>
      <c r="J2005" s="12">
        <v>1304888771</v>
      </c>
      <c r="K2005" s="13">
        <f>(J2005/86400)+25569</f>
        <v>40671.879293981481</v>
      </c>
      <c r="L2005" t="b">
        <v>0</v>
      </c>
      <c r="M2005">
        <v>38</v>
      </c>
      <c r="N2005" t="b">
        <v>0</v>
      </c>
      <c r="O2005" t="s">
        <v>8284</v>
      </c>
      <c r="P2005">
        <f t="shared" si="62"/>
        <v>0</v>
      </c>
      <c r="Q2005">
        <f>YEAR(K2005)</f>
        <v>2011</v>
      </c>
      <c r="R2005">
        <f t="shared" si="63"/>
        <v>14</v>
      </c>
      <c r="S2005" s="17" t="s">
        <v>8347</v>
      </c>
      <c r="T2005" t="s">
        <v>8374</v>
      </c>
    </row>
    <row r="2006" spans="1:20" ht="48" hidden="1" x14ac:dyDescent="0.2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 s="12">
        <v>1464471840</v>
      </c>
      <c r="J2006" s="12">
        <v>1459309704</v>
      </c>
      <c r="K2006" s="13">
        <f>(J2006/86400)+25569</f>
        <v>42459.15861111111</v>
      </c>
      <c r="L2006" t="b">
        <v>0</v>
      </c>
      <c r="M2006">
        <v>42</v>
      </c>
      <c r="N2006" t="b">
        <v>1</v>
      </c>
      <c r="O2006" t="s">
        <v>8269</v>
      </c>
      <c r="P2006">
        <f t="shared" si="62"/>
        <v>0</v>
      </c>
      <c r="Q2006">
        <f>YEAR(K2006)</f>
        <v>2016</v>
      </c>
      <c r="R2006">
        <f t="shared" si="63"/>
        <v>102</v>
      </c>
      <c r="S2006" s="17" t="s">
        <v>8343</v>
      </c>
      <c r="T2006" t="s">
        <v>8346</v>
      </c>
    </row>
    <row r="2007" spans="1:20" ht="48" hidden="1" x14ac:dyDescent="0.2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 s="12">
        <v>1418953984</v>
      </c>
      <c r="J2007" s="12">
        <v>1413766384</v>
      </c>
      <c r="K2007" s="13">
        <f>(J2007/86400)+25569</f>
        <v>41932.036851851852</v>
      </c>
      <c r="L2007" t="b">
        <v>0</v>
      </c>
      <c r="M2007">
        <v>48</v>
      </c>
      <c r="N2007" t="b">
        <v>1</v>
      </c>
      <c r="O2007" t="s">
        <v>8271</v>
      </c>
      <c r="P2007">
        <f t="shared" si="62"/>
        <v>0</v>
      </c>
      <c r="Q2007">
        <f>YEAR(K2007)</f>
        <v>2014</v>
      </c>
      <c r="R2007">
        <f t="shared" si="63"/>
        <v>112</v>
      </c>
      <c r="S2007" s="17" t="s">
        <v>8328</v>
      </c>
      <c r="T2007" t="s">
        <v>8330</v>
      </c>
    </row>
    <row r="2008" spans="1:20" ht="48" hidden="1" x14ac:dyDescent="0.2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 s="12">
        <v>1431115500</v>
      </c>
      <c r="J2008" s="12">
        <v>1428733511</v>
      </c>
      <c r="K2008" s="13">
        <f>(J2008/86400)+25569</f>
        <v>42105.267488425925</v>
      </c>
      <c r="L2008" t="b">
        <v>0</v>
      </c>
      <c r="M2008">
        <v>58</v>
      </c>
      <c r="N2008" t="b">
        <v>1</v>
      </c>
      <c r="O2008" t="s">
        <v>8269</v>
      </c>
      <c r="P2008">
        <f t="shared" si="62"/>
        <v>0</v>
      </c>
      <c r="Q2008">
        <f>YEAR(K2008)</f>
        <v>2015</v>
      </c>
      <c r="R2008">
        <f t="shared" si="63"/>
        <v>211</v>
      </c>
      <c r="S2008" s="17" t="s">
        <v>8343</v>
      </c>
      <c r="T2008" t="s">
        <v>8346</v>
      </c>
    </row>
    <row r="2009" spans="1:20" ht="48" hidden="1" x14ac:dyDescent="0.2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 s="12">
        <v>1464904800</v>
      </c>
      <c r="J2009" s="12">
        <v>1463852904</v>
      </c>
      <c r="K2009" s="13">
        <f>(J2009/86400)+25569</f>
        <v>42511.741944444446</v>
      </c>
      <c r="L2009" t="b">
        <v>0</v>
      </c>
      <c r="M2009">
        <v>49</v>
      </c>
      <c r="N2009" t="b">
        <v>1</v>
      </c>
      <c r="O2009" t="s">
        <v>8269</v>
      </c>
      <c r="P2009">
        <f t="shared" si="62"/>
        <v>0</v>
      </c>
      <c r="Q2009">
        <f>YEAR(K2009)</f>
        <v>2016</v>
      </c>
      <c r="R2009">
        <f t="shared" si="63"/>
        <v>109</v>
      </c>
      <c r="S2009" s="17" t="s">
        <v>8343</v>
      </c>
      <c r="T2009" t="s">
        <v>8346</v>
      </c>
    </row>
    <row r="2010" spans="1:20" ht="19" x14ac:dyDescent="0.2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 s="12">
        <v>1475101495</v>
      </c>
      <c r="J2010" s="12">
        <v>1472509495</v>
      </c>
      <c r="K2010" s="13">
        <f>(J2010/86400)+25569</f>
        <v>42611.933969907404</v>
      </c>
      <c r="L2010" t="b">
        <v>0</v>
      </c>
      <c r="M2010">
        <v>32</v>
      </c>
      <c r="N2010" t="b">
        <v>0</v>
      </c>
      <c r="O2010" t="s">
        <v>8271</v>
      </c>
      <c r="P2010">
        <f t="shared" si="62"/>
        <v>0</v>
      </c>
      <c r="Q2010">
        <f>YEAR(K2010)</f>
        <v>2016</v>
      </c>
      <c r="R2010">
        <f t="shared" si="63"/>
        <v>17</v>
      </c>
      <c r="S2010" s="17" t="s">
        <v>8328</v>
      </c>
      <c r="T2010" t="s">
        <v>8330</v>
      </c>
    </row>
    <row r="2011" spans="1:20" ht="48" hidden="1" x14ac:dyDescent="0.2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 s="12">
        <v>1406227904</v>
      </c>
      <c r="J2011" s="12">
        <v>1403635904</v>
      </c>
      <c r="K2011" s="13">
        <f>(J2011/86400)+25569</f>
        <v>41814.785925925928</v>
      </c>
      <c r="L2011" t="b">
        <v>1</v>
      </c>
      <c r="M2011">
        <v>43</v>
      </c>
      <c r="N2011" t="b">
        <v>1</v>
      </c>
      <c r="O2011" t="s">
        <v>8283</v>
      </c>
      <c r="P2011">
        <f t="shared" si="62"/>
        <v>1671</v>
      </c>
      <c r="Q2011">
        <f>YEAR(K2011)</f>
        <v>2014</v>
      </c>
      <c r="R2011">
        <f t="shared" si="63"/>
        <v>111</v>
      </c>
      <c r="S2011" s="17" t="s">
        <v>8333</v>
      </c>
      <c r="T2011" t="s">
        <v>8334</v>
      </c>
    </row>
    <row r="2012" spans="1:20" ht="48" hidden="1" x14ac:dyDescent="0.2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 s="12">
        <v>1484740918</v>
      </c>
      <c r="J2012" s="12">
        <v>1483012918</v>
      </c>
      <c r="K2012" s="13">
        <f>(J2012/86400)+25569</f>
        <v>42733.50136574074</v>
      </c>
      <c r="L2012" t="b">
        <v>0</v>
      </c>
      <c r="M2012">
        <v>37</v>
      </c>
      <c r="N2012" t="b">
        <v>1</v>
      </c>
      <c r="O2012" t="s">
        <v>8269</v>
      </c>
      <c r="P2012">
        <f t="shared" si="62"/>
        <v>0</v>
      </c>
      <c r="Q2012">
        <f>YEAR(K2012)</f>
        <v>2016</v>
      </c>
      <c r="R2012">
        <f t="shared" si="63"/>
        <v>101</v>
      </c>
      <c r="S2012" s="17" t="s">
        <v>8343</v>
      </c>
      <c r="T2012" t="s">
        <v>8346</v>
      </c>
    </row>
    <row r="2013" spans="1:20" ht="64" hidden="1" x14ac:dyDescent="0.2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 s="12">
        <v>1455231540</v>
      </c>
      <c r="J2013" s="12">
        <v>1452614847</v>
      </c>
      <c r="K2013" s="13">
        <f>(J2013/86400)+25569</f>
        <v>42381.671840277777</v>
      </c>
      <c r="L2013" t="b">
        <v>0</v>
      </c>
      <c r="M2013">
        <v>35</v>
      </c>
      <c r="N2013" t="b">
        <v>1</v>
      </c>
      <c r="O2013" t="s">
        <v>8269</v>
      </c>
      <c r="P2013">
        <f t="shared" si="62"/>
        <v>0</v>
      </c>
      <c r="Q2013">
        <f>YEAR(K2013)</f>
        <v>2016</v>
      </c>
      <c r="R2013">
        <f t="shared" si="63"/>
        <v>111</v>
      </c>
      <c r="S2013" s="17" t="s">
        <v>8343</v>
      </c>
      <c r="T2013" t="s">
        <v>8346</v>
      </c>
    </row>
    <row r="2014" spans="1:20" ht="32" hidden="1" x14ac:dyDescent="0.2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 s="12">
        <v>1430179200</v>
      </c>
      <c r="J2014" s="12">
        <v>1428130814</v>
      </c>
      <c r="K2014" s="13">
        <f>(J2014/86400)+25569</f>
        <v>42098.291828703703</v>
      </c>
      <c r="L2014" t="b">
        <v>0</v>
      </c>
      <c r="M2014">
        <v>28</v>
      </c>
      <c r="N2014" t="b">
        <v>1</v>
      </c>
      <c r="O2014" t="s">
        <v>8263</v>
      </c>
      <c r="P2014">
        <f t="shared" si="62"/>
        <v>0</v>
      </c>
      <c r="Q2014">
        <f>YEAR(K2014)</f>
        <v>2015</v>
      </c>
      <c r="R2014">
        <f t="shared" si="63"/>
        <v>167</v>
      </c>
      <c r="S2014" s="17" t="s">
        <v>8341</v>
      </c>
      <c r="T2014" t="s">
        <v>8352</v>
      </c>
    </row>
    <row r="2015" spans="1:20" ht="48" hidden="1" x14ac:dyDescent="0.2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 s="12">
        <v>1322106796</v>
      </c>
      <c r="J2015" s="12">
        <v>1316919196</v>
      </c>
      <c r="K2015" s="13">
        <f>(J2015/86400)+25569</f>
        <v>40811.120324074072</v>
      </c>
      <c r="L2015" t="b">
        <v>0</v>
      </c>
      <c r="M2015">
        <v>38</v>
      </c>
      <c r="N2015" t="b">
        <v>1</v>
      </c>
      <c r="O2015" t="s">
        <v>8277</v>
      </c>
      <c r="P2015">
        <f t="shared" si="62"/>
        <v>0</v>
      </c>
      <c r="Q2015">
        <f>YEAR(K2015)</f>
        <v>2011</v>
      </c>
      <c r="R2015">
        <f t="shared" si="63"/>
        <v>111</v>
      </c>
      <c r="S2015" s="17" t="s">
        <v>8347</v>
      </c>
      <c r="T2015" t="s">
        <v>8348</v>
      </c>
    </row>
    <row r="2016" spans="1:20" ht="48" hidden="1" x14ac:dyDescent="0.2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 s="12">
        <v>1434907966</v>
      </c>
      <c r="J2016" s="12">
        <v>1432315966</v>
      </c>
      <c r="K2016" s="13">
        <f>(J2016/86400)+25569</f>
        <v>42146.731087962966</v>
      </c>
      <c r="L2016" t="b">
        <v>1</v>
      </c>
      <c r="M2016">
        <v>20</v>
      </c>
      <c r="N2016" t="b">
        <v>1</v>
      </c>
      <c r="O2016" t="s">
        <v>8269</v>
      </c>
      <c r="P2016">
        <f t="shared" si="62"/>
        <v>1661</v>
      </c>
      <c r="Q2016">
        <f>YEAR(K2016)</f>
        <v>2015</v>
      </c>
      <c r="R2016">
        <f t="shared" si="63"/>
        <v>111</v>
      </c>
      <c r="S2016" s="17" t="s">
        <v>8343</v>
      </c>
      <c r="T2016" t="s">
        <v>8346</v>
      </c>
    </row>
    <row r="2017" spans="1:20" ht="48" hidden="1" x14ac:dyDescent="0.2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 s="12">
        <v>1455142416</v>
      </c>
      <c r="J2017" s="12">
        <v>1452550416</v>
      </c>
      <c r="K2017" s="13">
        <f>(J2017/86400)+25569</f>
        <v>42380.926111111112</v>
      </c>
      <c r="L2017" t="b">
        <v>0</v>
      </c>
      <c r="M2017">
        <v>18</v>
      </c>
      <c r="N2017" t="b">
        <v>1</v>
      </c>
      <c r="O2017" t="s">
        <v>8300</v>
      </c>
      <c r="P2017">
        <f t="shared" si="62"/>
        <v>0</v>
      </c>
      <c r="Q2017">
        <f>YEAR(K2017)</f>
        <v>2016</v>
      </c>
      <c r="R2017">
        <f t="shared" si="63"/>
        <v>111</v>
      </c>
      <c r="S2017" s="17" t="s">
        <v>8328</v>
      </c>
      <c r="T2017" t="s">
        <v>8360</v>
      </c>
    </row>
    <row r="2018" spans="1:20" ht="48" hidden="1" x14ac:dyDescent="0.2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 s="12">
        <v>1454431080</v>
      </c>
      <c r="J2018" s="12">
        <v>1451839080</v>
      </c>
      <c r="K2018" s="13">
        <f>(J2018/86400)+25569</f>
        <v>42372.693055555559</v>
      </c>
      <c r="L2018" t="b">
        <v>0</v>
      </c>
      <c r="M2018">
        <v>30</v>
      </c>
      <c r="N2018" t="b">
        <v>1</v>
      </c>
      <c r="O2018" t="s">
        <v>8269</v>
      </c>
      <c r="P2018">
        <f t="shared" si="62"/>
        <v>0</v>
      </c>
      <c r="Q2018">
        <f>YEAR(K2018)</f>
        <v>2016</v>
      </c>
      <c r="R2018">
        <f t="shared" si="63"/>
        <v>101</v>
      </c>
      <c r="S2018" s="17" t="s">
        <v>8343</v>
      </c>
      <c r="T2018" t="s">
        <v>8346</v>
      </c>
    </row>
    <row r="2019" spans="1:20" ht="48" x14ac:dyDescent="0.2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 s="12">
        <v>1388102094</v>
      </c>
      <c r="J2019" s="12">
        <v>1385510094</v>
      </c>
      <c r="K2019" s="13">
        <f>(J2019/86400)+25569</f>
        <v>41604.996458333335</v>
      </c>
      <c r="L2019" t="b">
        <v>0</v>
      </c>
      <c r="M2019">
        <v>52</v>
      </c>
      <c r="N2019" t="b">
        <v>0</v>
      </c>
      <c r="O2019" t="s">
        <v>8273</v>
      </c>
      <c r="P2019">
        <f t="shared" si="62"/>
        <v>0</v>
      </c>
      <c r="Q2019">
        <f>YEAR(K2019)</f>
        <v>2013</v>
      </c>
      <c r="R2019">
        <f t="shared" si="63"/>
        <v>41</v>
      </c>
      <c r="S2019" s="17" t="s">
        <v>8331</v>
      </c>
      <c r="T2019" t="s">
        <v>8372</v>
      </c>
    </row>
    <row r="2020" spans="1:20" ht="32" hidden="1" x14ac:dyDescent="0.2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 s="12">
        <v>1381449600</v>
      </c>
      <c r="J2020" s="12">
        <v>1379540288</v>
      </c>
      <c r="K2020" s="13">
        <f>(J2020/86400)+25569</f>
        <v>41535.90148148148</v>
      </c>
      <c r="L2020" t="b">
        <v>0</v>
      </c>
      <c r="M2020">
        <v>52</v>
      </c>
      <c r="N2020" t="b">
        <v>1</v>
      </c>
      <c r="O2020" t="s">
        <v>8277</v>
      </c>
      <c r="P2020">
        <f t="shared" si="62"/>
        <v>0</v>
      </c>
      <c r="Q2020">
        <f>YEAR(K2020)</f>
        <v>2013</v>
      </c>
      <c r="R2020">
        <f t="shared" si="63"/>
        <v>110</v>
      </c>
      <c r="S2020" s="17" t="s">
        <v>8347</v>
      </c>
      <c r="T2020" t="s">
        <v>8348</v>
      </c>
    </row>
    <row r="2021" spans="1:20" ht="48" x14ac:dyDescent="0.2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 s="12">
        <v>1434092876</v>
      </c>
      <c r="J2021" s="12">
        <v>1431414476</v>
      </c>
      <c r="K2021" s="13">
        <f>(J2021/86400)+25569</f>
        <v>42136.297175925924</v>
      </c>
      <c r="L2021" t="b">
        <v>0</v>
      </c>
      <c r="M2021">
        <v>36</v>
      </c>
      <c r="N2021" t="b">
        <v>0</v>
      </c>
      <c r="O2021" t="s">
        <v>8302</v>
      </c>
      <c r="P2021">
        <f t="shared" si="62"/>
        <v>0</v>
      </c>
      <c r="Q2021">
        <f>YEAR(K2021)</f>
        <v>2015</v>
      </c>
      <c r="R2021">
        <f t="shared" si="63"/>
        <v>8</v>
      </c>
      <c r="S2021" s="17" t="s">
        <v>8331</v>
      </c>
      <c r="T2021" t="s">
        <v>8376</v>
      </c>
    </row>
    <row r="2022" spans="1:20" ht="48" hidden="1" x14ac:dyDescent="0.2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 s="12">
        <v>1398451093</v>
      </c>
      <c r="J2022" s="12">
        <v>1395859093</v>
      </c>
      <c r="K2022" s="13">
        <f>(J2022/86400)+25569</f>
        <v>41724.776539351849</v>
      </c>
      <c r="L2022" t="b">
        <v>0</v>
      </c>
      <c r="M2022">
        <v>41</v>
      </c>
      <c r="N2022" t="b">
        <v>1</v>
      </c>
      <c r="O2022" t="s">
        <v>8264</v>
      </c>
      <c r="P2022">
        <f t="shared" si="62"/>
        <v>0</v>
      </c>
      <c r="Q2022">
        <f>YEAR(K2022)</f>
        <v>2014</v>
      </c>
      <c r="R2022">
        <f t="shared" si="63"/>
        <v>127</v>
      </c>
      <c r="S2022" s="17" t="s">
        <v>8341</v>
      </c>
      <c r="T2022" t="s">
        <v>8363</v>
      </c>
    </row>
    <row r="2023" spans="1:20" ht="48" hidden="1" x14ac:dyDescent="0.2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 s="12">
        <v>1412259660</v>
      </c>
      <c r="J2023" s="12">
        <v>1410461299</v>
      </c>
      <c r="K2023" s="13">
        <f>(J2023/86400)+25569</f>
        <v>41893.783553240741</v>
      </c>
      <c r="L2023" t="b">
        <v>0</v>
      </c>
      <c r="M2023">
        <v>33</v>
      </c>
      <c r="N2023" t="b">
        <v>1</v>
      </c>
      <c r="O2023" t="s">
        <v>8269</v>
      </c>
      <c r="P2023">
        <f t="shared" si="62"/>
        <v>0</v>
      </c>
      <c r="Q2023">
        <f>YEAR(K2023)</f>
        <v>2014</v>
      </c>
      <c r="R2023">
        <f t="shared" si="63"/>
        <v>110</v>
      </c>
      <c r="S2023" s="17" t="s">
        <v>8343</v>
      </c>
      <c r="T2023" t="s">
        <v>8346</v>
      </c>
    </row>
    <row r="2024" spans="1:20" ht="48" hidden="1" x14ac:dyDescent="0.2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 s="12">
        <v>1424910910</v>
      </c>
      <c r="J2024" s="12">
        <v>1424306110</v>
      </c>
      <c r="K2024" s="13">
        <f>(J2024/86400)+25569</f>
        <v>42054.024421296301</v>
      </c>
      <c r="L2024" t="b">
        <v>0</v>
      </c>
      <c r="M2024">
        <v>18</v>
      </c>
      <c r="N2024" t="b">
        <v>1</v>
      </c>
      <c r="O2024" t="s">
        <v>8269</v>
      </c>
      <c r="P2024">
        <f t="shared" si="62"/>
        <v>0</v>
      </c>
      <c r="Q2024">
        <f>YEAR(K2024)</f>
        <v>2015</v>
      </c>
      <c r="R2024">
        <f t="shared" si="63"/>
        <v>110</v>
      </c>
      <c r="S2024" s="17" t="s">
        <v>8343</v>
      </c>
      <c r="T2024" t="s">
        <v>8346</v>
      </c>
    </row>
    <row r="2025" spans="1:20" ht="48" hidden="1" x14ac:dyDescent="0.2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 s="12">
        <v>1480613982</v>
      </c>
      <c r="J2025" s="12">
        <v>1478018382</v>
      </c>
      <c r="K2025" s="13">
        <f>(J2025/86400)+25569</f>
        <v>42675.694236111114</v>
      </c>
      <c r="L2025" t="b">
        <v>0</v>
      </c>
      <c r="M2025">
        <v>69</v>
      </c>
      <c r="N2025" t="b">
        <v>1</v>
      </c>
      <c r="O2025" t="s">
        <v>8269</v>
      </c>
      <c r="P2025">
        <f t="shared" si="62"/>
        <v>0</v>
      </c>
      <c r="Q2025">
        <f>YEAR(K2025)</f>
        <v>2016</v>
      </c>
      <c r="R2025">
        <f t="shared" si="63"/>
        <v>103</v>
      </c>
      <c r="S2025" s="17" t="s">
        <v>8343</v>
      </c>
      <c r="T2025" t="s">
        <v>8346</v>
      </c>
    </row>
    <row r="2026" spans="1:20" ht="48" x14ac:dyDescent="0.2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 s="12">
        <v>1423152678</v>
      </c>
      <c r="J2026" s="12">
        <v>1420560678</v>
      </c>
      <c r="K2026" s="13">
        <f>(J2026/86400)+25569</f>
        <v>42010.674513888887</v>
      </c>
      <c r="L2026" t="b">
        <v>1</v>
      </c>
      <c r="M2026">
        <v>15</v>
      </c>
      <c r="N2026" t="b">
        <v>0</v>
      </c>
      <c r="O2026" t="s">
        <v>8283</v>
      </c>
      <c r="P2026">
        <f t="shared" si="62"/>
        <v>1636</v>
      </c>
      <c r="Q2026">
        <f>YEAR(K2026)</f>
        <v>2015</v>
      </c>
      <c r="R2026">
        <f t="shared" si="63"/>
        <v>5</v>
      </c>
      <c r="S2026" s="17" t="s">
        <v>8333</v>
      </c>
      <c r="T2026" t="s">
        <v>8334</v>
      </c>
    </row>
    <row r="2027" spans="1:20" ht="48" hidden="1" x14ac:dyDescent="0.2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 s="12">
        <v>1436290233</v>
      </c>
      <c r="J2027" s="12">
        <v>1433698233</v>
      </c>
      <c r="K2027" s="13">
        <f>(J2027/86400)+25569</f>
        <v>42162.729548611111</v>
      </c>
      <c r="L2027" t="b">
        <v>0</v>
      </c>
      <c r="M2027">
        <v>39</v>
      </c>
      <c r="N2027" t="b">
        <v>1</v>
      </c>
      <c r="O2027" t="s">
        <v>8269</v>
      </c>
      <c r="P2027">
        <f t="shared" si="62"/>
        <v>0</v>
      </c>
      <c r="Q2027">
        <f>YEAR(K2027)</f>
        <v>2015</v>
      </c>
      <c r="R2027">
        <f t="shared" si="63"/>
        <v>109</v>
      </c>
      <c r="S2027" s="17" t="s">
        <v>8343</v>
      </c>
      <c r="T2027" t="s">
        <v>8346</v>
      </c>
    </row>
    <row r="2028" spans="1:20" ht="48" x14ac:dyDescent="0.2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 s="12">
        <v>1478196008</v>
      </c>
      <c r="J2028" s="12">
        <v>1475604008</v>
      </c>
      <c r="K2028" s="13">
        <f>(J2028/86400)+25569</f>
        <v>42647.750092592592</v>
      </c>
      <c r="L2028" t="b">
        <v>0</v>
      </c>
      <c r="M2028">
        <v>56</v>
      </c>
      <c r="N2028" t="b">
        <v>0</v>
      </c>
      <c r="O2028" t="s">
        <v>8280</v>
      </c>
      <c r="P2028">
        <f t="shared" si="62"/>
        <v>0</v>
      </c>
      <c r="Q2028">
        <f>YEAR(K2028)</f>
        <v>2016</v>
      </c>
      <c r="R2028">
        <f t="shared" si="63"/>
        <v>5</v>
      </c>
      <c r="S2028" s="17" t="s">
        <v>8336</v>
      </c>
      <c r="T2028" t="s">
        <v>8354</v>
      </c>
    </row>
    <row r="2029" spans="1:20" ht="48" hidden="1" x14ac:dyDescent="0.2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 s="12">
        <v>1424181600</v>
      </c>
      <c r="J2029" s="12">
        <v>1423041227</v>
      </c>
      <c r="K2029" s="13">
        <f>(J2029/86400)+25569</f>
        <v>42039.384571759263</v>
      </c>
      <c r="L2029" t="b">
        <v>0</v>
      </c>
      <c r="M2029">
        <v>20</v>
      </c>
      <c r="N2029" t="b">
        <v>1</v>
      </c>
      <c r="O2029" t="s">
        <v>8269</v>
      </c>
      <c r="P2029">
        <f t="shared" si="62"/>
        <v>0</v>
      </c>
      <c r="Q2029">
        <f>YEAR(K2029)</f>
        <v>2015</v>
      </c>
      <c r="R2029">
        <f t="shared" si="63"/>
        <v>108</v>
      </c>
      <c r="S2029" s="17" t="s">
        <v>8343</v>
      </c>
      <c r="T2029" t="s">
        <v>8346</v>
      </c>
    </row>
    <row r="2030" spans="1:20" ht="48" hidden="1" x14ac:dyDescent="0.2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 s="12">
        <v>1430693460</v>
      </c>
      <c r="J2030" s="12">
        <v>1428087153</v>
      </c>
      <c r="K2030" s="13">
        <f>(J2030/86400)+25569</f>
        <v>42097.786493055552</v>
      </c>
      <c r="L2030" t="b">
        <v>0</v>
      </c>
      <c r="M2030">
        <v>17</v>
      </c>
      <c r="N2030" t="b">
        <v>1</v>
      </c>
      <c r="O2030" t="s">
        <v>8269</v>
      </c>
      <c r="P2030">
        <f t="shared" si="62"/>
        <v>0</v>
      </c>
      <c r="Q2030">
        <f>YEAR(K2030)</f>
        <v>2015</v>
      </c>
      <c r="R2030">
        <f t="shared" si="63"/>
        <v>163</v>
      </c>
      <c r="S2030" s="17" t="s">
        <v>8343</v>
      </c>
      <c r="T2030" t="s">
        <v>8346</v>
      </c>
    </row>
    <row r="2031" spans="1:20" ht="48" hidden="1" x14ac:dyDescent="0.2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 s="12">
        <v>1439806936</v>
      </c>
      <c r="J2031" s="12">
        <v>1437214936</v>
      </c>
      <c r="K2031" s="13">
        <f>(J2031/86400)+25569</f>
        <v>42203.432129629626</v>
      </c>
      <c r="L2031" t="b">
        <v>0</v>
      </c>
      <c r="M2031">
        <v>31</v>
      </c>
      <c r="N2031" t="b">
        <v>1</v>
      </c>
      <c r="O2031" t="s">
        <v>8269</v>
      </c>
      <c r="P2031">
        <f t="shared" si="62"/>
        <v>0</v>
      </c>
      <c r="Q2031">
        <f>YEAR(K2031)</f>
        <v>2015</v>
      </c>
      <c r="R2031">
        <f t="shared" si="63"/>
        <v>162</v>
      </c>
      <c r="S2031" s="17" t="s">
        <v>8343</v>
      </c>
      <c r="T2031" t="s">
        <v>8346</v>
      </c>
    </row>
    <row r="2032" spans="1:20" ht="32" hidden="1" x14ac:dyDescent="0.2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 s="12">
        <v>1453179540</v>
      </c>
      <c r="J2032" s="12">
        <v>1452030730</v>
      </c>
      <c r="K2032" s="13">
        <f>(J2032/86400)+25569</f>
        <v>42374.911226851851</v>
      </c>
      <c r="L2032" t="b">
        <v>0</v>
      </c>
      <c r="M2032">
        <v>18</v>
      </c>
      <c r="N2032" t="b">
        <v>1</v>
      </c>
      <c r="O2032" t="s">
        <v>8269</v>
      </c>
      <c r="P2032">
        <f t="shared" si="62"/>
        <v>0</v>
      </c>
      <c r="Q2032">
        <f>YEAR(K2032)</f>
        <v>2016</v>
      </c>
      <c r="R2032">
        <f t="shared" si="63"/>
        <v>135</v>
      </c>
      <c r="S2032" s="17" t="s">
        <v>8343</v>
      </c>
      <c r="T2032" t="s">
        <v>8346</v>
      </c>
    </row>
    <row r="2033" spans="1:20" ht="48" hidden="1" x14ac:dyDescent="0.2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 s="12">
        <v>1431164115</v>
      </c>
      <c r="J2033" s="12">
        <v>1428572115</v>
      </c>
      <c r="K2033" s="13">
        <f>(J2033/86400)+25569</f>
        <v>42103.399479166663</v>
      </c>
      <c r="L2033" t="b">
        <v>0</v>
      </c>
      <c r="M2033">
        <v>64</v>
      </c>
      <c r="N2033" t="b">
        <v>1</v>
      </c>
      <c r="O2033" t="s">
        <v>8269</v>
      </c>
      <c r="P2033">
        <f t="shared" si="62"/>
        <v>0</v>
      </c>
      <c r="Q2033">
        <f>YEAR(K2033)</f>
        <v>2015</v>
      </c>
      <c r="R2033">
        <f t="shared" si="63"/>
        <v>108</v>
      </c>
      <c r="S2033" s="17" t="s">
        <v>8343</v>
      </c>
      <c r="T2033" t="s">
        <v>8346</v>
      </c>
    </row>
    <row r="2034" spans="1:20" ht="48" hidden="1" x14ac:dyDescent="0.2">
      <c r="A2034">
        <v>2549</v>
      </c>
      <c r="B2034" s="3" t="s">
        <v>2549</v>
      </c>
      <c r="C2034" s="3" t="s">
        <v>6659</v>
      </c>
      <c r="D2034" s="6">
        <v>1570</v>
      </c>
      <c r="E2034" s="8">
        <v>1614</v>
      </c>
      <c r="F2034" t="s">
        <v>8218</v>
      </c>
      <c r="G2034" t="s">
        <v>8224</v>
      </c>
      <c r="H2034" t="s">
        <v>8246</v>
      </c>
      <c r="I2034" s="12">
        <v>1370019600</v>
      </c>
      <c r="J2034" s="12">
        <v>1366999870</v>
      </c>
      <c r="K2034" s="13">
        <f>(J2034/86400)+25569</f>
        <v>41390.757754629631</v>
      </c>
      <c r="L2034" t="b">
        <v>0</v>
      </c>
      <c r="M2034">
        <v>37</v>
      </c>
      <c r="N2034" t="b">
        <v>1</v>
      </c>
      <c r="O2034" t="s">
        <v>8298</v>
      </c>
      <c r="P2034">
        <f t="shared" si="62"/>
        <v>0</v>
      </c>
      <c r="Q2034">
        <f>YEAR(K2034)</f>
        <v>2013</v>
      </c>
      <c r="R2034">
        <f t="shared" si="63"/>
        <v>103</v>
      </c>
      <c r="S2034" s="17" t="s">
        <v>8347</v>
      </c>
      <c r="T2034" t="s">
        <v>8361</v>
      </c>
    </row>
    <row r="2035" spans="1:20" ht="32" hidden="1" x14ac:dyDescent="0.2">
      <c r="A2035">
        <v>2179</v>
      </c>
      <c r="B2035" s="3" t="s">
        <v>2180</v>
      </c>
      <c r="C2035" s="3" t="s">
        <v>6289</v>
      </c>
      <c r="D2035" s="6">
        <v>1000</v>
      </c>
      <c r="E2035" s="8">
        <v>1614</v>
      </c>
      <c r="F2035" t="s">
        <v>8218</v>
      </c>
      <c r="G2035" t="s">
        <v>8223</v>
      </c>
      <c r="H2035" t="s">
        <v>8245</v>
      </c>
      <c r="I2035" s="12">
        <v>1428725192</v>
      </c>
      <c r="J2035" s="12">
        <v>1426133192</v>
      </c>
      <c r="K2035" s="13">
        <f>(J2035/86400)+25569</f>
        <v>42075.171203703707</v>
      </c>
      <c r="L2035" t="b">
        <v>0</v>
      </c>
      <c r="M2035">
        <v>21</v>
      </c>
      <c r="N2035" t="b">
        <v>1</v>
      </c>
      <c r="O2035" t="s">
        <v>8274</v>
      </c>
      <c r="P2035">
        <f t="shared" si="62"/>
        <v>0</v>
      </c>
      <c r="Q2035">
        <f>YEAR(K2035)</f>
        <v>2015</v>
      </c>
      <c r="R2035">
        <f t="shared" si="63"/>
        <v>161</v>
      </c>
      <c r="S2035" s="17" t="s">
        <v>8347</v>
      </c>
      <c r="T2035" t="s">
        <v>8351</v>
      </c>
    </row>
    <row r="2036" spans="1:20" ht="48" hidden="1" x14ac:dyDescent="0.2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 s="12">
        <v>1386372120</v>
      </c>
      <c r="J2036" s="12">
        <v>1382659060</v>
      </c>
      <c r="K2036" s="13">
        <f>(J2036/86400)+25569</f>
        <v>41571.998379629629</v>
      </c>
      <c r="L2036" t="b">
        <v>0</v>
      </c>
      <c r="M2036">
        <v>25</v>
      </c>
      <c r="N2036" t="b">
        <v>1</v>
      </c>
      <c r="O2036" t="s">
        <v>8274</v>
      </c>
      <c r="P2036">
        <f t="shared" si="62"/>
        <v>0</v>
      </c>
      <c r="Q2036">
        <f>YEAR(K2036)</f>
        <v>2013</v>
      </c>
      <c r="R2036">
        <f t="shared" si="63"/>
        <v>107</v>
      </c>
      <c r="S2036" s="17" t="s">
        <v>8347</v>
      </c>
      <c r="T2036" t="s">
        <v>8351</v>
      </c>
    </row>
    <row r="2037" spans="1:20" ht="48" hidden="1" x14ac:dyDescent="0.2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 s="12">
        <v>1460846347</v>
      </c>
      <c r="J2037" s="12">
        <v>1458254347</v>
      </c>
      <c r="K2037" s="13">
        <f>(J2037/86400)+25569</f>
        <v>42446.943831018521</v>
      </c>
      <c r="L2037" t="b">
        <v>0</v>
      </c>
      <c r="M2037">
        <v>28</v>
      </c>
      <c r="N2037" t="b">
        <v>1</v>
      </c>
      <c r="O2037" t="s">
        <v>8269</v>
      </c>
      <c r="P2037">
        <f t="shared" si="62"/>
        <v>0</v>
      </c>
      <c r="Q2037">
        <f>YEAR(K2037)</f>
        <v>2016</v>
      </c>
      <c r="R2037">
        <f t="shared" si="63"/>
        <v>161</v>
      </c>
      <c r="S2037" s="17" t="s">
        <v>8343</v>
      </c>
      <c r="T2037" t="s">
        <v>8346</v>
      </c>
    </row>
    <row r="2038" spans="1:20" ht="48" hidden="1" x14ac:dyDescent="0.2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 s="12">
        <v>1476676800</v>
      </c>
      <c r="J2038" s="12">
        <v>1473957239</v>
      </c>
      <c r="K2038" s="13">
        <f>(J2038/86400)+25569</f>
        <v>42628.690266203703</v>
      </c>
      <c r="L2038" t="b">
        <v>0</v>
      </c>
      <c r="M2038">
        <v>8</v>
      </c>
      <c r="N2038" t="b">
        <v>0</v>
      </c>
      <c r="O2038" t="s">
        <v>8301</v>
      </c>
      <c r="P2038">
        <f t="shared" si="62"/>
        <v>0</v>
      </c>
      <c r="Q2038">
        <f>YEAR(K2038)</f>
        <v>2016</v>
      </c>
      <c r="R2038">
        <f t="shared" si="63"/>
        <v>8</v>
      </c>
      <c r="S2038" s="17" t="s">
        <v>8343</v>
      </c>
      <c r="T2038" t="s">
        <v>8344</v>
      </c>
    </row>
    <row r="2039" spans="1:20" ht="48" hidden="1" x14ac:dyDescent="0.2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 s="12">
        <v>1488333600</v>
      </c>
      <c r="J2039" s="12">
        <v>1487094360</v>
      </c>
      <c r="K2039" s="13">
        <f>(J2039/86400)+25569</f>
        <v>42780.740277777775</v>
      </c>
      <c r="L2039" t="b">
        <v>0</v>
      </c>
      <c r="M2039">
        <v>20</v>
      </c>
      <c r="N2039" t="b">
        <v>1</v>
      </c>
      <c r="O2039" t="s">
        <v>8301</v>
      </c>
      <c r="P2039">
        <f t="shared" si="62"/>
        <v>0</v>
      </c>
      <c r="Q2039">
        <f>YEAR(K2039)</f>
        <v>2017</v>
      </c>
      <c r="R2039">
        <f t="shared" si="63"/>
        <v>119</v>
      </c>
      <c r="S2039" s="17" t="s">
        <v>8343</v>
      </c>
      <c r="T2039" t="s">
        <v>8344</v>
      </c>
    </row>
    <row r="2040" spans="1:20" ht="32" hidden="1" x14ac:dyDescent="0.2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 s="12">
        <v>1417409940</v>
      </c>
      <c r="J2040" s="12">
        <v>1414765794</v>
      </c>
      <c r="K2040" s="13">
        <f>(J2040/86400)+25569</f>
        <v>41943.604097222225</v>
      </c>
      <c r="L2040" t="b">
        <v>0</v>
      </c>
      <c r="M2040">
        <v>41</v>
      </c>
      <c r="N2040" t="b">
        <v>1</v>
      </c>
      <c r="O2040" t="s">
        <v>8272</v>
      </c>
      <c r="P2040">
        <f t="shared" si="62"/>
        <v>0</v>
      </c>
      <c r="Q2040">
        <f>YEAR(K2040)</f>
        <v>2014</v>
      </c>
      <c r="R2040">
        <f t="shared" si="63"/>
        <v>107</v>
      </c>
      <c r="S2040" s="17" t="s">
        <v>8331</v>
      </c>
      <c r="T2040" t="s">
        <v>8353</v>
      </c>
    </row>
    <row r="2041" spans="1:20" ht="48" hidden="1" x14ac:dyDescent="0.2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 s="12">
        <v>1427919468</v>
      </c>
      <c r="J2041" s="12">
        <v>1425331068</v>
      </c>
      <c r="K2041" s="13">
        <f>(J2041/86400)+25569</f>
        <v>42065.887361111112</v>
      </c>
      <c r="L2041" t="b">
        <v>0</v>
      </c>
      <c r="M2041">
        <v>69</v>
      </c>
      <c r="N2041" t="b">
        <v>1</v>
      </c>
      <c r="O2041" t="s">
        <v>8269</v>
      </c>
      <c r="P2041">
        <f t="shared" si="62"/>
        <v>0</v>
      </c>
      <c r="Q2041">
        <f>YEAR(K2041)</f>
        <v>2015</v>
      </c>
      <c r="R2041">
        <f t="shared" si="63"/>
        <v>106</v>
      </c>
      <c r="S2041" s="17" t="s">
        <v>8343</v>
      </c>
      <c r="T2041" t="s">
        <v>8346</v>
      </c>
    </row>
    <row r="2042" spans="1:20" ht="32" hidden="1" x14ac:dyDescent="0.2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 s="12">
        <v>1390426799</v>
      </c>
      <c r="J2042" s="12">
        <v>1387834799</v>
      </c>
      <c r="K2042" s="13">
        <f>(J2042/86400)+25569</f>
        <v>41631.902766203704</v>
      </c>
      <c r="L2042" t="b">
        <v>0</v>
      </c>
      <c r="M2042">
        <v>39</v>
      </c>
      <c r="N2042" t="b">
        <v>1</v>
      </c>
      <c r="O2042" t="s">
        <v>8264</v>
      </c>
      <c r="P2042">
        <f t="shared" si="62"/>
        <v>0</v>
      </c>
      <c r="Q2042">
        <f>YEAR(K2042)</f>
        <v>2013</v>
      </c>
      <c r="R2042">
        <f t="shared" si="63"/>
        <v>106</v>
      </c>
      <c r="S2042" s="17" t="s">
        <v>8341</v>
      </c>
      <c r="T2042" t="s">
        <v>8363</v>
      </c>
    </row>
    <row r="2043" spans="1:20" ht="48" hidden="1" x14ac:dyDescent="0.2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 s="12">
        <v>1415234760</v>
      </c>
      <c r="J2043" s="12">
        <v>1413065230</v>
      </c>
      <c r="K2043" s="13">
        <f>(J2043/86400)+25569</f>
        <v>41923.921643518523</v>
      </c>
      <c r="L2043" t="b">
        <v>0</v>
      </c>
      <c r="M2043">
        <v>44</v>
      </c>
      <c r="N2043" t="b">
        <v>1</v>
      </c>
      <c r="O2043" t="s">
        <v>8269</v>
      </c>
      <c r="P2043">
        <f t="shared" si="62"/>
        <v>0</v>
      </c>
      <c r="Q2043">
        <f>YEAR(K2043)</f>
        <v>2014</v>
      </c>
      <c r="R2043">
        <f t="shared" si="63"/>
        <v>106</v>
      </c>
      <c r="S2043" s="17" t="s">
        <v>8343</v>
      </c>
      <c r="T2043" t="s">
        <v>8346</v>
      </c>
    </row>
    <row r="2044" spans="1:20" ht="48" x14ac:dyDescent="0.2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 s="12">
        <v>1482663600</v>
      </c>
      <c r="J2044" s="12">
        <v>1480800568</v>
      </c>
      <c r="K2044" s="13">
        <f>(J2044/86400)+25569</f>
        <v>42707.895462962959</v>
      </c>
      <c r="L2044" t="b">
        <v>0</v>
      </c>
      <c r="M2044">
        <v>12</v>
      </c>
      <c r="N2044" t="b">
        <v>0</v>
      </c>
      <c r="O2044" t="s">
        <v>8289</v>
      </c>
      <c r="P2044">
        <f t="shared" si="62"/>
        <v>0</v>
      </c>
      <c r="Q2044">
        <f>YEAR(K2044)</f>
        <v>2016</v>
      </c>
      <c r="R2044">
        <f t="shared" si="63"/>
        <v>79</v>
      </c>
      <c r="S2044" s="17" t="s">
        <v>8333</v>
      </c>
      <c r="T2044" t="s">
        <v>8371</v>
      </c>
    </row>
    <row r="2045" spans="1:20" ht="48" x14ac:dyDescent="0.2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 s="12">
        <v>1423623221</v>
      </c>
      <c r="J2045" s="12">
        <v>1421031221</v>
      </c>
      <c r="K2045" s="13">
        <f>(J2045/86400)+25569</f>
        <v>42016.120613425926</v>
      </c>
      <c r="L2045" t="b">
        <v>0</v>
      </c>
      <c r="M2045">
        <v>32</v>
      </c>
      <c r="N2045" t="b">
        <v>0</v>
      </c>
      <c r="O2045" t="s">
        <v>8269</v>
      </c>
      <c r="P2045">
        <f t="shared" si="62"/>
        <v>0</v>
      </c>
      <c r="Q2045">
        <f>YEAR(K2045)</f>
        <v>2015</v>
      </c>
      <c r="R2045">
        <f t="shared" si="63"/>
        <v>16</v>
      </c>
      <c r="S2045" s="17" t="s">
        <v>8343</v>
      </c>
      <c r="T2045" t="s">
        <v>8346</v>
      </c>
    </row>
    <row r="2046" spans="1:20" ht="32" hidden="1" x14ac:dyDescent="0.2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 s="12">
        <v>1362757335</v>
      </c>
      <c r="J2046" s="12">
        <v>1359301335</v>
      </c>
      <c r="K2046" s="13">
        <f>(J2046/86400)+25569</f>
        <v>41301.654340277775</v>
      </c>
      <c r="L2046" t="b">
        <v>0</v>
      </c>
      <c r="M2046">
        <v>27</v>
      </c>
      <c r="N2046" t="b">
        <v>1</v>
      </c>
      <c r="O2046" t="s">
        <v>8274</v>
      </c>
      <c r="P2046">
        <f t="shared" si="62"/>
        <v>0</v>
      </c>
      <c r="Q2046">
        <f>YEAR(K2046)</f>
        <v>2013</v>
      </c>
      <c r="R2046">
        <f t="shared" si="63"/>
        <v>105</v>
      </c>
      <c r="S2046" s="17" t="s">
        <v>8347</v>
      </c>
      <c r="T2046" t="s">
        <v>8351</v>
      </c>
    </row>
    <row r="2047" spans="1:20" ht="48" x14ac:dyDescent="0.2">
      <c r="A2047">
        <v>928</v>
      </c>
      <c r="B2047" s="3" t="s">
        <v>929</v>
      </c>
      <c r="C2047" s="3" t="s">
        <v>5038</v>
      </c>
      <c r="D2047" s="6">
        <v>14500</v>
      </c>
      <c r="E2047" s="8">
        <v>1575</v>
      </c>
      <c r="F2047" t="s">
        <v>8220</v>
      </c>
      <c r="G2047" t="s">
        <v>8223</v>
      </c>
      <c r="H2047" t="s">
        <v>8245</v>
      </c>
      <c r="I2047" s="12">
        <v>1353196800</v>
      </c>
      <c r="J2047" s="12">
        <v>1348864913</v>
      </c>
      <c r="K2047" s="13">
        <f>(J2047/86400)+25569</f>
        <v>41180.86241898148</v>
      </c>
      <c r="L2047" t="b">
        <v>0</v>
      </c>
      <c r="M2047">
        <v>28</v>
      </c>
      <c r="N2047" t="b">
        <v>0</v>
      </c>
      <c r="O2047" t="s">
        <v>8276</v>
      </c>
      <c r="P2047">
        <f t="shared" si="62"/>
        <v>0</v>
      </c>
      <c r="Q2047">
        <f>YEAR(K2047)</f>
        <v>2012</v>
      </c>
      <c r="R2047">
        <f t="shared" si="63"/>
        <v>11</v>
      </c>
      <c r="S2047" s="17" t="s">
        <v>8347</v>
      </c>
      <c r="T2047" t="s">
        <v>8370</v>
      </c>
    </row>
    <row r="2048" spans="1:20" ht="48" hidden="1" x14ac:dyDescent="0.2">
      <c r="A2048">
        <v>810</v>
      </c>
      <c r="B2048" s="3" t="s">
        <v>811</v>
      </c>
      <c r="C2048" s="3" t="s">
        <v>4920</v>
      </c>
      <c r="D2048" s="6">
        <v>1500</v>
      </c>
      <c r="E2048" s="8">
        <v>1575</v>
      </c>
      <c r="F2048" t="s">
        <v>8218</v>
      </c>
      <c r="G2048" t="s">
        <v>8223</v>
      </c>
      <c r="H2048" t="s">
        <v>8245</v>
      </c>
      <c r="I2048" s="12">
        <v>1346462462</v>
      </c>
      <c r="J2048" s="12">
        <v>1343870462</v>
      </c>
      <c r="K2048" s="13">
        <f>(J2048/86400)+25569</f>
        <v>41123.056273148148</v>
      </c>
      <c r="L2048" t="b">
        <v>0</v>
      </c>
      <c r="M2048">
        <v>27</v>
      </c>
      <c r="N2048" t="b">
        <v>1</v>
      </c>
      <c r="O2048" t="s">
        <v>8274</v>
      </c>
      <c r="P2048">
        <f t="shared" si="62"/>
        <v>0</v>
      </c>
      <c r="Q2048">
        <f>YEAR(K2048)</f>
        <v>2012</v>
      </c>
      <c r="R2048">
        <f t="shared" si="63"/>
        <v>105</v>
      </c>
      <c r="S2048" s="17" t="s">
        <v>8347</v>
      </c>
      <c r="T2048" t="s">
        <v>8351</v>
      </c>
    </row>
    <row r="2049" spans="1:20" ht="48" hidden="1" x14ac:dyDescent="0.2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 s="12">
        <v>1409924340</v>
      </c>
      <c r="J2049" s="12">
        <v>1405181320</v>
      </c>
      <c r="K2049" s="13">
        <f>(J2049/86400)+25569</f>
        <v>41832.672685185185</v>
      </c>
      <c r="L2049" t="b">
        <v>0</v>
      </c>
      <c r="M2049">
        <v>7</v>
      </c>
      <c r="N2049" t="b">
        <v>0</v>
      </c>
      <c r="O2049" t="s">
        <v>8285</v>
      </c>
      <c r="P2049">
        <f t="shared" si="62"/>
        <v>0</v>
      </c>
      <c r="Q2049">
        <f>YEAR(K2049)</f>
        <v>2014</v>
      </c>
      <c r="R2049">
        <f t="shared" si="63"/>
        <v>11</v>
      </c>
      <c r="S2049" s="17" t="s">
        <v>8331</v>
      </c>
      <c r="T2049" t="s">
        <v>8368</v>
      </c>
    </row>
    <row r="2050" spans="1:20" ht="48" hidden="1" x14ac:dyDescent="0.2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 s="12">
        <v>1462230000</v>
      </c>
      <c r="J2050" s="12">
        <v>1461061350</v>
      </c>
      <c r="K2050" s="13">
        <f>(J2050/86400)+25569</f>
        <v>42479.432291666672</v>
      </c>
      <c r="L2050" t="b">
        <v>0</v>
      </c>
      <c r="M2050">
        <v>44</v>
      </c>
      <c r="N2050" t="b">
        <v>1</v>
      </c>
      <c r="O2050" t="s">
        <v>8269</v>
      </c>
      <c r="P2050">
        <f t="shared" si="62"/>
        <v>0</v>
      </c>
      <c r="Q2050">
        <f>YEAR(K2050)</f>
        <v>2016</v>
      </c>
      <c r="R2050">
        <f t="shared" si="63"/>
        <v>315</v>
      </c>
      <c r="S2050" s="17" t="s">
        <v>8343</v>
      </c>
      <c r="T2050" t="s">
        <v>8346</v>
      </c>
    </row>
    <row r="2051" spans="1:20" ht="32" x14ac:dyDescent="0.2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 s="12">
        <v>1410746403</v>
      </c>
      <c r="J2051" s="12">
        <v>1408154403</v>
      </c>
      <c r="K2051" s="13">
        <f>(J2051/86400)+25569</f>
        <v>41867.083368055552</v>
      </c>
      <c r="L2051" t="b">
        <v>0</v>
      </c>
      <c r="M2051">
        <v>18</v>
      </c>
      <c r="N2051" t="b">
        <v>0</v>
      </c>
      <c r="O2051" t="s">
        <v>8266</v>
      </c>
      <c r="P2051">
        <f t="shared" ref="P2051:P2114" si="64">IFERROR(ROUND(E2051/L2051,2),0)</f>
        <v>0</v>
      </c>
      <c r="Q2051">
        <f>YEAR(K2051)</f>
        <v>2014</v>
      </c>
      <c r="R2051">
        <f t="shared" ref="R2051:R2114" si="65">ROUND(E2051/D2051*100,0)</f>
        <v>26</v>
      </c>
      <c r="S2051" s="17" t="s">
        <v>8341</v>
      </c>
      <c r="T2051" t="s">
        <v>8345</v>
      </c>
    </row>
    <row r="2052" spans="1:20" ht="48" hidden="1" x14ac:dyDescent="0.2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 s="12">
        <v>1428704848</v>
      </c>
      <c r="J2052" s="12">
        <v>1426112848</v>
      </c>
      <c r="K2052" s="13">
        <f>(J2052/86400)+25569</f>
        <v>42074.935740740737</v>
      </c>
      <c r="L2052" t="b">
        <v>0</v>
      </c>
      <c r="M2052">
        <v>7</v>
      </c>
      <c r="N2052" t="b">
        <v>0</v>
      </c>
      <c r="O2052" t="s">
        <v>8270</v>
      </c>
      <c r="P2052">
        <f t="shared" si="64"/>
        <v>0</v>
      </c>
      <c r="Q2052">
        <f>YEAR(K2052)</f>
        <v>2015</v>
      </c>
      <c r="R2052">
        <f t="shared" si="65"/>
        <v>2</v>
      </c>
      <c r="S2052" s="17" t="s">
        <v>8328</v>
      </c>
      <c r="T2052" t="s">
        <v>8362</v>
      </c>
    </row>
    <row r="2053" spans="1:20" ht="48" hidden="1" x14ac:dyDescent="0.2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 s="12">
        <v>1337569140</v>
      </c>
      <c r="J2053" s="12">
        <v>1332991717</v>
      </c>
      <c r="K2053" s="13">
        <f>(J2053/86400)+25569</f>
        <v>40997.144872685181</v>
      </c>
      <c r="L2053" t="b">
        <v>0</v>
      </c>
      <c r="M2053">
        <v>26</v>
      </c>
      <c r="N2053" t="b">
        <v>1</v>
      </c>
      <c r="O2053" t="s">
        <v>8264</v>
      </c>
      <c r="P2053">
        <f t="shared" si="64"/>
        <v>0</v>
      </c>
      <c r="Q2053">
        <f>YEAR(K2053)</f>
        <v>2012</v>
      </c>
      <c r="R2053">
        <f t="shared" si="65"/>
        <v>393</v>
      </c>
      <c r="S2053" s="17" t="s">
        <v>8341</v>
      </c>
      <c r="T2053" t="s">
        <v>8363</v>
      </c>
    </row>
    <row r="2054" spans="1:20" ht="48" hidden="1" x14ac:dyDescent="0.2">
      <c r="A2054">
        <v>3543</v>
      </c>
      <c r="B2054" s="3" t="s">
        <v>3542</v>
      </c>
      <c r="C2054" s="3" t="s">
        <v>7653</v>
      </c>
      <c r="D2054" s="6">
        <v>1500</v>
      </c>
      <c r="E2054" s="8">
        <v>1570</v>
      </c>
      <c r="F2054" t="s">
        <v>8218</v>
      </c>
      <c r="G2054" t="s">
        <v>8235</v>
      </c>
      <c r="H2054" t="s">
        <v>8248</v>
      </c>
      <c r="I2054" s="12">
        <v>1435255659</v>
      </c>
      <c r="J2054" s="12">
        <v>1432663659</v>
      </c>
      <c r="K2054" s="13">
        <f>(J2054/86400)+25569</f>
        <v>42150.755312499998</v>
      </c>
      <c r="L2054" t="b">
        <v>0</v>
      </c>
      <c r="M2054">
        <v>29</v>
      </c>
      <c r="N2054" t="b">
        <v>1</v>
      </c>
      <c r="O2054" t="s">
        <v>8269</v>
      </c>
      <c r="P2054">
        <f t="shared" si="64"/>
        <v>0</v>
      </c>
      <c r="Q2054">
        <f>YEAR(K2054)</f>
        <v>2015</v>
      </c>
      <c r="R2054">
        <f t="shared" si="65"/>
        <v>105</v>
      </c>
      <c r="S2054" s="17" t="s">
        <v>8343</v>
      </c>
      <c r="T2054" t="s">
        <v>8346</v>
      </c>
    </row>
    <row r="2055" spans="1:20" ht="48" hidden="1" x14ac:dyDescent="0.2">
      <c r="A2055">
        <v>2701</v>
      </c>
      <c r="B2055" s="3" t="s">
        <v>2701</v>
      </c>
      <c r="C2055" s="3" t="s">
        <v>6811</v>
      </c>
      <c r="D2055" s="6">
        <v>3400</v>
      </c>
      <c r="E2055" s="8">
        <v>1570</v>
      </c>
      <c r="F2055" t="s">
        <v>8221</v>
      </c>
      <c r="G2055" t="s">
        <v>8240</v>
      </c>
      <c r="H2055" t="s">
        <v>8248</v>
      </c>
      <c r="I2055" s="12">
        <v>1491586534</v>
      </c>
      <c r="J2055" s="12">
        <v>1488911734</v>
      </c>
      <c r="K2055" s="13">
        <f>(J2055/86400)+25569</f>
        <v>42801.774699074071</v>
      </c>
      <c r="L2055" t="b">
        <v>0</v>
      </c>
      <c r="M2055">
        <v>46</v>
      </c>
      <c r="N2055" t="b">
        <v>0</v>
      </c>
      <c r="O2055" t="s">
        <v>8301</v>
      </c>
      <c r="P2055">
        <f t="shared" si="64"/>
        <v>0</v>
      </c>
      <c r="Q2055">
        <f>YEAR(K2055)</f>
        <v>2017</v>
      </c>
      <c r="R2055">
        <f t="shared" si="65"/>
        <v>46</v>
      </c>
      <c r="S2055" s="17" t="s">
        <v>8343</v>
      </c>
      <c r="T2055" t="s">
        <v>8344</v>
      </c>
    </row>
    <row r="2056" spans="1:20" ht="48" hidden="1" x14ac:dyDescent="0.2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 s="12">
        <v>1484110800</v>
      </c>
      <c r="J2056" s="12">
        <v>1482281094</v>
      </c>
      <c r="K2056" s="13">
        <f>(J2056/86400)+25569</f>
        <v>42725.031180555554</v>
      </c>
      <c r="L2056" t="b">
        <v>0</v>
      </c>
      <c r="M2056">
        <v>18</v>
      </c>
      <c r="N2056" t="b">
        <v>1</v>
      </c>
      <c r="O2056" t="s">
        <v>8269</v>
      </c>
      <c r="P2056">
        <f t="shared" si="64"/>
        <v>0</v>
      </c>
      <c r="Q2056">
        <f>YEAR(K2056)</f>
        <v>2016</v>
      </c>
      <c r="R2056">
        <f t="shared" si="65"/>
        <v>130</v>
      </c>
      <c r="S2056" s="17" t="s">
        <v>8343</v>
      </c>
      <c r="T2056" t="s">
        <v>8346</v>
      </c>
    </row>
    <row r="2057" spans="1:20" ht="48" hidden="1" x14ac:dyDescent="0.2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 s="12">
        <v>1401595140</v>
      </c>
      <c r="J2057" s="12">
        <v>1399286589</v>
      </c>
      <c r="K2057" s="13">
        <f>(J2057/86400)+25569</f>
        <v>41764.446631944447</v>
      </c>
      <c r="L2057" t="b">
        <v>0</v>
      </c>
      <c r="M2057">
        <v>28</v>
      </c>
      <c r="N2057" t="b">
        <v>1</v>
      </c>
      <c r="O2057" t="s">
        <v>8269</v>
      </c>
      <c r="P2057">
        <f t="shared" si="64"/>
        <v>0</v>
      </c>
      <c r="Q2057">
        <f>YEAR(K2057)</f>
        <v>2014</v>
      </c>
      <c r="R2057">
        <f t="shared" si="65"/>
        <v>104</v>
      </c>
      <c r="S2057" s="17" t="s">
        <v>8343</v>
      </c>
      <c r="T2057" t="s">
        <v>8346</v>
      </c>
    </row>
    <row r="2058" spans="1:20" ht="48" hidden="1" x14ac:dyDescent="0.2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 s="12">
        <v>1465672979</v>
      </c>
      <c r="J2058" s="12">
        <v>1463080979</v>
      </c>
      <c r="K2058" s="13">
        <f>(J2058/86400)+25569</f>
        <v>42502.807627314818</v>
      </c>
      <c r="L2058" t="b">
        <v>0</v>
      </c>
      <c r="M2058">
        <v>64</v>
      </c>
      <c r="N2058" t="b">
        <v>1</v>
      </c>
      <c r="O2058" t="s">
        <v>8272</v>
      </c>
      <c r="P2058">
        <f t="shared" si="64"/>
        <v>0</v>
      </c>
      <c r="Q2058">
        <f>YEAR(K2058)</f>
        <v>2016</v>
      </c>
      <c r="R2058">
        <f t="shared" si="65"/>
        <v>130</v>
      </c>
      <c r="S2058" s="17" t="s">
        <v>8331</v>
      </c>
      <c r="T2058" t="s">
        <v>8353</v>
      </c>
    </row>
    <row r="2059" spans="1:20" ht="48" hidden="1" x14ac:dyDescent="0.2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 s="12">
        <v>1259686800</v>
      </c>
      <c r="J2059" s="12">
        <v>1252908330</v>
      </c>
      <c r="K2059" s="13">
        <f>(J2059/86400)+25569</f>
        <v>40070.253819444442</v>
      </c>
      <c r="L2059" t="b">
        <v>0</v>
      </c>
      <c r="M2059">
        <v>29</v>
      </c>
      <c r="N2059" t="b">
        <v>1</v>
      </c>
      <c r="O2059" t="s">
        <v>8274</v>
      </c>
      <c r="P2059">
        <f t="shared" si="64"/>
        <v>0</v>
      </c>
      <c r="Q2059">
        <f>YEAR(K2059)</f>
        <v>2009</v>
      </c>
      <c r="R2059">
        <f t="shared" si="65"/>
        <v>104</v>
      </c>
      <c r="S2059" s="17" t="s">
        <v>8347</v>
      </c>
      <c r="T2059" t="s">
        <v>8351</v>
      </c>
    </row>
    <row r="2060" spans="1:20" ht="64" hidden="1" x14ac:dyDescent="0.2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 s="12">
        <v>1278111600</v>
      </c>
      <c r="J2060" s="12">
        <v>1276830052</v>
      </c>
      <c r="K2060" s="13">
        <f>(J2060/86400)+25569</f>
        <v>40347.125601851854</v>
      </c>
      <c r="L2060" t="b">
        <v>1</v>
      </c>
      <c r="M2060">
        <v>17</v>
      </c>
      <c r="N2060" t="b">
        <v>1</v>
      </c>
      <c r="O2060" t="s">
        <v>8293</v>
      </c>
      <c r="P2060">
        <f t="shared" si="64"/>
        <v>1560</v>
      </c>
      <c r="Q2060">
        <f>YEAR(K2060)</f>
        <v>2010</v>
      </c>
      <c r="R2060">
        <f t="shared" si="65"/>
        <v>312</v>
      </c>
      <c r="S2060" s="17" t="s">
        <v>8328</v>
      </c>
      <c r="T2060" t="s">
        <v>8329</v>
      </c>
    </row>
    <row r="2061" spans="1:20" ht="48" hidden="1" x14ac:dyDescent="0.2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 s="12">
        <v>1434625441</v>
      </c>
      <c r="J2061" s="12">
        <v>1432033441</v>
      </c>
      <c r="K2061" s="13">
        <f>(J2061/86400)+25569</f>
        <v>42143.461122685185</v>
      </c>
      <c r="L2061" t="b">
        <v>0</v>
      </c>
      <c r="M2061">
        <v>45</v>
      </c>
      <c r="N2061" t="b">
        <v>1</v>
      </c>
      <c r="O2061" t="s">
        <v>8269</v>
      </c>
      <c r="P2061">
        <f t="shared" si="64"/>
        <v>0</v>
      </c>
      <c r="Q2061">
        <f>YEAR(K2061)</f>
        <v>2015</v>
      </c>
      <c r="R2061">
        <f t="shared" si="65"/>
        <v>104</v>
      </c>
      <c r="S2061" s="17" t="s">
        <v>8343</v>
      </c>
      <c r="T2061" t="s">
        <v>8346</v>
      </c>
    </row>
    <row r="2062" spans="1:20" ht="32" hidden="1" x14ac:dyDescent="0.2">
      <c r="A2062">
        <v>2324</v>
      </c>
      <c r="B2062" s="3" t="s">
        <v>2325</v>
      </c>
      <c r="C2062" s="3" t="s">
        <v>6434</v>
      </c>
      <c r="D2062" s="6">
        <v>7500</v>
      </c>
      <c r="E2062" s="8">
        <v>1555</v>
      </c>
      <c r="F2062" t="s">
        <v>8221</v>
      </c>
      <c r="G2062" t="s">
        <v>8224</v>
      </c>
      <c r="H2062" t="s">
        <v>8246</v>
      </c>
      <c r="I2062" s="12">
        <v>1490559285</v>
      </c>
      <c r="J2062" s="12">
        <v>1487970885</v>
      </c>
      <c r="K2062" s="13">
        <f>(J2062/86400)+25569</f>
        <v>42790.885243055556</v>
      </c>
      <c r="L2062" t="b">
        <v>0</v>
      </c>
      <c r="M2062">
        <v>61</v>
      </c>
      <c r="N2062" t="b">
        <v>0</v>
      </c>
      <c r="O2062" t="s">
        <v>8296</v>
      </c>
      <c r="P2062">
        <f t="shared" si="64"/>
        <v>0</v>
      </c>
      <c r="Q2062">
        <f>YEAR(K2062)</f>
        <v>2017</v>
      </c>
      <c r="R2062">
        <f t="shared" si="65"/>
        <v>21</v>
      </c>
      <c r="S2062" s="17" t="s">
        <v>8339</v>
      </c>
      <c r="T2062" t="s">
        <v>8340</v>
      </c>
    </row>
    <row r="2063" spans="1:20" ht="32" hidden="1" x14ac:dyDescent="0.2">
      <c r="A2063">
        <v>1370</v>
      </c>
      <c r="B2063" s="3" t="s">
        <v>1371</v>
      </c>
      <c r="C2063" s="3" t="s">
        <v>5480</v>
      </c>
      <c r="D2063" s="6">
        <v>1500</v>
      </c>
      <c r="E2063" s="8">
        <v>1555</v>
      </c>
      <c r="F2063" t="s">
        <v>8218</v>
      </c>
      <c r="G2063" t="s">
        <v>8223</v>
      </c>
      <c r="H2063" t="s">
        <v>8245</v>
      </c>
      <c r="I2063" s="12">
        <v>1381881890</v>
      </c>
      <c r="J2063" s="12">
        <v>1380585890</v>
      </c>
      <c r="K2063" s="13">
        <f>(J2063/86400)+25569</f>
        <v>41548.00335648148</v>
      </c>
      <c r="L2063" t="b">
        <v>0</v>
      </c>
      <c r="M2063">
        <v>20</v>
      </c>
      <c r="N2063" t="b">
        <v>1</v>
      </c>
      <c r="O2063" t="s">
        <v>8274</v>
      </c>
      <c r="P2063">
        <f t="shared" si="64"/>
        <v>0</v>
      </c>
      <c r="Q2063">
        <f>YEAR(K2063)</f>
        <v>2013</v>
      </c>
      <c r="R2063">
        <f t="shared" si="65"/>
        <v>104</v>
      </c>
      <c r="S2063" s="17" t="s">
        <v>8347</v>
      </c>
      <c r="T2063" t="s">
        <v>8351</v>
      </c>
    </row>
    <row r="2064" spans="1:20" ht="48" hidden="1" x14ac:dyDescent="0.2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 s="12">
        <v>1315457658</v>
      </c>
      <c r="J2064" s="12">
        <v>1312865658</v>
      </c>
      <c r="K2064" s="13">
        <f>(J2064/86400)+25569</f>
        <v>40764.204375000001</v>
      </c>
      <c r="L2064" t="b">
        <v>0</v>
      </c>
      <c r="M2064">
        <v>25</v>
      </c>
      <c r="N2064" t="b">
        <v>1</v>
      </c>
      <c r="O2064" t="s">
        <v>8277</v>
      </c>
      <c r="P2064">
        <f t="shared" si="64"/>
        <v>0</v>
      </c>
      <c r="Q2064">
        <f>YEAR(K2064)</f>
        <v>2011</v>
      </c>
      <c r="R2064">
        <f t="shared" si="65"/>
        <v>104</v>
      </c>
      <c r="S2064" s="17" t="s">
        <v>8347</v>
      </c>
      <c r="T2064" t="s">
        <v>8348</v>
      </c>
    </row>
    <row r="2065" spans="1:20" ht="48" hidden="1" x14ac:dyDescent="0.2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 s="12">
        <v>1395435712</v>
      </c>
      <c r="J2065" s="12">
        <v>1392847312</v>
      </c>
      <c r="K2065" s="13">
        <f>(J2065/86400)+25569</f>
        <v>41689.917962962965</v>
      </c>
      <c r="L2065" t="b">
        <v>0</v>
      </c>
      <c r="M2065">
        <v>23</v>
      </c>
      <c r="N2065" t="b">
        <v>1</v>
      </c>
      <c r="O2065" t="s">
        <v>8272</v>
      </c>
      <c r="P2065">
        <f t="shared" si="64"/>
        <v>0</v>
      </c>
      <c r="Q2065">
        <f>YEAR(K2065)</f>
        <v>2014</v>
      </c>
      <c r="R2065">
        <f t="shared" si="65"/>
        <v>111</v>
      </c>
      <c r="S2065" s="17" t="s">
        <v>8331</v>
      </c>
      <c r="T2065" t="s">
        <v>8353</v>
      </c>
    </row>
    <row r="2066" spans="1:20" ht="32" x14ac:dyDescent="0.2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 s="12">
        <v>1467473723</v>
      </c>
      <c r="J2066" s="12">
        <v>1465832123</v>
      </c>
      <c r="K2066" s="13">
        <f>(J2066/86400)+25569</f>
        <v>42534.649571759262</v>
      </c>
      <c r="L2066" t="b">
        <v>0</v>
      </c>
      <c r="M2066">
        <v>2</v>
      </c>
      <c r="N2066" t="b">
        <v>0</v>
      </c>
      <c r="O2066" t="s">
        <v>8301</v>
      </c>
      <c r="P2066">
        <f t="shared" si="64"/>
        <v>0</v>
      </c>
      <c r="Q2066">
        <f>YEAR(K2066)</f>
        <v>2016</v>
      </c>
      <c r="R2066">
        <f t="shared" si="65"/>
        <v>0</v>
      </c>
      <c r="S2066" s="17" t="s">
        <v>8343</v>
      </c>
      <c r="T2066" t="s">
        <v>8344</v>
      </c>
    </row>
    <row r="2067" spans="1:20" ht="48" hidden="1" x14ac:dyDescent="0.2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 s="12">
        <v>1458057600</v>
      </c>
      <c r="J2067" s="12">
        <v>1455938520</v>
      </c>
      <c r="K2067" s="13">
        <f>(J2067/86400)+25569</f>
        <v>42420.140277777777</v>
      </c>
      <c r="L2067" t="b">
        <v>0</v>
      </c>
      <c r="M2067">
        <v>24</v>
      </c>
      <c r="N2067" t="b">
        <v>1</v>
      </c>
      <c r="O2067" t="s">
        <v>8303</v>
      </c>
      <c r="P2067">
        <f t="shared" si="64"/>
        <v>0</v>
      </c>
      <c r="Q2067">
        <f>YEAR(K2067)</f>
        <v>2016</v>
      </c>
      <c r="R2067">
        <f t="shared" si="65"/>
        <v>129</v>
      </c>
      <c r="S2067" s="17" t="s">
        <v>8343</v>
      </c>
      <c r="T2067" t="s">
        <v>8355</v>
      </c>
    </row>
    <row r="2068" spans="1:20" ht="48" x14ac:dyDescent="0.2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 s="12">
        <v>1439251926</v>
      </c>
      <c r="J2068" s="12">
        <v>1435363926</v>
      </c>
      <c r="K2068" s="13">
        <f>(J2068/86400)+25569</f>
        <v>42182.008402777778</v>
      </c>
      <c r="L2068" t="b">
        <v>0</v>
      </c>
      <c r="M2068">
        <v>14</v>
      </c>
      <c r="N2068" t="b">
        <v>0</v>
      </c>
      <c r="O2068" t="s">
        <v>8271</v>
      </c>
      <c r="P2068">
        <f t="shared" si="64"/>
        <v>0</v>
      </c>
      <c r="Q2068">
        <f>YEAR(K2068)</f>
        <v>2015</v>
      </c>
      <c r="R2068">
        <f t="shared" si="65"/>
        <v>17</v>
      </c>
      <c r="S2068" s="17" t="s">
        <v>8328</v>
      </c>
      <c r="T2068" t="s">
        <v>8330</v>
      </c>
    </row>
    <row r="2069" spans="1:20" ht="48" hidden="1" x14ac:dyDescent="0.2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 s="12">
        <v>1423022400</v>
      </c>
      <c r="J2069" s="12">
        <v>1421436099</v>
      </c>
      <c r="K2069" s="13">
        <f>(J2069/86400)+25569</f>
        <v>42020.806701388894</v>
      </c>
      <c r="L2069" t="b">
        <v>0</v>
      </c>
      <c r="M2069">
        <v>32</v>
      </c>
      <c r="N2069" t="b">
        <v>1</v>
      </c>
      <c r="O2069" t="s">
        <v>8295</v>
      </c>
      <c r="P2069">
        <f t="shared" si="64"/>
        <v>0</v>
      </c>
      <c r="Q2069">
        <f>YEAR(K2069)</f>
        <v>2015</v>
      </c>
      <c r="R2069">
        <f t="shared" si="65"/>
        <v>154</v>
      </c>
      <c r="S2069" s="17" t="s">
        <v>8336</v>
      </c>
      <c r="T2069" t="s">
        <v>8337</v>
      </c>
    </row>
    <row r="2070" spans="1:20" ht="48" hidden="1" x14ac:dyDescent="0.2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 s="12">
        <v>1356211832</v>
      </c>
      <c r="J2070" s="12">
        <v>1351024232</v>
      </c>
      <c r="K2070" s="13">
        <f>(J2070/86400)+25569</f>
        <v>41205.854537037041</v>
      </c>
      <c r="L2070" t="b">
        <v>0</v>
      </c>
      <c r="M2070">
        <v>23</v>
      </c>
      <c r="N2070" t="b">
        <v>1</v>
      </c>
      <c r="O2070" t="s">
        <v>8277</v>
      </c>
      <c r="P2070">
        <f t="shared" si="64"/>
        <v>0</v>
      </c>
      <c r="Q2070">
        <f>YEAR(K2070)</f>
        <v>2012</v>
      </c>
      <c r="R2070">
        <f t="shared" si="65"/>
        <v>102</v>
      </c>
      <c r="S2070" s="17" t="s">
        <v>8347</v>
      </c>
      <c r="T2070" t="s">
        <v>8348</v>
      </c>
    </row>
    <row r="2071" spans="1:20" ht="48" hidden="1" x14ac:dyDescent="0.2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 s="12">
        <v>1405017345</v>
      </c>
      <c r="J2071" s="12">
        <v>1403721345</v>
      </c>
      <c r="K2071" s="13">
        <f>(J2071/86400)+25569</f>
        <v>41815.774826388893</v>
      </c>
      <c r="L2071" t="b">
        <v>0</v>
      </c>
      <c r="M2071">
        <v>22</v>
      </c>
      <c r="N2071" t="b">
        <v>1</v>
      </c>
      <c r="O2071" t="s">
        <v>8269</v>
      </c>
      <c r="P2071">
        <f t="shared" si="64"/>
        <v>0</v>
      </c>
      <c r="Q2071">
        <f>YEAR(K2071)</f>
        <v>2014</v>
      </c>
      <c r="R2071">
        <f t="shared" si="65"/>
        <v>102</v>
      </c>
      <c r="S2071" s="17" t="s">
        <v>8343</v>
      </c>
      <c r="T2071" t="s">
        <v>8346</v>
      </c>
    </row>
    <row r="2072" spans="1:20" ht="48" hidden="1" x14ac:dyDescent="0.2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 s="12">
        <v>1346950900</v>
      </c>
      <c r="J2072" s="12">
        <v>1345741300</v>
      </c>
      <c r="K2072" s="13">
        <f>(J2072/86400)+25569</f>
        <v>41144.709490740745</v>
      </c>
      <c r="L2072" t="b">
        <v>0</v>
      </c>
      <c r="M2072">
        <v>22</v>
      </c>
      <c r="N2072" t="b">
        <v>1</v>
      </c>
      <c r="O2072" t="s">
        <v>8267</v>
      </c>
      <c r="P2072">
        <f t="shared" si="64"/>
        <v>0</v>
      </c>
      <c r="Q2072">
        <f>YEAR(K2072)</f>
        <v>2012</v>
      </c>
      <c r="R2072">
        <f t="shared" si="65"/>
        <v>256</v>
      </c>
      <c r="S2072" s="17" t="s">
        <v>8341</v>
      </c>
      <c r="T2072" t="s">
        <v>8342</v>
      </c>
    </row>
    <row r="2073" spans="1:20" ht="32" hidden="1" x14ac:dyDescent="0.2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 s="12">
        <v>1400475600</v>
      </c>
      <c r="J2073" s="12">
        <v>1397819938</v>
      </c>
      <c r="K2073" s="13">
        <f>(J2073/86400)+25569</f>
        <v>41747.471504629633</v>
      </c>
      <c r="L2073" t="b">
        <v>0</v>
      </c>
      <c r="M2073">
        <v>26</v>
      </c>
      <c r="N2073" t="b">
        <v>1</v>
      </c>
      <c r="O2073" t="s">
        <v>8303</v>
      </c>
      <c r="P2073">
        <f t="shared" si="64"/>
        <v>0</v>
      </c>
      <c r="Q2073">
        <f>YEAR(K2073)</f>
        <v>2014</v>
      </c>
      <c r="R2073">
        <f t="shared" si="65"/>
        <v>102</v>
      </c>
      <c r="S2073" s="17" t="s">
        <v>8343</v>
      </c>
      <c r="T2073" t="s">
        <v>8355</v>
      </c>
    </row>
    <row r="2074" spans="1:20" ht="48" hidden="1" x14ac:dyDescent="0.2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 s="12">
        <v>1465837200</v>
      </c>
      <c r="J2074" s="12">
        <v>1463971172</v>
      </c>
      <c r="K2074" s="13">
        <f>(J2074/86400)+25569</f>
        <v>42513.110787037032</v>
      </c>
      <c r="L2074" t="b">
        <v>0</v>
      </c>
      <c r="M2074">
        <v>14</v>
      </c>
      <c r="N2074" t="b">
        <v>1</v>
      </c>
      <c r="O2074" t="s">
        <v>8269</v>
      </c>
      <c r="P2074">
        <f t="shared" si="64"/>
        <v>0</v>
      </c>
      <c r="Q2074">
        <f>YEAR(K2074)</f>
        <v>2016</v>
      </c>
      <c r="R2074">
        <f t="shared" si="65"/>
        <v>153</v>
      </c>
      <c r="S2074" s="17" t="s">
        <v>8343</v>
      </c>
      <c r="T2074" t="s">
        <v>8346</v>
      </c>
    </row>
    <row r="2075" spans="1:20" ht="48" x14ac:dyDescent="0.2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 s="12">
        <v>1428158637</v>
      </c>
      <c r="J2075" s="12">
        <v>1425570237</v>
      </c>
      <c r="K2075" s="13">
        <f>(J2075/86400)+25569</f>
        <v>42068.65552083333</v>
      </c>
      <c r="L2075" t="b">
        <v>1</v>
      </c>
      <c r="M2075">
        <v>24</v>
      </c>
      <c r="N2075" t="b">
        <v>0</v>
      </c>
      <c r="O2075" t="s">
        <v>8283</v>
      </c>
      <c r="P2075">
        <f t="shared" si="64"/>
        <v>1533</v>
      </c>
      <c r="Q2075">
        <f>YEAR(K2075)</f>
        <v>2015</v>
      </c>
      <c r="R2075">
        <f t="shared" si="65"/>
        <v>15</v>
      </c>
      <c r="S2075" s="17" t="s">
        <v>8333</v>
      </c>
      <c r="T2075" t="s">
        <v>8334</v>
      </c>
    </row>
    <row r="2076" spans="1:20" ht="48" hidden="1" x14ac:dyDescent="0.2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 s="12">
        <v>1406087940</v>
      </c>
      <c r="J2076" s="12">
        <v>1404141626</v>
      </c>
      <c r="K2076" s="13">
        <f>(J2076/86400)+25569</f>
        <v>41820.639189814814</v>
      </c>
      <c r="L2076" t="b">
        <v>0</v>
      </c>
      <c r="M2076">
        <v>37</v>
      </c>
      <c r="N2076" t="b">
        <v>1</v>
      </c>
      <c r="O2076" t="s">
        <v>8269</v>
      </c>
      <c r="P2076">
        <f t="shared" si="64"/>
        <v>0</v>
      </c>
      <c r="Q2076">
        <f>YEAR(K2076)</f>
        <v>2014</v>
      </c>
      <c r="R2076">
        <f t="shared" si="65"/>
        <v>153</v>
      </c>
      <c r="S2076" s="17" t="s">
        <v>8343</v>
      </c>
      <c r="T2076" t="s">
        <v>8346</v>
      </c>
    </row>
    <row r="2077" spans="1:20" ht="48" x14ac:dyDescent="0.2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 s="12">
        <v>1415558879</v>
      </c>
      <c r="J2077" s="12">
        <v>1412963279</v>
      </c>
      <c r="K2077" s="13">
        <f>(J2077/86400)+25569</f>
        <v>41922.741655092592</v>
      </c>
      <c r="L2077" t="b">
        <v>0</v>
      </c>
      <c r="M2077">
        <v>18</v>
      </c>
      <c r="N2077" t="b">
        <v>0</v>
      </c>
      <c r="O2077" t="s">
        <v>8271</v>
      </c>
      <c r="P2077">
        <f t="shared" si="64"/>
        <v>0</v>
      </c>
      <c r="Q2077">
        <f>YEAR(K2077)</f>
        <v>2014</v>
      </c>
      <c r="R2077">
        <f t="shared" si="65"/>
        <v>3</v>
      </c>
      <c r="S2077" s="17" t="s">
        <v>8328</v>
      </c>
      <c r="T2077" t="s">
        <v>8330</v>
      </c>
    </row>
    <row r="2078" spans="1:20" ht="48" hidden="1" x14ac:dyDescent="0.2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 s="12">
        <v>1400796420</v>
      </c>
      <c r="J2078" s="12">
        <v>1398342170</v>
      </c>
      <c r="K2078" s="13">
        <f>(J2078/86400)+25569</f>
        <v>41753.515856481477</v>
      </c>
      <c r="L2078" t="b">
        <v>0</v>
      </c>
      <c r="M2078">
        <v>25</v>
      </c>
      <c r="N2078" t="b">
        <v>1</v>
      </c>
      <c r="O2078" t="s">
        <v>8269</v>
      </c>
      <c r="P2078">
        <f t="shared" si="64"/>
        <v>0</v>
      </c>
      <c r="Q2078">
        <f>YEAR(K2078)</f>
        <v>2014</v>
      </c>
      <c r="R2078">
        <f t="shared" si="65"/>
        <v>102</v>
      </c>
      <c r="S2078" s="17" t="s">
        <v>8343</v>
      </c>
      <c r="T2078" t="s">
        <v>8346</v>
      </c>
    </row>
    <row r="2079" spans="1:20" ht="48" x14ac:dyDescent="0.2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 s="12">
        <v>1479233602</v>
      </c>
      <c r="J2079" s="12">
        <v>1478106802</v>
      </c>
      <c r="K2079" s="13">
        <f>(J2079/86400)+25569</f>
        <v>42676.717615740738</v>
      </c>
      <c r="L2079" t="b">
        <v>0</v>
      </c>
      <c r="M2079">
        <v>14</v>
      </c>
      <c r="N2079" t="b">
        <v>0</v>
      </c>
      <c r="O2079" t="s">
        <v>8285</v>
      </c>
      <c r="P2079">
        <f t="shared" si="64"/>
        <v>0</v>
      </c>
      <c r="Q2079">
        <f>YEAR(K2079)</f>
        <v>2016</v>
      </c>
      <c r="R2079">
        <f t="shared" si="65"/>
        <v>20</v>
      </c>
      <c r="S2079" s="17" t="s">
        <v>8331</v>
      </c>
      <c r="T2079" t="s">
        <v>8368</v>
      </c>
    </row>
    <row r="2080" spans="1:20" ht="32" hidden="1" x14ac:dyDescent="0.2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 s="12">
        <v>1465135190</v>
      </c>
      <c r="J2080" s="12">
        <v>1463925590</v>
      </c>
      <c r="K2080" s="13">
        <f>(J2080/86400)+25569</f>
        <v>42512.58321759259</v>
      </c>
      <c r="L2080" t="b">
        <v>0</v>
      </c>
      <c r="M2080">
        <v>10</v>
      </c>
      <c r="N2080" t="b">
        <v>1</v>
      </c>
      <c r="O2080" t="s">
        <v>8269</v>
      </c>
      <c r="P2080">
        <f t="shared" si="64"/>
        <v>0</v>
      </c>
      <c r="Q2080">
        <f>YEAR(K2080)</f>
        <v>2016</v>
      </c>
      <c r="R2080">
        <f t="shared" si="65"/>
        <v>102</v>
      </c>
      <c r="S2080" s="17" t="s">
        <v>8343</v>
      </c>
      <c r="T2080" t="s">
        <v>8346</v>
      </c>
    </row>
    <row r="2081" spans="1:20" ht="48" hidden="1" x14ac:dyDescent="0.2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 s="12">
        <v>1307761200</v>
      </c>
      <c r="J2081" s="12">
        <v>1304464914</v>
      </c>
      <c r="K2081" s="13">
        <f>(J2081/86400)+25569</f>
        <v>40666.973541666666</v>
      </c>
      <c r="L2081" t="b">
        <v>0</v>
      </c>
      <c r="M2081">
        <v>20</v>
      </c>
      <c r="N2081" t="b">
        <v>1</v>
      </c>
      <c r="O2081" t="s">
        <v>8274</v>
      </c>
      <c r="P2081">
        <f t="shared" si="64"/>
        <v>0</v>
      </c>
      <c r="Q2081">
        <f>YEAR(K2081)</f>
        <v>2011</v>
      </c>
      <c r="R2081">
        <f t="shared" si="65"/>
        <v>101</v>
      </c>
      <c r="S2081" s="17" t="s">
        <v>8347</v>
      </c>
      <c r="T2081" t="s">
        <v>8351</v>
      </c>
    </row>
    <row r="2082" spans="1:20" ht="48" hidden="1" x14ac:dyDescent="0.2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 s="12">
        <v>1468611272</v>
      </c>
      <c r="J2082" s="12">
        <v>1466019272</v>
      </c>
      <c r="K2082" s="13">
        <f>(J2082/86400)+25569</f>
        <v>42536.815648148149</v>
      </c>
      <c r="L2082" t="b">
        <v>0</v>
      </c>
      <c r="M2082">
        <v>27</v>
      </c>
      <c r="N2082" t="b">
        <v>1</v>
      </c>
      <c r="O2082" t="s">
        <v>8269</v>
      </c>
      <c r="P2082">
        <f t="shared" si="64"/>
        <v>0</v>
      </c>
      <c r="Q2082">
        <f>YEAR(K2082)</f>
        <v>2016</v>
      </c>
      <c r="R2082">
        <f t="shared" si="65"/>
        <v>101</v>
      </c>
      <c r="S2082" s="17" t="s">
        <v>8343</v>
      </c>
      <c r="T2082" t="s">
        <v>8346</v>
      </c>
    </row>
    <row r="2083" spans="1:20" ht="48" x14ac:dyDescent="0.2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 s="12">
        <v>1399183200</v>
      </c>
      <c r="J2083" s="12">
        <v>1396633284</v>
      </c>
      <c r="K2083" s="13">
        <f>(J2083/86400)+25569</f>
        <v>41733.737083333333</v>
      </c>
      <c r="L2083" t="b">
        <v>0</v>
      </c>
      <c r="M2083">
        <v>30</v>
      </c>
      <c r="N2083" t="b">
        <v>0</v>
      </c>
      <c r="O2083" t="s">
        <v>8276</v>
      </c>
      <c r="P2083">
        <f t="shared" si="64"/>
        <v>0</v>
      </c>
      <c r="Q2083">
        <f>YEAR(K2083)</f>
        <v>2014</v>
      </c>
      <c r="R2083">
        <f t="shared" si="65"/>
        <v>30</v>
      </c>
      <c r="S2083" s="17" t="s">
        <v>8347</v>
      </c>
      <c r="T2083" t="s">
        <v>8370</v>
      </c>
    </row>
    <row r="2084" spans="1:20" ht="48" hidden="1" x14ac:dyDescent="0.2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 s="12">
        <v>1415385000</v>
      </c>
      <c r="J2084" s="12">
        <v>1413406695</v>
      </c>
      <c r="K2084" s="13">
        <f>(J2084/86400)+25569</f>
        <v>41927.873784722222</v>
      </c>
      <c r="L2084" t="b">
        <v>0</v>
      </c>
      <c r="M2084">
        <v>19</v>
      </c>
      <c r="N2084" t="b">
        <v>1</v>
      </c>
      <c r="O2084" t="s">
        <v>8269</v>
      </c>
      <c r="P2084">
        <f t="shared" si="64"/>
        <v>0</v>
      </c>
      <c r="Q2084">
        <f>YEAR(K2084)</f>
        <v>2014</v>
      </c>
      <c r="R2084">
        <f t="shared" si="65"/>
        <v>101</v>
      </c>
      <c r="S2084" s="17" t="s">
        <v>8343</v>
      </c>
      <c r="T2084" t="s">
        <v>8346</v>
      </c>
    </row>
    <row r="2085" spans="1:20" ht="48" hidden="1" x14ac:dyDescent="0.2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 s="12">
        <v>1337786944</v>
      </c>
      <c r="J2085" s="12">
        <v>1335194944</v>
      </c>
      <c r="K2085" s="13">
        <f>(J2085/86400)+25569</f>
        <v>41022.645185185189</v>
      </c>
      <c r="L2085" t="b">
        <v>0</v>
      </c>
      <c r="M2085">
        <v>39</v>
      </c>
      <c r="N2085" t="b">
        <v>1</v>
      </c>
      <c r="O2085" t="s">
        <v>8277</v>
      </c>
      <c r="P2085">
        <f t="shared" si="64"/>
        <v>0</v>
      </c>
      <c r="Q2085">
        <f>YEAR(K2085)</f>
        <v>2012</v>
      </c>
      <c r="R2085">
        <f t="shared" si="65"/>
        <v>101</v>
      </c>
      <c r="S2085" s="17" t="s">
        <v>8347</v>
      </c>
      <c r="T2085" t="s">
        <v>8348</v>
      </c>
    </row>
    <row r="2086" spans="1:20" ht="48" hidden="1" x14ac:dyDescent="0.2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 s="12">
        <v>1329320235</v>
      </c>
      <c r="J2086" s="12">
        <v>1326728235</v>
      </c>
      <c r="K2086" s="13">
        <f>(J2086/86400)+25569</f>
        <v>40924.650868055556</v>
      </c>
      <c r="L2086" t="b">
        <v>1</v>
      </c>
      <c r="M2086">
        <v>7</v>
      </c>
      <c r="N2086" t="b">
        <v>1</v>
      </c>
      <c r="O2086" t="s">
        <v>8267</v>
      </c>
      <c r="P2086">
        <f t="shared" si="64"/>
        <v>1511</v>
      </c>
      <c r="Q2086">
        <f>YEAR(K2086)</f>
        <v>2012</v>
      </c>
      <c r="R2086">
        <f t="shared" si="65"/>
        <v>101</v>
      </c>
      <c r="S2086" s="17" t="s">
        <v>8341</v>
      </c>
      <c r="T2086" t="s">
        <v>8342</v>
      </c>
    </row>
    <row r="2087" spans="1:20" ht="48" hidden="1" x14ac:dyDescent="0.2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 s="12">
        <v>1415126022</v>
      </c>
      <c r="J2087" s="12">
        <v>1412530422</v>
      </c>
      <c r="K2087" s="13">
        <f>(J2087/86400)+25569</f>
        <v>41917.731736111113</v>
      </c>
      <c r="L2087" t="b">
        <v>0</v>
      </c>
      <c r="M2087">
        <v>36</v>
      </c>
      <c r="N2087" t="b">
        <v>1</v>
      </c>
      <c r="O2087" t="s">
        <v>8263</v>
      </c>
      <c r="P2087">
        <f t="shared" si="64"/>
        <v>0</v>
      </c>
      <c r="Q2087">
        <f>YEAR(K2087)</f>
        <v>2014</v>
      </c>
      <c r="R2087">
        <f t="shared" si="65"/>
        <v>101</v>
      </c>
      <c r="S2087" s="17" t="s">
        <v>8341</v>
      </c>
      <c r="T2087" t="s">
        <v>8352</v>
      </c>
    </row>
    <row r="2088" spans="1:20" ht="48" hidden="1" x14ac:dyDescent="0.2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 s="12">
        <v>1486095060</v>
      </c>
      <c r="J2088" s="12">
        <v>1484198170</v>
      </c>
      <c r="K2088" s="13">
        <f>(J2088/86400)+25569</f>
        <v>42747.219560185185</v>
      </c>
      <c r="L2088" t="b">
        <v>0</v>
      </c>
      <c r="M2088">
        <v>31</v>
      </c>
      <c r="N2088" t="b">
        <v>1</v>
      </c>
      <c r="O2088" t="s">
        <v>8274</v>
      </c>
      <c r="P2088">
        <f t="shared" si="64"/>
        <v>0</v>
      </c>
      <c r="Q2088">
        <f>YEAR(K2088)</f>
        <v>2017</v>
      </c>
      <c r="R2088">
        <f t="shared" si="65"/>
        <v>116</v>
      </c>
      <c r="S2088" s="17" t="s">
        <v>8347</v>
      </c>
      <c r="T2088" t="s">
        <v>8351</v>
      </c>
    </row>
    <row r="2089" spans="1:20" ht="48" hidden="1" x14ac:dyDescent="0.2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 s="12">
        <v>1441995595</v>
      </c>
      <c r="J2089" s="12">
        <v>1439835595</v>
      </c>
      <c r="K2089" s="13">
        <f>(J2089/86400)+25569</f>
        <v>42233.763831018514</v>
      </c>
      <c r="L2089" t="b">
        <v>0</v>
      </c>
      <c r="M2089">
        <v>42</v>
      </c>
      <c r="N2089" t="b">
        <v>1</v>
      </c>
      <c r="O2089" t="s">
        <v>8269</v>
      </c>
      <c r="P2089">
        <f t="shared" si="64"/>
        <v>0</v>
      </c>
      <c r="Q2089">
        <f>YEAR(K2089)</f>
        <v>2015</v>
      </c>
      <c r="R2089">
        <f t="shared" si="65"/>
        <v>101</v>
      </c>
      <c r="S2089" s="17" t="s">
        <v>8343</v>
      </c>
      <c r="T2089" t="s">
        <v>8346</v>
      </c>
    </row>
    <row r="2090" spans="1:20" ht="32" hidden="1" x14ac:dyDescent="0.2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 s="12">
        <v>1404273540</v>
      </c>
      <c r="J2090" s="12">
        <v>1400272580</v>
      </c>
      <c r="K2090" s="13">
        <f>(J2090/86400)+25569</f>
        <v>41775.858564814815</v>
      </c>
      <c r="L2090" t="b">
        <v>0</v>
      </c>
      <c r="M2090">
        <v>20</v>
      </c>
      <c r="N2090" t="b">
        <v>1</v>
      </c>
      <c r="O2090" t="s">
        <v>8269</v>
      </c>
      <c r="P2090">
        <f t="shared" si="64"/>
        <v>0</v>
      </c>
      <c r="Q2090">
        <f>YEAR(K2090)</f>
        <v>2014</v>
      </c>
      <c r="R2090">
        <f t="shared" si="65"/>
        <v>101</v>
      </c>
      <c r="S2090" s="17" t="s">
        <v>8343</v>
      </c>
      <c r="T2090" t="s">
        <v>8346</v>
      </c>
    </row>
    <row r="2091" spans="1:20" ht="48" hidden="1" x14ac:dyDescent="0.2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 s="12">
        <v>1316746837</v>
      </c>
      <c r="J2091" s="12">
        <v>1314154837</v>
      </c>
      <c r="K2091" s="13">
        <f>(J2091/86400)+25569</f>
        <v>40779.125428240739</v>
      </c>
      <c r="L2091" t="b">
        <v>0</v>
      </c>
      <c r="M2091">
        <v>21</v>
      </c>
      <c r="N2091" t="b">
        <v>1</v>
      </c>
      <c r="O2091" t="s">
        <v>8264</v>
      </c>
      <c r="P2091">
        <f t="shared" si="64"/>
        <v>0</v>
      </c>
      <c r="Q2091">
        <f>YEAR(K2091)</f>
        <v>2011</v>
      </c>
      <c r="R2091">
        <f t="shared" si="65"/>
        <v>126</v>
      </c>
      <c r="S2091" s="17" t="s">
        <v>8341</v>
      </c>
      <c r="T2091" t="s">
        <v>8363</v>
      </c>
    </row>
    <row r="2092" spans="1:20" ht="32" x14ac:dyDescent="0.2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 s="12">
        <v>1444405123</v>
      </c>
      <c r="J2092" s="12">
        <v>1439221123</v>
      </c>
      <c r="K2092" s="13">
        <f>(J2092/86400)+25569</f>
        <v>42226.651886574073</v>
      </c>
      <c r="L2092" t="b">
        <v>0</v>
      </c>
      <c r="M2092">
        <v>50</v>
      </c>
      <c r="N2092" t="b">
        <v>0</v>
      </c>
      <c r="O2092" t="s">
        <v>8301</v>
      </c>
      <c r="P2092">
        <f t="shared" si="64"/>
        <v>0</v>
      </c>
      <c r="Q2092">
        <f>YEAR(K2092)</f>
        <v>2015</v>
      </c>
      <c r="R2092">
        <f t="shared" si="65"/>
        <v>15</v>
      </c>
      <c r="S2092" s="17" t="s">
        <v>8343</v>
      </c>
      <c r="T2092" t="s">
        <v>8344</v>
      </c>
    </row>
    <row r="2093" spans="1:20" ht="48" hidden="1" x14ac:dyDescent="0.2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 s="12">
        <v>1433422793</v>
      </c>
      <c r="J2093" s="12">
        <v>1430830793</v>
      </c>
      <c r="K2093" s="13">
        <f>(J2093/86400)+25569</f>
        <v>42129.541585648149</v>
      </c>
      <c r="L2093" t="b">
        <v>0</v>
      </c>
      <c r="M2093">
        <v>39</v>
      </c>
      <c r="N2093" t="b">
        <v>1</v>
      </c>
      <c r="O2093" t="s">
        <v>8269</v>
      </c>
      <c r="P2093">
        <f t="shared" si="64"/>
        <v>0</v>
      </c>
      <c r="Q2093">
        <f>YEAR(K2093)</f>
        <v>2015</v>
      </c>
      <c r="R2093">
        <f t="shared" si="65"/>
        <v>100</v>
      </c>
      <c r="S2093" s="17" t="s">
        <v>8343</v>
      </c>
      <c r="T2093" t="s">
        <v>8346</v>
      </c>
    </row>
    <row r="2094" spans="1:20" ht="48" hidden="1" x14ac:dyDescent="0.2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 s="12">
        <v>1359240856</v>
      </c>
      <c r="J2094" s="12">
        <v>1356648856</v>
      </c>
      <c r="K2094" s="13">
        <f>(J2094/86400)+25569</f>
        <v>41270.954351851848</v>
      </c>
      <c r="L2094" t="b">
        <v>0</v>
      </c>
      <c r="M2094">
        <v>34</v>
      </c>
      <c r="N2094" t="b">
        <v>1</v>
      </c>
      <c r="O2094" t="s">
        <v>8274</v>
      </c>
      <c r="P2094">
        <f t="shared" si="64"/>
        <v>0</v>
      </c>
      <c r="Q2094">
        <f>YEAR(K2094)</f>
        <v>2012</v>
      </c>
      <c r="R2094">
        <f t="shared" si="65"/>
        <v>125</v>
      </c>
      <c r="S2094" s="17" t="s">
        <v>8347</v>
      </c>
      <c r="T2094" t="s">
        <v>8351</v>
      </c>
    </row>
    <row r="2095" spans="1:20" ht="48" hidden="1" x14ac:dyDescent="0.2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 s="12">
        <v>1318633200</v>
      </c>
      <c r="J2095" s="12">
        <v>1314947317</v>
      </c>
      <c r="K2095" s="13">
        <f>(J2095/86400)+25569</f>
        <v>40788.297650462962</v>
      </c>
      <c r="L2095" t="b">
        <v>0</v>
      </c>
      <c r="M2095">
        <v>32</v>
      </c>
      <c r="N2095" t="b">
        <v>1</v>
      </c>
      <c r="O2095" t="s">
        <v>8274</v>
      </c>
      <c r="P2095">
        <f t="shared" si="64"/>
        <v>0</v>
      </c>
      <c r="Q2095">
        <f>YEAR(K2095)</f>
        <v>2011</v>
      </c>
      <c r="R2095">
        <f t="shared" si="65"/>
        <v>100</v>
      </c>
      <c r="S2095" s="17" t="s">
        <v>8347</v>
      </c>
      <c r="T2095" t="s">
        <v>8351</v>
      </c>
    </row>
    <row r="2096" spans="1:20" ht="48" hidden="1" x14ac:dyDescent="0.2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 s="12">
        <v>1378439940</v>
      </c>
      <c r="J2096" s="12">
        <v>1376003254</v>
      </c>
      <c r="K2096" s="13">
        <f>(J2096/86400)+25569</f>
        <v>41494.963587962964</v>
      </c>
      <c r="L2096" t="b">
        <v>0</v>
      </c>
      <c r="M2096">
        <v>14</v>
      </c>
      <c r="N2096" t="b">
        <v>1</v>
      </c>
      <c r="O2096" t="s">
        <v>8274</v>
      </c>
      <c r="P2096">
        <f t="shared" si="64"/>
        <v>0</v>
      </c>
      <c r="Q2096">
        <f>YEAR(K2096)</f>
        <v>2013</v>
      </c>
      <c r="R2096">
        <f t="shared" si="65"/>
        <v>100</v>
      </c>
      <c r="S2096" s="17" t="s">
        <v>8347</v>
      </c>
      <c r="T2096" t="s">
        <v>8351</v>
      </c>
    </row>
    <row r="2097" spans="1:20" ht="48" hidden="1" x14ac:dyDescent="0.2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 s="12">
        <v>1338083997</v>
      </c>
      <c r="J2097" s="12">
        <v>1335491997</v>
      </c>
      <c r="K2097" s="13">
        <f>(J2097/86400)+25569</f>
        <v>41026.083298611113</v>
      </c>
      <c r="L2097" t="b">
        <v>0</v>
      </c>
      <c r="M2097">
        <v>38</v>
      </c>
      <c r="N2097" t="b">
        <v>1</v>
      </c>
      <c r="O2097" t="s">
        <v>8277</v>
      </c>
      <c r="P2097">
        <f t="shared" si="64"/>
        <v>0</v>
      </c>
      <c r="Q2097">
        <f>YEAR(K2097)</f>
        <v>2012</v>
      </c>
      <c r="R2097">
        <f t="shared" si="65"/>
        <v>100</v>
      </c>
      <c r="S2097" s="17" t="s">
        <v>8347</v>
      </c>
      <c r="T2097" t="s">
        <v>8348</v>
      </c>
    </row>
    <row r="2098" spans="1:20" ht="48" hidden="1" x14ac:dyDescent="0.2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 s="12">
        <v>1462037777</v>
      </c>
      <c r="J2098" s="12">
        <v>1459445777</v>
      </c>
      <c r="K2098" s="13">
        <f>(J2098/86400)+25569</f>
        <v>42460.733530092592</v>
      </c>
      <c r="L2098" t="b">
        <v>0</v>
      </c>
      <c r="M2098">
        <v>37</v>
      </c>
      <c r="N2098" t="b">
        <v>1</v>
      </c>
      <c r="O2098" t="s">
        <v>8269</v>
      </c>
      <c r="P2098">
        <f t="shared" si="64"/>
        <v>0</v>
      </c>
      <c r="Q2098">
        <f>YEAR(K2098)</f>
        <v>2016</v>
      </c>
      <c r="R2098">
        <f t="shared" si="65"/>
        <v>100</v>
      </c>
      <c r="S2098" s="17" t="s">
        <v>8343</v>
      </c>
      <c r="T2098" t="s">
        <v>8346</v>
      </c>
    </row>
    <row r="2099" spans="1:20" ht="32" hidden="1" x14ac:dyDescent="0.2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 s="12">
        <v>1469329217</v>
      </c>
      <c r="J2099" s="12">
        <v>1466737217</v>
      </c>
      <c r="K2099" s="13">
        <f>(J2099/86400)+25569</f>
        <v>42545.125196759254</v>
      </c>
      <c r="L2099" t="b">
        <v>0</v>
      </c>
      <c r="M2099">
        <v>47</v>
      </c>
      <c r="N2099" t="b">
        <v>1</v>
      </c>
      <c r="O2099" t="s">
        <v>8275</v>
      </c>
      <c r="P2099">
        <f t="shared" si="64"/>
        <v>0</v>
      </c>
      <c r="Q2099">
        <f>YEAR(K2099)</f>
        <v>2016</v>
      </c>
      <c r="R2099">
        <f t="shared" si="65"/>
        <v>103</v>
      </c>
      <c r="S2099" s="17" t="s">
        <v>8347</v>
      </c>
      <c r="T2099" t="s">
        <v>8356</v>
      </c>
    </row>
    <row r="2100" spans="1:20" ht="48" hidden="1" x14ac:dyDescent="0.2">
      <c r="A2100">
        <v>3764</v>
      </c>
      <c r="B2100" s="3" t="s">
        <v>3761</v>
      </c>
      <c r="C2100" s="3" t="s">
        <v>7874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 s="12">
        <v>1464482160</v>
      </c>
      <c r="J2100" s="12">
        <v>1462824832</v>
      </c>
      <c r="K2100" s="13">
        <f>(J2100/86400)+25569</f>
        <v>42499.842962962968</v>
      </c>
      <c r="L2100" t="b">
        <v>0</v>
      </c>
      <c r="M2100">
        <v>27</v>
      </c>
      <c r="N2100" t="b">
        <v>1</v>
      </c>
      <c r="O2100" t="s">
        <v>8303</v>
      </c>
      <c r="P2100">
        <f t="shared" si="64"/>
        <v>0</v>
      </c>
      <c r="Q2100">
        <f>YEAR(K2100)</f>
        <v>2016</v>
      </c>
      <c r="R2100">
        <f t="shared" si="65"/>
        <v>100</v>
      </c>
      <c r="S2100" s="17" t="s">
        <v>8343</v>
      </c>
      <c r="T2100" t="s">
        <v>8355</v>
      </c>
    </row>
    <row r="2101" spans="1:20" ht="48" hidden="1" x14ac:dyDescent="0.2">
      <c r="A2101">
        <v>3870</v>
      </c>
      <c r="B2101" s="3" t="s">
        <v>3867</v>
      </c>
      <c r="C2101" s="3" t="s">
        <v>7979</v>
      </c>
      <c r="D2101" s="6">
        <v>10000</v>
      </c>
      <c r="E2101" s="8">
        <v>1500</v>
      </c>
      <c r="F2101" t="s">
        <v>8219</v>
      </c>
      <c r="G2101" t="s">
        <v>8223</v>
      </c>
      <c r="H2101" t="s">
        <v>8245</v>
      </c>
      <c r="I2101" s="12">
        <v>1404360478</v>
      </c>
      <c r="J2101" s="12">
        <v>1401768478</v>
      </c>
      <c r="K2101" s="13">
        <f>(J2101/86400)+25569</f>
        <v>41793.172199074077</v>
      </c>
      <c r="L2101" t="b">
        <v>0</v>
      </c>
      <c r="M2101">
        <v>10</v>
      </c>
      <c r="N2101" t="b">
        <v>0</v>
      </c>
      <c r="O2101" t="s">
        <v>8303</v>
      </c>
      <c r="P2101">
        <f t="shared" si="64"/>
        <v>0</v>
      </c>
      <c r="Q2101">
        <f>YEAR(K2101)</f>
        <v>2014</v>
      </c>
      <c r="R2101">
        <f t="shared" si="65"/>
        <v>15</v>
      </c>
      <c r="S2101" s="17" t="s">
        <v>8343</v>
      </c>
      <c r="T2101" t="s">
        <v>8355</v>
      </c>
    </row>
    <row r="2102" spans="1:20" ht="48" hidden="1" x14ac:dyDescent="0.2">
      <c r="A2102">
        <v>3227</v>
      </c>
      <c r="B2102" s="3" t="s">
        <v>3227</v>
      </c>
      <c r="C2102" s="3" t="s">
        <v>7337</v>
      </c>
      <c r="D2102" s="6">
        <v>1200</v>
      </c>
      <c r="E2102" s="8">
        <v>1500</v>
      </c>
      <c r="F2102" t="s">
        <v>8218</v>
      </c>
      <c r="G2102" t="s">
        <v>8224</v>
      </c>
      <c r="H2102" t="s">
        <v>8246</v>
      </c>
      <c r="I2102" s="12">
        <v>1484687436</v>
      </c>
      <c r="J2102" s="12">
        <v>1482095436</v>
      </c>
      <c r="K2102" s="13">
        <f>(J2102/86400)+25569</f>
        <v>42722.882361111115</v>
      </c>
      <c r="L2102" t="b">
        <v>0</v>
      </c>
      <c r="M2102">
        <v>30</v>
      </c>
      <c r="N2102" t="b">
        <v>1</v>
      </c>
      <c r="O2102" t="s">
        <v>8269</v>
      </c>
      <c r="P2102">
        <f t="shared" si="64"/>
        <v>0</v>
      </c>
      <c r="Q2102">
        <f>YEAR(K2102)</f>
        <v>2016</v>
      </c>
      <c r="R2102">
        <f t="shared" si="65"/>
        <v>125</v>
      </c>
      <c r="S2102" s="17" t="s">
        <v>8343</v>
      </c>
      <c r="T2102" t="s">
        <v>8346</v>
      </c>
    </row>
    <row r="2103" spans="1:20" ht="48" hidden="1" x14ac:dyDescent="0.2">
      <c r="A2103">
        <v>3427</v>
      </c>
      <c r="B2103" s="3" t="s">
        <v>3426</v>
      </c>
      <c r="C2103" s="3" t="s">
        <v>7537</v>
      </c>
      <c r="D2103" s="6">
        <v>1500</v>
      </c>
      <c r="E2103" s="8">
        <v>1500</v>
      </c>
      <c r="F2103" t="s">
        <v>8218</v>
      </c>
      <c r="G2103" t="s">
        <v>8224</v>
      </c>
      <c r="H2103" t="s">
        <v>8246</v>
      </c>
      <c r="I2103" s="12">
        <v>1404314952</v>
      </c>
      <c r="J2103" s="12">
        <v>1401722952</v>
      </c>
      <c r="K2103" s="13">
        <f>(J2103/86400)+25569</f>
        <v>41792.645277777774</v>
      </c>
      <c r="L2103" t="b">
        <v>0</v>
      </c>
      <c r="M2103">
        <v>29</v>
      </c>
      <c r="N2103" t="b">
        <v>1</v>
      </c>
      <c r="O2103" t="s">
        <v>8269</v>
      </c>
      <c r="P2103">
        <f t="shared" si="64"/>
        <v>0</v>
      </c>
      <c r="Q2103">
        <f>YEAR(K2103)</f>
        <v>2014</v>
      </c>
      <c r="R2103">
        <f t="shared" si="65"/>
        <v>100</v>
      </c>
      <c r="S2103" s="17" t="s">
        <v>8343</v>
      </c>
      <c r="T2103" t="s">
        <v>8346</v>
      </c>
    </row>
    <row r="2104" spans="1:20" ht="48" hidden="1" x14ac:dyDescent="0.2">
      <c r="A2104">
        <v>3493</v>
      </c>
      <c r="B2104" s="3" t="s">
        <v>3492</v>
      </c>
      <c r="C2104" s="3" t="s">
        <v>7603</v>
      </c>
      <c r="D2104" s="6">
        <v>1500</v>
      </c>
      <c r="E2104" s="8">
        <v>1500</v>
      </c>
      <c r="F2104" t="s">
        <v>8218</v>
      </c>
      <c r="G2104" t="s">
        <v>8223</v>
      </c>
      <c r="H2104" t="s">
        <v>8245</v>
      </c>
      <c r="I2104" s="12">
        <v>1408252260</v>
      </c>
      <c r="J2104" s="12">
        <v>1406580436</v>
      </c>
      <c r="K2104" s="13">
        <f>(J2104/86400)+25569</f>
        <v>41848.866157407407</v>
      </c>
      <c r="L2104" t="b">
        <v>0</v>
      </c>
      <c r="M2104">
        <v>29</v>
      </c>
      <c r="N2104" t="b">
        <v>1</v>
      </c>
      <c r="O2104" t="s">
        <v>8269</v>
      </c>
      <c r="P2104">
        <f t="shared" si="64"/>
        <v>0</v>
      </c>
      <c r="Q2104">
        <f>YEAR(K2104)</f>
        <v>2014</v>
      </c>
      <c r="R2104">
        <f t="shared" si="65"/>
        <v>100</v>
      </c>
      <c r="S2104" s="17" t="s">
        <v>8343</v>
      </c>
      <c r="T2104" t="s">
        <v>8346</v>
      </c>
    </row>
    <row r="2105" spans="1:20" ht="48" hidden="1" x14ac:dyDescent="0.2">
      <c r="A2105">
        <v>3581</v>
      </c>
      <c r="B2105" s="3" t="s">
        <v>3580</v>
      </c>
      <c r="C2105" s="3" t="s">
        <v>7691</v>
      </c>
      <c r="D2105" s="6">
        <v>1500</v>
      </c>
      <c r="E2105" s="8">
        <v>1500</v>
      </c>
      <c r="F2105" t="s">
        <v>8218</v>
      </c>
      <c r="G2105" t="s">
        <v>8224</v>
      </c>
      <c r="H2105" t="s">
        <v>8246</v>
      </c>
      <c r="I2105" s="12">
        <v>1406719110</v>
      </c>
      <c r="J2105" s="12">
        <v>1405509510</v>
      </c>
      <c r="K2105" s="13">
        <f>(J2105/86400)+25569</f>
        <v>41836.471180555556</v>
      </c>
      <c r="L2105" t="b">
        <v>0</v>
      </c>
      <c r="M2105">
        <v>45</v>
      </c>
      <c r="N2105" t="b">
        <v>1</v>
      </c>
      <c r="O2105" t="s">
        <v>8269</v>
      </c>
      <c r="P2105">
        <f t="shared" si="64"/>
        <v>0</v>
      </c>
      <c r="Q2105">
        <f>YEAR(K2105)</f>
        <v>2014</v>
      </c>
      <c r="R2105">
        <f t="shared" si="65"/>
        <v>100</v>
      </c>
      <c r="S2105" s="17" t="s">
        <v>8343</v>
      </c>
      <c r="T2105" t="s">
        <v>8346</v>
      </c>
    </row>
    <row r="2106" spans="1:20" ht="80" hidden="1" x14ac:dyDescent="0.2">
      <c r="A2106">
        <v>3031</v>
      </c>
      <c r="B2106" s="3" t="s">
        <v>3031</v>
      </c>
      <c r="C2106" s="3" t="s">
        <v>7141</v>
      </c>
      <c r="D2106" s="6">
        <v>1500</v>
      </c>
      <c r="E2106" s="8">
        <v>1500</v>
      </c>
      <c r="F2106" t="s">
        <v>8218</v>
      </c>
      <c r="G2106" t="s">
        <v>8223</v>
      </c>
      <c r="H2106" t="s">
        <v>8245</v>
      </c>
      <c r="I2106" s="12">
        <v>1476479447</v>
      </c>
      <c r="J2106" s="12">
        <v>1471295447</v>
      </c>
      <c r="K2106" s="13">
        <f>(J2106/86400)+25569</f>
        <v>42597.882488425923</v>
      </c>
      <c r="L2106" t="b">
        <v>0</v>
      </c>
      <c r="M2106">
        <v>29</v>
      </c>
      <c r="N2106" t="b">
        <v>1</v>
      </c>
      <c r="O2106" t="s">
        <v>8301</v>
      </c>
      <c r="P2106">
        <f t="shared" si="64"/>
        <v>0</v>
      </c>
      <c r="Q2106">
        <f>YEAR(K2106)</f>
        <v>2016</v>
      </c>
      <c r="R2106">
        <f t="shared" si="65"/>
        <v>100</v>
      </c>
      <c r="S2106" s="17" t="s">
        <v>8343</v>
      </c>
      <c r="T2106" t="s">
        <v>8344</v>
      </c>
    </row>
    <row r="2107" spans="1:20" ht="32" x14ac:dyDescent="0.2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 s="12">
        <v>1379363406</v>
      </c>
      <c r="J2107" s="12">
        <v>1375475406</v>
      </c>
      <c r="K2107" s="13">
        <f>(J2107/86400)+25569</f>
        <v>41488.85423611111</v>
      </c>
      <c r="L2107" t="b">
        <v>0</v>
      </c>
      <c r="M2107">
        <v>83</v>
      </c>
      <c r="N2107" t="b">
        <v>0</v>
      </c>
      <c r="O2107" t="s">
        <v>8280</v>
      </c>
      <c r="P2107">
        <f t="shared" si="64"/>
        <v>0</v>
      </c>
      <c r="Q2107">
        <f>YEAR(K2107)</f>
        <v>2013</v>
      </c>
      <c r="R2107">
        <f t="shared" si="65"/>
        <v>3</v>
      </c>
      <c r="S2107" s="17" t="s">
        <v>8336</v>
      </c>
      <c r="T2107" t="s">
        <v>8354</v>
      </c>
    </row>
    <row r="2108" spans="1:20" ht="48" x14ac:dyDescent="0.2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 s="12">
        <v>1417387322</v>
      </c>
      <c r="J2108" s="12">
        <v>1413495722</v>
      </c>
      <c r="K2108" s="13">
        <f>(J2108/86400)+25569</f>
        <v>41928.904189814813</v>
      </c>
      <c r="L2108" t="b">
        <v>0</v>
      </c>
      <c r="M2108">
        <v>31</v>
      </c>
      <c r="N2108" t="b">
        <v>0</v>
      </c>
      <c r="O2108" t="s">
        <v>8271</v>
      </c>
      <c r="P2108">
        <f t="shared" si="64"/>
        <v>0</v>
      </c>
      <c r="Q2108">
        <f>YEAR(K2108)</f>
        <v>2014</v>
      </c>
      <c r="R2108">
        <f t="shared" si="65"/>
        <v>15</v>
      </c>
      <c r="S2108" s="17" t="s">
        <v>8328</v>
      </c>
      <c r="T2108" t="s">
        <v>8330</v>
      </c>
    </row>
    <row r="2109" spans="1:20" ht="48" hidden="1" x14ac:dyDescent="0.2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 s="12">
        <v>1342234920</v>
      </c>
      <c r="J2109" s="12">
        <v>1341892127</v>
      </c>
      <c r="K2109" s="13">
        <f>(J2109/86400)+25569</f>
        <v>41100.158877314811</v>
      </c>
      <c r="L2109" t="b">
        <v>0</v>
      </c>
      <c r="M2109">
        <v>28</v>
      </c>
      <c r="N2109" t="b">
        <v>1</v>
      </c>
      <c r="O2109" t="s">
        <v>8264</v>
      </c>
      <c r="P2109">
        <f t="shared" si="64"/>
        <v>0</v>
      </c>
      <c r="Q2109">
        <f>YEAR(K2109)</f>
        <v>2012</v>
      </c>
      <c r="R2109">
        <f t="shared" si="65"/>
        <v>198</v>
      </c>
      <c r="S2109" s="17" t="s">
        <v>8341</v>
      </c>
      <c r="T2109" t="s">
        <v>8363</v>
      </c>
    </row>
    <row r="2110" spans="1:20" ht="64" x14ac:dyDescent="0.2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 s="12">
        <v>1423333581</v>
      </c>
      <c r="J2110" s="12">
        <v>1420741581</v>
      </c>
      <c r="K2110" s="13">
        <f>(J2110/86400)+25569</f>
        <v>42012.76829861111</v>
      </c>
      <c r="L2110" t="b">
        <v>0</v>
      </c>
      <c r="M2110">
        <v>24</v>
      </c>
      <c r="N2110" t="b">
        <v>0</v>
      </c>
      <c r="O2110" t="s">
        <v>8271</v>
      </c>
      <c r="P2110">
        <f t="shared" si="64"/>
        <v>0</v>
      </c>
      <c r="Q2110">
        <f>YEAR(K2110)</f>
        <v>2015</v>
      </c>
      <c r="R2110">
        <f t="shared" si="65"/>
        <v>1</v>
      </c>
      <c r="S2110" s="17" t="s">
        <v>8328</v>
      </c>
      <c r="T2110" t="s">
        <v>8330</v>
      </c>
    </row>
    <row r="2111" spans="1:20" ht="48" hidden="1" x14ac:dyDescent="0.2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 s="12">
        <v>1464485339</v>
      </c>
      <c r="J2111" s="12">
        <v>1462325339</v>
      </c>
      <c r="K2111" s="13">
        <f>(J2111/86400)+25569</f>
        <v>42494.061793981484</v>
      </c>
      <c r="L2111" t="b">
        <v>0</v>
      </c>
      <c r="M2111">
        <v>42</v>
      </c>
      <c r="N2111" t="b">
        <v>1</v>
      </c>
      <c r="O2111" t="s">
        <v>8299</v>
      </c>
      <c r="P2111">
        <f t="shared" si="64"/>
        <v>0</v>
      </c>
      <c r="Q2111">
        <f>YEAR(K2111)</f>
        <v>2016</v>
      </c>
      <c r="R2111">
        <f t="shared" si="65"/>
        <v>137</v>
      </c>
      <c r="S2111" s="17" t="s">
        <v>8328</v>
      </c>
      <c r="T2111" t="s">
        <v>8335</v>
      </c>
    </row>
    <row r="2112" spans="1:20" ht="48" x14ac:dyDescent="0.2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 s="12">
        <v>1444510800</v>
      </c>
      <c r="J2112" s="12">
        <v>1442062898</v>
      </c>
      <c r="K2112" s="13">
        <f>(J2112/86400)+25569</f>
        <v>42259.542800925927</v>
      </c>
      <c r="L2112" t="b">
        <v>0</v>
      </c>
      <c r="M2112">
        <v>19</v>
      </c>
      <c r="N2112" t="b">
        <v>0</v>
      </c>
      <c r="O2112" t="s">
        <v>8266</v>
      </c>
      <c r="P2112">
        <f t="shared" si="64"/>
        <v>0</v>
      </c>
      <c r="Q2112">
        <f>YEAR(K2112)</f>
        <v>2015</v>
      </c>
      <c r="R2112">
        <f t="shared" si="65"/>
        <v>42</v>
      </c>
      <c r="S2112" s="17" t="s">
        <v>8341</v>
      </c>
      <c r="T2112" t="s">
        <v>8345</v>
      </c>
    </row>
    <row r="2113" spans="1:20" ht="32" hidden="1" x14ac:dyDescent="0.2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 s="12">
        <v>1317231008</v>
      </c>
      <c r="J2113" s="12">
        <v>1312047008</v>
      </c>
      <c r="K2113" s="13">
        <f>(J2113/86400)+25569</f>
        <v>40754.729259259257</v>
      </c>
      <c r="L2113" t="b">
        <v>0</v>
      </c>
      <c r="M2113">
        <v>24</v>
      </c>
      <c r="N2113" t="b">
        <v>0</v>
      </c>
      <c r="O2113" t="s">
        <v>8284</v>
      </c>
      <c r="P2113">
        <f t="shared" si="64"/>
        <v>0</v>
      </c>
      <c r="Q2113">
        <f>YEAR(K2113)</f>
        <v>2011</v>
      </c>
      <c r="R2113">
        <f t="shared" si="65"/>
        <v>29</v>
      </c>
      <c r="S2113" s="17" t="s">
        <v>8347</v>
      </c>
      <c r="T2113" t="s">
        <v>8374</v>
      </c>
    </row>
    <row r="2114" spans="1:20" ht="48" x14ac:dyDescent="0.2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 s="12">
        <v>1479125642</v>
      </c>
      <c r="J2114" s="12">
        <v>1476962042</v>
      </c>
      <c r="K2114" s="13">
        <f>(J2114/86400)+25569</f>
        <v>42663.468078703707</v>
      </c>
      <c r="L2114" t="b">
        <v>0</v>
      </c>
      <c r="M2114">
        <v>31</v>
      </c>
      <c r="N2114" t="b">
        <v>0</v>
      </c>
      <c r="O2114" t="s">
        <v>8269</v>
      </c>
      <c r="P2114">
        <f t="shared" si="64"/>
        <v>0</v>
      </c>
      <c r="Q2114">
        <f>YEAR(K2114)</f>
        <v>2016</v>
      </c>
      <c r="R2114">
        <f t="shared" si="65"/>
        <v>49</v>
      </c>
      <c r="S2114" s="17" t="s">
        <v>8343</v>
      </c>
      <c r="T2114" t="s">
        <v>8346</v>
      </c>
    </row>
    <row r="2115" spans="1:20" ht="48" hidden="1" x14ac:dyDescent="0.2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 s="12">
        <v>1434405980</v>
      </c>
      <c r="J2115" s="12">
        <v>1431813980</v>
      </c>
      <c r="K2115" s="13">
        <f>(J2115/86400)+25569</f>
        <v>42140.921064814815</v>
      </c>
      <c r="L2115" t="b">
        <v>0</v>
      </c>
      <c r="M2115">
        <v>5</v>
      </c>
      <c r="N2115" t="b">
        <v>0</v>
      </c>
      <c r="O2115" t="s">
        <v>8270</v>
      </c>
      <c r="P2115">
        <f t="shared" ref="P2115:P2178" si="66">IFERROR(ROUND(E2115/L2115,2),0)</f>
        <v>0</v>
      </c>
      <c r="Q2115">
        <f>YEAR(K2115)</f>
        <v>2015</v>
      </c>
      <c r="R2115">
        <f t="shared" ref="R2115:R2178" si="67">ROUND(E2115/D2115*100,0)</f>
        <v>1</v>
      </c>
      <c r="S2115" s="17" t="s">
        <v>8328</v>
      </c>
      <c r="T2115" t="s">
        <v>8362</v>
      </c>
    </row>
    <row r="2116" spans="1:20" ht="32" hidden="1" x14ac:dyDescent="0.2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 s="12">
        <v>1463529600</v>
      </c>
      <c r="J2116" s="12">
        <v>1462307652</v>
      </c>
      <c r="K2116" s="13">
        <f>(J2116/86400)+25569</f>
        <v>42493.857083333336</v>
      </c>
      <c r="L2116" t="b">
        <v>0</v>
      </c>
      <c r="M2116">
        <v>38</v>
      </c>
      <c r="N2116" t="b">
        <v>1</v>
      </c>
      <c r="O2116" t="s">
        <v>8303</v>
      </c>
      <c r="P2116">
        <f t="shared" si="66"/>
        <v>0</v>
      </c>
      <c r="Q2116">
        <f>YEAR(K2116)</f>
        <v>2016</v>
      </c>
      <c r="R2116">
        <f t="shared" si="67"/>
        <v>146</v>
      </c>
      <c r="S2116" s="17" t="s">
        <v>8343</v>
      </c>
      <c r="T2116" t="s">
        <v>8355</v>
      </c>
    </row>
    <row r="2117" spans="1:20" ht="48" hidden="1" x14ac:dyDescent="0.2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 s="12">
        <v>1271994660</v>
      </c>
      <c r="J2117" s="12">
        <v>1264565507</v>
      </c>
      <c r="K2117" s="13">
        <f>(J2117/86400)+25569</f>
        <v>40205.174849537041</v>
      </c>
      <c r="L2117" t="b">
        <v>1</v>
      </c>
      <c r="M2117">
        <v>36</v>
      </c>
      <c r="N2117" t="b">
        <v>1</v>
      </c>
      <c r="O2117" t="s">
        <v>8267</v>
      </c>
      <c r="P2117">
        <f t="shared" si="66"/>
        <v>1455</v>
      </c>
      <c r="Q2117">
        <f>YEAR(K2117)</f>
        <v>2010</v>
      </c>
      <c r="R2117">
        <f t="shared" si="67"/>
        <v>146</v>
      </c>
      <c r="S2117" s="17" t="s">
        <v>8341</v>
      </c>
      <c r="T2117" t="s">
        <v>8342</v>
      </c>
    </row>
    <row r="2118" spans="1:20" ht="48" x14ac:dyDescent="0.2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 s="12">
        <v>1488958200</v>
      </c>
      <c r="J2118" s="12">
        <v>1484912974</v>
      </c>
      <c r="K2118" s="13">
        <f>(J2118/86400)+25569</f>
        <v>42755.492754629631</v>
      </c>
      <c r="L2118" t="b">
        <v>0</v>
      </c>
      <c r="M2118">
        <v>16</v>
      </c>
      <c r="N2118" t="b">
        <v>0</v>
      </c>
      <c r="O2118" t="s">
        <v>8281</v>
      </c>
      <c r="P2118">
        <f t="shared" si="66"/>
        <v>0</v>
      </c>
      <c r="Q2118">
        <f>YEAR(K2118)</f>
        <v>2017</v>
      </c>
      <c r="R2118">
        <f t="shared" si="67"/>
        <v>8</v>
      </c>
      <c r="S2118" s="17" t="s">
        <v>8336</v>
      </c>
      <c r="T2118" t="s">
        <v>8364</v>
      </c>
    </row>
    <row r="2119" spans="1:20" ht="48" hidden="1" x14ac:dyDescent="0.2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 s="12">
        <v>1454349600</v>
      </c>
      <c r="J2119" s="12">
        <v>1451277473</v>
      </c>
      <c r="K2119" s="13">
        <f>(J2119/86400)+25569</f>
        <v>42366.192974537036</v>
      </c>
      <c r="L2119" t="b">
        <v>0</v>
      </c>
      <c r="M2119">
        <v>21</v>
      </c>
      <c r="N2119" t="b">
        <v>1</v>
      </c>
      <c r="O2119" t="s">
        <v>8277</v>
      </c>
      <c r="P2119">
        <f t="shared" si="66"/>
        <v>0</v>
      </c>
      <c r="Q2119">
        <f>YEAR(K2119)</f>
        <v>2015</v>
      </c>
      <c r="R2119">
        <f t="shared" si="67"/>
        <v>145</v>
      </c>
      <c r="S2119" s="17" t="s">
        <v>8347</v>
      </c>
      <c r="T2119" t="s">
        <v>8348</v>
      </c>
    </row>
    <row r="2120" spans="1:20" ht="48" x14ac:dyDescent="0.2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 s="12">
        <v>1483238771</v>
      </c>
      <c r="J2120" s="12">
        <v>1480646771</v>
      </c>
      <c r="K2120" s="13">
        <f>(J2120/86400)+25569</f>
        <v>42706.115405092598</v>
      </c>
      <c r="L2120" t="b">
        <v>0</v>
      </c>
      <c r="M2120">
        <v>13</v>
      </c>
      <c r="N2120" t="b">
        <v>0</v>
      </c>
      <c r="O2120" t="s">
        <v>8281</v>
      </c>
      <c r="P2120">
        <f t="shared" si="66"/>
        <v>0</v>
      </c>
      <c r="Q2120">
        <f>YEAR(K2120)</f>
        <v>2016</v>
      </c>
      <c r="R2120">
        <f t="shared" si="67"/>
        <v>14</v>
      </c>
      <c r="S2120" s="17" t="s">
        <v>8336</v>
      </c>
      <c r="T2120" t="s">
        <v>8364</v>
      </c>
    </row>
    <row r="2121" spans="1:20" ht="48" hidden="1" x14ac:dyDescent="0.2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 s="12">
        <v>1403258049</v>
      </c>
      <c r="J2121" s="12">
        <v>1400666049</v>
      </c>
      <c r="K2121" s="13">
        <f>(J2121/86400)+25569</f>
        <v>41780.412604166668</v>
      </c>
      <c r="L2121" t="b">
        <v>1</v>
      </c>
      <c r="M2121">
        <v>45</v>
      </c>
      <c r="N2121" t="b">
        <v>1</v>
      </c>
      <c r="O2121" t="s">
        <v>8269</v>
      </c>
      <c r="P2121">
        <f t="shared" si="66"/>
        <v>1437</v>
      </c>
      <c r="Q2121">
        <f>YEAR(K2121)</f>
        <v>2014</v>
      </c>
      <c r="R2121">
        <f t="shared" si="67"/>
        <v>120</v>
      </c>
      <c r="S2121" s="17" t="s">
        <v>8343</v>
      </c>
      <c r="T2121" t="s">
        <v>8346</v>
      </c>
    </row>
    <row r="2122" spans="1:20" ht="48" hidden="1" x14ac:dyDescent="0.2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 s="12">
        <v>1427062852</v>
      </c>
      <c r="J2122" s="12">
        <v>1424474452</v>
      </c>
      <c r="K2122" s="13">
        <f>(J2122/86400)+25569</f>
        <v>42055.972824074073</v>
      </c>
      <c r="L2122" t="b">
        <v>0</v>
      </c>
      <c r="M2122">
        <v>33</v>
      </c>
      <c r="N2122" t="b">
        <v>1</v>
      </c>
      <c r="O2122" t="s">
        <v>8274</v>
      </c>
      <c r="P2122">
        <f t="shared" si="66"/>
        <v>0</v>
      </c>
      <c r="Q2122">
        <f>YEAR(K2122)</f>
        <v>2015</v>
      </c>
      <c r="R2122">
        <f t="shared" si="67"/>
        <v>180</v>
      </c>
      <c r="S2122" s="17" t="s">
        <v>8347</v>
      </c>
      <c r="T2122" t="s">
        <v>8351</v>
      </c>
    </row>
    <row r="2123" spans="1:20" ht="48" hidden="1" x14ac:dyDescent="0.2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 s="12">
        <v>1478723208</v>
      </c>
      <c r="J2123" s="12">
        <v>1476559608</v>
      </c>
      <c r="K2123" s="13">
        <f>(J2123/86400)+25569</f>
        <v>42658.810277777782</v>
      </c>
      <c r="L2123" t="b">
        <v>0</v>
      </c>
      <c r="M2123">
        <v>52</v>
      </c>
      <c r="N2123" t="b">
        <v>1</v>
      </c>
      <c r="O2123" t="s">
        <v>8299</v>
      </c>
      <c r="P2123">
        <f t="shared" si="66"/>
        <v>0</v>
      </c>
      <c r="Q2123">
        <f>YEAR(K2123)</f>
        <v>2016</v>
      </c>
      <c r="R2123">
        <f t="shared" si="67"/>
        <v>956</v>
      </c>
      <c r="S2123" s="17" t="s">
        <v>8328</v>
      </c>
      <c r="T2123" t="s">
        <v>8335</v>
      </c>
    </row>
    <row r="2124" spans="1:20" ht="48" x14ac:dyDescent="0.2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 s="12">
        <v>1395627327</v>
      </c>
      <c r="J2124" s="12">
        <v>1393038927</v>
      </c>
      <c r="K2124" s="13">
        <f>(J2124/86400)+25569</f>
        <v>41692.135729166665</v>
      </c>
      <c r="L2124" t="b">
        <v>0</v>
      </c>
      <c r="M2124">
        <v>20</v>
      </c>
      <c r="N2124" t="b">
        <v>0</v>
      </c>
      <c r="O2124" t="s">
        <v>8280</v>
      </c>
      <c r="P2124">
        <f t="shared" si="66"/>
        <v>0</v>
      </c>
      <c r="Q2124">
        <f>YEAR(K2124)</f>
        <v>2014</v>
      </c>
      <c r="R2124">
        <f t="shared" si="67"/>
        <v>0</v>
      </c>
      <c r="S2124" s="17" t="s">
        <v>8336</v>
      </c>
      <c r="T2124" t="s">
        <v>8354</v>
      </c>
    </row>
    <row r="2125" spans="1:20" ht="64" hidden="1" x14ac:dyDescent="0.2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 s="12">
        <v>1413547200</v>
      </c>
      <c r="J2125" s="12">
        <v>1411417602</v>
      </c>
      <c r="K2125" s="13">
        <f>(J2125/86400)+25569</f>
        <v>41904.851875</v>
      </c>
      <c r="L2125" t="b">
        <v>0</v>
      </c>
      <c r="M2125">
        <v>21</v>
      </c>
      <c r="N2125" t="b">
        <v>1</v>
      </c>
      <c r="O2125" t="s">
        <v>8267</v>
      </c>
      <c r="P2125">
        <f t="shared" si="66"/>
        <v>0</v>
      </c>
      <c r="Q2125">
        <f>YEAR(K2125)</f>
        <v>2014</v>
      </c>
      <c r="R2125">
        <f t="shared" si="67"/>
        <v>102</v>
      </c>
      <c r="S2125" s="17" t="s">
        <v>8341</v>
      </c>
      <c r="T2125" t="s">
        <v>8342</v>
      </c>
    </row>
    <row r="2126" spans="1:20" ht="48" x14ac:dyDescent="0.2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 s="12">
        <v>1472799600</v>
      </c>
      <c r="J2126" s="12">
        <v>1470874618</v>
      </c>
      <c r="K2126" s="13">
        <f>(J2126/86400)+25569</f>
        <v>42593.011782407411</v>
      </c>
      <c r="L2126" t="b">
        <v>0</v>
      </c>
      <c r="M2126">
        <v>16</v>
      </c>
      <c r="N2126" t="b">
        <v>0</v>
      </c>
      <c r="O2126" t="s">
        <v>8294</v>
      </c>
      <c r="P2126">
        <f t="shared" si="66"/>
        <v>0</v>
      </c>
      <c r="Q2126">
        <f>YEAR(K2126)</f>
        <v>2016</v>
      </c>
      <c r="R2126">
        <f t="shared" si="67"/>
        <v>4</v>
      </c>
      <c r="S2126" s="17" t="s">
        <v>8333</v>
      </c>
      <c r="T2126" t="s">
        <v>8373</v>
      </c>
    </row>
    <row r="2127" spans="1:20" ht="48" x14ac:dyDescent="0.2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 s="12">
        <v>1473950945</v>
      </c>
      <c r="J2127" s="12">
        <v>1471272545</v>
      </c>
      <c r="K2127" s="13">
        <f>(J2127/86400)+25569</f>
        <v>42597.617418981477</v>
      </c>
      <c r="L2127" t="b">
        <v>1</v>
      </c>
      <c r="M2127">
        <v>24</v>
      </c>
      <c r="N2127" t="b">
        <v>0</v>
      </c>
      <c r="O2127" t="s">
        <v>8283</v>
      </c>
      <c r="P2127">
        <f t="shared" si="66"/>
        <v>1417</v>
      </c>
      <c r="Q2127">
        <f>YEAR(K2127)</f>
        <v>2016</v>
      </c>
      <c r="R2127">
        <f t="shared" si="67"/>
        <v>26</v>
      </c>
      <c r="S2127" s="17" t="s">
        <v>8333</v>
      </c>
      <c r="T2127" t="s">
        <v>8334</v>
      </c>
    </row>
    <row r="2128" spans="1:20" ht="48" x14ac:dyDescent="0.2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 s="12">
        <v>1413735972</v>
      </c>
      <c r="J2128" s="12">
        <v>1411143972</v>
      </c>
      <c r="K2128" s="13">
        <f>(J2128/86400)+25569</f>
        <v>41901.684861111113</v>
      </c>
      <c r="L2128" t="b">
        <v>0</v>
      </c>
      <c r="M2128">
        <v>22</v>
      </c>
      <c r="N2128" t="b">
        <v>0</v>
      </c>
      <c r="O2128" t="s">
        <v>8270</v>
      </c>
      <c r="P2128">
        <f t="shared" si="66"/>
        <v>0</v>
      </c>
      <c r="Q2128">
        <f>YEAR(K2128)</f>
        <v>2014</v>
      </c>
      <c r="R2128">
        <f t="shared" si="67"/>
        <v>37</v>
      </c>
      <c r="S2128" s="17" t="s">
        <v>8328</v>
      </c>
      <c r="T2128" t="s">
        <v>8362</v>
      </c>
    </row>
    <row r="2129" spans="1:20" ht="48" hidden="1" x14ac:dyDescent="0.2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 s="12">
        <v>1416270292</v>
      </c>
      <c r="J2129" s="12">
        <v>1413674692</v>
      </c>
      <c r="K2129" s="13">
        <f>(J2129/86400)+25569</f>
        <v>41930.975601851853</v>
      </c>
      <c r="L2129" t="b">
        <v>0</v>
      </c>
      <c r="M2129">
        <v>26</v>
      </c>
      <c r="N2129" t="b">
        <v>1</v>
      </c>
      <c r="O2129" t="s">
        <v>8298</v>
      </c>
      <c r="P2129">
        <f t="shared" si="66"/>
        <v>0</v>
      </c>
      <c r="Q2129">
        <f>YEAR(K2129)</f>
        <v>2014</v>
      </c>
      <c r="R2129">
        <f t="shared" si="67"/>
        <v>156</v>
      </c>
      <c r="S2129" s="17" t="s">
        <v>8347</v>
      </c>
      <c r="T2129" t="s">
        <v>8361</v>
      </c>
    </row>
    <row r="2130" spans="1:20" ht="48" hidden="1" x14ac:dyDescent="0.2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 s="12">
        <v>1491786000</v>
      </c>
      <c r="J2130" s="12">
        <v>1488847514</v>
      </c>
      <c r="K2130" s="13">
        <f>(J2130/86400)+25569</f>
        <v>42801.031412037039</v>
      </c>
      <c r="L2130" t="b">
        <v>0</v>
      </c>
      <c r="M2130">
        <v>23</v>
      </c>
      <c r="N2130" t="b">
        <v>0</v>
      </c>
      <c r="O2130" t="s">
        <v>8291</v>
      </c>
      <c r="P2130">
        <f t="shared" si="66"/>
        <v>0</v>
      </c>
      <c r="Q2130">
        <f>YEAR(K2130)</f>
        <v>2017</v>
      </c>
      <c r="R2130">
        <f t="shared" si="67"/>
        <v>12</v>
      </c>
      <c r="S2130" s="17" t="s">
        <v>8347</v>
      </c>
      <c r="T2130" t="s">
        <v>8350</v>
      </c>
    </row>
    <row r="2131" spans="1:20" ht="64" x14ac:dyDescent="0.2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 s="12">
        <v>1409009306</v>
      </c>
      <c r="J2131" s="12">
        <v>1406417306</v>
      </c>
      <c r="K2131" s="13">
        <f>(J2131/86400)+25569</f>
        <v>41846.978078703702</v>
      </c>
      <c r="L2131" t="b">
        <v>0</v>
      </c>
      <c r="M2131">
        <v>15</v>
      </c>
      <c r="N2131" t="b">
        <v>0</v>
      </c>
      <c r="O2131" t="s">
        <v>8302</v>
      </c>
      <c r="P2131">
        <f t="shared" si="66"/>
        <v>0</v>
      </c>
      <c r="Q2131">
        <f>YEAR(K2131)</f>
        <v>2014</v>
      </c>
      <c r="R2131">
        <f t="shared" si="67"/>
        <v>26</v>
      </c>
      <c r="S2131" s="17" t="s">
        <v>8331</v>
      </c>
      <c r="T2131" t="s">
        <v>8376</v>
      </c>
    </row>
    <row r="2132" spans="1:20" ht="48" x14ac:dyDescent="0.2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 s="12">
        <v>1453053661</v>
      </c>
      <c r="J2132" s="12">
        <v>1450461661</v>
      </c>
      <c r="K2132" s="13">
        <f>(J2132/86400)+25569</f>
        <v>42356.750706018516</v>
      </c>
      <c r="L2132" t="b">
        <v>0</v>
      </c>
      <c r="M2132">
        <v>24</v>
      </c>
      <c r="N2132" t="b">
        <v>0</v>
      </c>
      <c r="O2132" t="s">
        <v>8271</v>
      </c>
      <c r="P2132">
        <f t="shared" si="66"/>
        <v>0</v>
      </c>
      <c r="Q2132">
        <f>YEAR(K2132)</f>
        <v>2015</v>
      </c>
      <c r="R2132">
        <f t="shared" si="67"/>
        <v>28</v>
      </c>
      <c r="S2132" s="17" t="s">
        <v>8328</v>
      </c>
      <c r="T2132" t="s">
        <v>8330</v>
      </c>
    </row>
    <row r="2133" spans="1:20" ht="48" hidden="1" x14ac:dyDescent="0.2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 s="12">
        <v>1417460940</v>
      </c>
      <c r="J2133" s="12">
        <v>1416516972</v>
      </c>
      <c r="K2133" s="13">
        <f>(J2133/86400)+25569</f>
        <v>41963.872361111113</v>
      </c>
      <c r="L2133" t="b">
        <v>0</v>
      </c>
      <c r="M2133">
        <v>20</v>
      </c>
      <c r="N2133" t="b">
        <v>1</v>
      </c>
      <c r="O2133" t="s">
        <v>8269</v>
      </c>
      <c r="P2133">
        <f t="shared" si="66"/>
        <v>0</v>
      </c>
      <c r="Q2133">
        <f>YEAR(K2133)</f>
        <v>2014</v>
      </c>
      <c r="R2133">
        <f t="shared" si="67"/>
        <v>117</v>
      </c>
      <c r="S2133" s="17" t="s">
        <v>8343</v>
      </c>
      <c r="T2133" t="s">
        <v>8346</v>
      </c>
    </row>
    <row r="2134" spans="1:20" ht="48" x14ac:dyDescent="0.2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 s="12">
        <v>1485541791</v>
      </c>
      <c r="J2134" s="12">
        <v>1480357791</v>
      </c>
      <c r="K2134" s="13">
        <f>(J2134/86400)+25569</f>
        <v>42702.770729166667</v>
      </c>
      <c r="L2134" t="b">
        <v>0</v>
      </c>
      <c r="M2134">
        <v>41</v>
      </c>
      <c r="N2134" t="b">
        <v>0</v>
      </c>
      <c r="O2134" t="s">
        <v>8292</v>
      </c>
      <c r="P2134">
        <f t="shared" si="66"/>
        <v>0</v>
      </c>
      <c r="Q2134">
        <f>YEAR(K2134)</f>
        <v>2016</v>
      </c>
      <c r="R2134">
        <f t="shared" si="67"/>
        <v>47</v>
      </c>
      <c r="S2134" s="17" t="s">
        <v>8328</v>
      </c>
      <c r="T2134" t="s">
        <v>8338</v>
      </c>
    </row>
    <row r="2135" spans="1:20" ht="48" x14ac:dyDescent="0.2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 s="12">
        <v>1461211200</v>
      </c>
      <c r="J2135" s="12">
        <v>1459467238</v>
      </c>
      <c r="K2135" s="13">
        <f>(J2135/86400)+25569</f>
        <v>42460.981921296298</v>
      </c>
      <c r="L2135" t="b">
        <v>0</v>
      </c>
      <c r="M2135">
        <v>41</v>
      </c>
      <c r="N2135" t="b">
        <v>0</v>
      </c>
      <c r="O2135" t="s">
        <v>8291</v>
      </c>
      <c r="P2135">
        <f t="shared" si="66"/>
        <v>0</v>
      </c>
      <c r="Q2135">
        <f>YEAR(K2135)</f>
        <v>2016</v>
      </c>
      <c r="R2135">
        <f t="shared" si="67"/>
        <v>43</v>
      </c>
      <c r="S2135" s="17" t="s">
        <v>8347</v>
      </c>
      <c r="T2135" t="s">
        <v>8350</v>
      </c>
    </row>
    <row r="2136" spans="1:20" ht="48" hidden="1" x14ac:dyDescent="0.2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 s="12">
        <v>1442311560</v>
      </c>
      <c r="J2136" s="12">
        <v>1439924246</v>
      </c>
      <c r="K2136" s="13">
        <f>(J2136/86400)+25569</f>
        <v>42234.789884259255</v>
      </c>
      <c r="L2136" t="b">
        <v>0</v>
      </c>
      <c r="M2136">
        <v>34</v>
      </c>
      <c r="N2136" t="b">
        <v>1</v>
      </c>
      <c r="O2136" t="s">
        <v>8269</v>
      </c>
      <c r="P2136">
        <f t="shared" si="66"/>
        <v>0</v>
      </c>
      <c r="Q2136">
        <f>YEAR(K2136)</f>
        <v>2015</v>
      </c>
      <c r="R2136">
        <f t="shared" si="67"/>
        <v>100</v>
      </c>
      <c r="S2136" s="17" t="s">
        <v>8343</v>
      </c>
      <c r="T2136" t="s">
        <v>8346</v>
      </c>
    </row>
    <row r="2137" spans="1:20" ht="48" hidden="1" x14ac:dyDescent="0.2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 s="12">
        <v>1340641440</v>
      </c>
      <c r="J2137" s="12">
        <v>1339549982</v>
      </c>
      <c r="K2137" s="13">
        <f>(J2137/86400)+25569</f>
        <v>41073.050717592589</v>
      </c>
      <c r="L2137" t="b">
        <v>0</v>
      </c>
      <c r="M2137">
        <v>38</v>
      </c>
      <c r="N2137" t="b">
        <v>1</v>
      </c>
      <c r="O2137" t="s">
        <v>8274</v>
      </c>
      <c r="P2137">
        <f t="shared" si="66"/>
        <v>0</v>
      </c>
      <c r="Q2137">
        <f>YEAR(K2137)</f>
        <v>2012</v>
      </c>
      <c r="R2137">
        <f t="shared" si="67"/>
        <v>107</v>
      </c>
      <c r="S2137" s="17" t="s">
        <v>8347</v>
      </c>
      <c r="T2137" t="s">
        <v>8351</v>
      </c>
    </row>
    <row r="2138" spans="1:20" ht="32" hidden="1" x14ac:dyDescent="0.2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 s="12">
        <v>1452744686</v>
      </c>
      <c r="J2138" s="12">
        <v>1447560686</v>
      </c>
      <c r="K2138" s="13">
        <f>(J2138/86400)+25569</f>
        <v>42323.17460648148</v>
      </c>
      <c r="L2138" t="b">
        <v>0</v>
      </c>
      <c r="M2138">
        <v>12</v>
      </c>
      <c r="N2138" t="b">
        <v>1</v>
      </c>
      <c r="O2138" t="s">
        <v>8274</v>
      </c>
      <c r="P2138">
        <f t="shared" si="66"/>
        <v>0</v>
      </c>
      <c r="Q2138">
        <f>YEAR(K2138)</f>
        <v>2015</v>
      </c>
      <c r="R2138">
        <f t="shared" si="67"/>
        <v>185</v>
      </c>
      <c r="S2138" s="17" t="s">
        <v>8347</v>
      </c>
      <c r="T2138" t="s">
        <v>8351</v>
      </c>
    </row>
    <row r="2139" spans="1:20" ht="48" x14ac:dyDescent="0.2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 s="12">
        <v>1446693040</v>
      </c>
      <c r="J2139" s="12">
        <v>1443233440</v>
      </c>
      <c r="K2139" s="13">
        <f>(J2139/86400)+25569</f>
        <v>42273.090740740736</v>
      </c>
      <c r="L2139" t="b">
        <v>0</v>
      </c>
      <c r="M2139">
        <v>12</v>
      </c>
      <c r="N2139" t="b">
        <v>0</v>
      </c>
      <c r="O2139" t="s">
        <v>8271</v>
      </c>
      <c r="P2139">
        <f t="shared" si="66"/>
        <v>0</v>
      </c>
      <c r="Q2139">
        <f>YEAR(K2139)</f>
        <v>2015</v>
      </c>
      <c r="R2139">
        <f t="shared" si="67"/>
        <v>5</v>
      </c>
      <c r="S2139" s="17" t="s">
        <v>8328</v>
      </c>
      <c r="T2139" t="s">
        <v>8330</v>
      </c>
    </row>
    <row r="2140" spans="1:20" ht="48" hidden="1" x14ac:dyDescent="0.2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 s="12">
        <v>1433988000</v>
      </c>
      <c r="J2140" s="12">
        <v>1431353337</v>
      </c>
      <c r="K2140" s="13">
        <f>(J2140/86400)+25569</f>
        <v>42135.589548611111</v>
      </c>
      <c r="L2140" t="b">
        <v>0</v>
      </c>
      <c r="M2140">
        <v>13</v>
      </c>
      <c r="N2140" t="b">
        <v>0</v>
      </c>
      <c r="O2140" t="s">
        <v>8265</v>
      </c>
      <c r="P2140">
        <f t="shared" si="66"/>
        <v>0</v>
      </c>
      <c r="Q2140">
        <f>YEAR(K2140)</f>
        <v>2015</v>
      </c>
      <c r="R2140">
        <f t="shared" si="67"/>
        <v>6</v>
      </c>
      <c r="S2140" s="17" t="s">
        <v>8341</v>
      </c>
      <c r="T2140" t="s">
        <v>8357</v>
      </c>
    </row>
    <row r="2141" spans="1:20" ht="48" x14ac:dyDescent="0.2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 s="12">
        <v>1428622271</v>
      </c>
      <c r="J2141" s="12">
        <v>1426203071</v>
      </c>
      <c r="K2141" s="13">
        <f>(J2141/86400)+25569</f>
        <v>42075.979988425926</v>
      </c>
      <c r="L2141" t="b">
        <v>0</v>
      </c>
      <c r="M2141">
        <v>17</v>
      </c>
      <c r="N2141" t="b">
        <v>0</v>
      </c>
      <c r="O2141" t="s">
        <v>8269</v>
      </c>
      <c r="P2141">
        <f t="shared" si="66"/>
        <v>0</v>
      </c>
      <c r="Q2141">
        <f>YEAR(K2141)</f>
        <v>2015</v>
      </c>
      <c r="R2141">
        <f t="shared" si="67"/>
        <v>12</v>
      </c>
      <c r="S2141" s="17" t="s">
        <v>8343</v>
      </c>
      <c r="T2141" t="s">
        <v>8346</v>
      </c>
    </row>
    <row r="2142" spans="1:20" ht="48" hidden="1" x14ac:dyDescent="0.2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 s="12">
        <v>1434039137</v>
      </c>
      <c r="J2142" s="12">
        <v>1431447137</v>
      </c>
      <c r="K2142" s="13">
        <f>(J2142/86400)+25569</f>
        <v>42136.675196759257</v>
      </c>
      <c r="L2142" t="b">
        <v>0</v>
      </c>
      <c r="M2142">
        <v>17</v>
      </c>
      <c r="N2142" t="b">
        <v>1</v>
      </c>
      <c r="O2142" t="s">
        <v>8269</v>
      </c>
      <c r="P2142">
        <f t="shared" si="66"/>
        <v>0</v>
      </c>
      <c r="Q2142">
        <f>YEAR(K2142)</f>
        <v>2015</v>
      </c>
      <c r="R2142">
        <f t="shared" si="67"/>
        <v>138</v>
      </c>
      <c r="S2142" s="17" t="s">
        <v>8343</v>
      </c>
      <c r="T2142" t="s">
        <v>8346</v>
      </c>
    </row>
    <row r="2143" spans="1:20" ht="32" x14ac:dyDescent="0.2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 s="12">
        <v>1363990545</v>
      </c>
      <c r="J2143" s="12">
        <v>1360106145</v>
      </c>
      <c r="K2143" s="13">
        <f>(J2143/86400)+25569</f>
        <v>41310.969270833331</v>
      </c>
      <c r="L2143" t="b">
        <v>0</v>
      </c>
      <c r="M2143">
        <v>30</v>
      </c>
      <c r="N2143" t="b">
        <v>0</v>
      </c>
      <c r="O2143" t="s">
        <v>8276</v>
      </c>
      <c r="P2143">
        <f t="shared" si="66"/>
        <v>0</v>
      </c>
      <c r="Q2143">
        <f>YEAR(K2143)</f>
        <v>2013</v>
      </c>
      <c r="R2143">
        <f t="shared" si="67"/>
        <v>15</v>
      </c>
      <c r="S2143" s="17" t="s">
        <v>8347</v>
      </c>
      <c r="T2143" t="s">
        <v>8370</v>
      </c>
    </row>
    <row r="2144" spans="1:20" ht="32" hidden="1" x14ac:dyDescent="0.2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 s="12">
        <v>1318802580</v>
      </c>
      <c r="J2144" s="12">
        <v>1316194540</v>
      </c>
      <c r="K2144" s="13">
        <f>(J2144/86400)+25569</f>
        <v>40802.733101851853</v>
      </c>
      <c r="L2144" t="b">
        <v>0</v>
      </c>
      <c r="M2144">
        <v>34</v>
      </c>
      <c r="N2144" t="b">
        <v>1</v>
      </c>
      <c r="O2144" t="s">
        <v>8290</v>
      </c>
      <c r="P2144">
        <f t="shared" si="66"/>
        <v>0</v>
      </c>
      <c r="Q2144">
        <f>YEAR(K2144)</f>
        <v>2011</v>
      </c>
      <c r="R2144">
        <f t="shared" si="67"/>
        <v>137</v>
      </c>
      <c r="S2144" s="17" t="s">
        <v>8347</v>
      </c>
      <c r="T2144" t="s">
        <v>8358</v>
      </c>
    </row>
    <row r="2145" spans="1:20" ht="48" hidden="1" x14ac:dyDescent="0.2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 s="12">
        <v>1412335772</v>
      </c>
      <c r="J2145" s="12">
        <v>1409743772</v>
      </c>
      <c r="K2145" s="13">
        <f>(J2145/86400)+25569</f>
        <v>41885.478842592594</v>
      </c>
      <c r="L2145" t="b">
        <v>0</v>
      </c>
      <c r="M2145">
        <v>59</v>
      </c>
      <c r="N2145" t="b">
        <v>1</v>
      </c>
      <c r="O2145" t="s">
        <v>8301</v>
      </c>
      <c r="P2145">
        <f t="shared" si="66"/>
        <v>0</v>
      </c>
      <c r="Q2145">
        <f>YEAR(K2145)</f>
        <v>2014</v>
      </c>
      <c r="R2145">
        <f t="shared" si="67"/>
        <v>458</v>
      </c>
      <c r="S2145" s="17" t="s">
        <v>8343</v>
      </c>
      <c r="T2145" t="s">
        <v>8344</v>
      </c>
    </row>
    <row r="2146" spans="1:20" ht="48" hidden="1" x14ac:dyDescent="0.2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 s="12">
        <v>1383318226</v>
      </c>
      <c r="J2146" s="12">
        <v>1380726226</v>
      </c>
      <c r="K2146" s="13">
        <f>(J2146/86400)+25569</f>
        <v>41549.627615740741</v>
      </c>
      <c r="L2146" t="b">
        <v>0</v>
      </c>
      <c r="M2146">
        <v>17</v>
      </c>
      <c r="N2146" t="b">
        <v>1</v>
      </c>
      <c r="O2146" t="s">
        <v>8274</v>
      </c>
      <c r="P2146">
        <f t="shared" si="66"/>
        <v>0</v>
      </c>
      <c r="Q2146">
        <f>YEAR(K2146)</f>
        <v>2013</v>
      </c>
      <c r="R2146">
        <f t="shared" si="67"/>
        <v>114</v>
      </c>
      <c r="S2146" s="17" t="s">
        <v>8347</v>
      </c>
      <c r="T2146" t="s">
        <v>8351</v>
      </c>
    </row>
    <row r="2147" spans="1:20" ht="32" hidden="1" x14ac:dyDescent="0.2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 s="12">
        <v>1394220030</v>
      </c>
      <c r="J2147" s="12">
        <v>1392232830</v>
      </c>
      <c r="K2147" s="13">
        <f>(J2147/86400)+25569</f>
        <v>41682.805902777778</v>
      </c>
      <c r="L2147" t="b">
        <v>0</v>
      </c>
      <c r="M2147">
        <v>49</v>
      </c>
      <c r="N2147" t="b">
        <v>1</v>
      </c>
      <c r="O2147" t="s">
        <v>8264</v>
      </c>
      <c r="P2147">
        <f t="shared" si="66"/>
        <v>0</v>
      </c>
      <c r="Q2147">
        <f>YEAR(K2147)</f>
        <v>2014</v>
      </c>
      <c r="R2147">
        <f t="shared" si="67"/>
        <v>105</v>
      </c>
      <c r="S2147" s="17" t="s">
        <v>8341</v>
      </c>
      <c r="T2147" t="s">
        <v>8363</v>
      </c>
    </row>
    <row r="2148" spans="1:20" ht="48" hidden="1" x14ac:dyDescent="0.2">
      <c r="A2148">
        <v>1033</v>
      </c>
      <c r="B2148" s="3" t="s">
        <v>1034</v>
      </c>
      <c r="C2148" s="3" t="s">
        <v>5143</v>
      </c>
      <c r="D2148" s="6">
        <v>1328</v>
      </c>
      <c r="E2148" s="8">
        <v>1366</v>
      </c>
      <c r="F2148" t="s">
        <v>8218</v>
      </c>
      <c r="G2148" t="s">
        <v>8224</v>
      </c>
      <c r="H2148" t="s">
        <v>8246</v>
      </c>
      <c r="I2148" s="12">
        <v>1481564080</v>
      </c>
      <c r="J2148" s="12">
        <v>1479144880</v>
      </c>
      <c r="K2148" s="13">
        <f>(J2148/86400)+25569</f>
        <v>42688.732407407406</v>
      </c>
      <c r="L2148" t="b">
        <v>0</v>
      </c>
      <c r="M2148">
        <v>27</v>
      </c>
      <c r="N2148" t="b">
        <v>1</v>
      </c>
      <c r="O2148" t="s">
        <v>8278</v>
      </c>
      <c r="P2148">
        <f t="shared" si="66"/>
        <v>0</v>
      </c>
      <c r="Q2148">
        <f>YEAR(K2148)</f>
        <v>2016</v>
      </c>
      <c r="R2148">
        <f t="shared" si="67"/>
        <v>103</v>
      </c>
      <c r="S2148" s="17" t="s">
        <v>8347</v>
      </c>
      <c r="T2148" t="s">
        <v>8349</v>
      </c>
    </row>
    <row r="2149" spans="1:20" ht="48" x14ac:dyDescent="0.2">
      <c r="A2149">
        <v>557</v>
      </c>
      <c r="B2149" s="3" t="s">
        <v>558</v>
      </c>
      <c r="C2149" s="3" t="s">
        <v>4667</v>
      </c>
      <c r="D2149" s="6">
        <v>150000</v>
      </c>
      <c r="E2149" s="8">
        <v>1366</v>
      </c>
      <c r="F2149" t="s">
        <v>8220</v>
      </c>
      <c r="G2149" t="s">
        <v>8235</v>
      </c>
      <c r="H2149" t="s">
        <v>8248</v>
      </c>
      <c r="I2149" s="12">
        <v>1480721803</v>
      </c>
      <c r="J2149" s="12">
        <v>1478126203</v>
      </c>
      <c r="K2149" s="13">
        <f>(J2149/86400)+25569</f>
        <v>42676.942164351851</v>
      </c>
      <c r="L2149" t="b">
        <v>0</v>
      </c>
      <c r="M2149">
        <v>20</v>
      </c>
      <c r="N2149" t="b">
        <v>0</v>
      </c>
      <c r="O2149" t="s">
        <v>8270</v>
      </c>
      <c r="P2149">
        <f t="shared" si="66"/>
        <v>0</v>
      </c>
      <c r="Q2149">
        <f>YEAR(K2149)</f>
        <v>2016</v>
      </c>
      <c r="R2149">
        <f t="shared" si="67"/>
        <v>1</v>
      </c>
      <c r="S2149" s="17" t="s">
        <v>8328</v>
      </c>
      <c r="T2149" t="s">
        <v>8362</v>
      </c>
    </row>
    <row r="2150" spans="1:20" ht="48" hidden="1" x14ac:dyDescent="0.2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 s="12">
        <v>1468036800</v>
      </c>
      <c r="J2150" s="12">
        <v>1465607738</v>
      </c>
      <c r="K2150" s="13">
        <f>(J2150/86400)+25569</f>
        <v>42532.052523148144</v>
      </c>
      <c r="L2150" t="b">
        <v>0</v>
      </c>
      <c r="M2150">
        <v>20</v>
      </c>
      <c r="N2150" t="b">
        <v>1</v>
      </c>
      <c r="O2150" t="s">
        <v>8269</v>
      </c>
      <c r="P2150">
        <f t="shared" si="66"/>
        <v>0</v>
      </c>
      <c r="Q2150">
        <f>YEAR(K2150)</f>
        <v>2016</v>
      </c>
      <c r="R2150">
        <f t="shared" si="67"/>
        <v>171</v>
      </c>
      <c r="S2150" s="17" t="s">
        <v>8343</v>
      </c>
      <c r="T2150" t="s">
        <v>8346</v>
      </c>
    </row>
    <row r="2151" spans="1:20" ht="48" hidden="1" x14ac:dyDescent="0.2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 s="12">
        <v>1297160329</v>
      </c>
      <c r="J2151" s="12">
        <v>1295000329</v>
      </c>
      <c r="K2151" s="13">
        <f>(J2151/86400)+25569</f>
        <v>40557.429733796293</v>
      </c>
      <c r="L2151" t="b">
        <v>0</v>
      </c>
      <c r="M2151">
        <v>47</v>
      </c>
      <c r="N2151" t="b">
        <v>1</v>
      </c>
      <c r="O2151" t="s">
        <v>8277</v>
      </c>
      <c r="P2151">
        <f t="shared" si="66"/>
        <v>0</v>
      </c>
      <c r="Q2151">
        <f>YEAR(K2151)</f>
        <v>2011</v>
      </c>
      <c r="R2151">
        <f t="shared" si="67"/>
        <v>114</v>
      </c>
      <c r="S2151" s="17" t="s">
        <v>8347</v>
      </c>
      <c r="T2151" t="s">
        <v>8348</v>
      </c>
    </row>
    <row r="2152" spans="1:20" ht="48" x14ac:dyDescent="0.2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 s="12">
        <v>1446131207</v>
      </c>
      <c r="J2152" s="12">
        <v>1443712007</v>
      </c>
      <c r="K2152" s="13">
        <f>(J2152/86400)+25569</f>
        <v>42278.629710648151</v>
      </c>
      <c r="L2152" t="b">
        <v>0</v>
      </c>
      <c r="M2152">
        <v>20</v>
      </c>
      <c r="N2152" t="b">
        <v>0</v>
      </c>
      <c r="O2152" t="s">
        <v>8269</v>
      </c>
      <c r="P2152">
        <f t="shared" si="66"/>
        <v>0</v>
      </c>
      <c r="Q2152">
        <f>YEAR(K2152)</f>
        <v>2015</v>
      </c>
      <c r="R2152">
        <f t="shared" si="67"/>
        <v>27</v>
      </c>
      <c r="S2152" s="17" t="s">
        <v>8343</v>
      </c>
      <c r="T2152" t="s">
        <v>8346</v>
      </c>
    </row>
    <row r="2153" spans="1:20" ht="32" hidden="1" x14ac:dyDescent="0.2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 s="12">
        <v>1430488740</v>
      </c>
      <c r="J2153" s="12">
        <v>1427747906</v>
      </c>
      <c r="K2153" s="13">
        <f>(J2153/86400)+25569</f>
        <v>42093.860023148147</v>
      </c>
      <c r="L2153" t="b">
        <v>0</v>
      </c>
      <c r="M2153">
        <v>18</v>
      </c>
      <c r="N2153" t="b">
        <v>1</v>
      </c>
      <c r="O2153" t="s">
        <v>8298</v>
      </c>
      <c r="P2153">
        <f t="shared" si="66"/>
        <v>0</v>
      </c>
      <c r="Q2153">
        <f>YEAR(K2153)</f>
        <v>2015</v>
      </c>
      <c r="R2153">
        <f t="shared" si="67"/>
        <v>109</v>
      </c>
      <c r="S2153" s="17" t="s">
        <v>8347</v>
      </c>
      <c r="T2153" t="s">
        <v>8361</v>
      </c>
    </row>
    <row r="2154" spans="1:20" ht="48" hidden="1" x14ac:dyDescent="0.2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 s="12">
        <v>1304628648</v>
      </c>
      <c r="J2154" s="12">
        <v>1302036648</v>
      </c>
      <c r="K2154" s="13">
        <f>(J2154/86400)+25569</f>
        <v>40638.868611111109</v>
      </c>
      <c r="L2154" t="b">
        <v>0</v>
      </c>
      <c r="M2154">
        <v>38</v>
      </c>
      <c r="N2154" t="b">
        <v>1</v>
      </c>
      <c r="O2154" t="s">
        <v>8277</v>
      </c>
      <c r="P2154">
        <f t="shared" si="66"/>
        <v>0</v>
      </c>
      <c r="Q2154">
        <f>YEAR(K2154)</f>
        <v>2011</v>
      </c>
      <c r="R2154">
        <f t="shared" si="67"/>
        <v>136</v>
      </c>
      <c r="S2154" s="17" t="s">
        <v>8347</v>
      </c>
      <c r="T2154" t="s">
        <v>8348</v>
      </c>
    </row>
    <row r="2155" spans="1:20" ht="48" hidden="1" x14ac:dyDescent="0.2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 s="12">
        <v>1422658930</v>
      </c>
      <c r="J2155" s="12">
        <v>1421362930</v>
      </c>
      <c r="K2155" s="13">
        <f>(J2155/86400)+25569</f>
        <v>42019.959837962961</v>
      </c>
      <c r="L2155" t="b">
        <v>0</v>
      </c>
      <c r="M2155">
        <v>21</v>
      </c>
      <c r="N2155" t="b">
        <v>1</v>
      </c>
      <c r="O2155" t="s">
        <v>8269</v>
      </c>
      <c r="P2155">
        <f t="shared" si="66"/>
        <v>0</v>
      </c>
      <c r="Q2155">
        <f>YEAR(K2155)</f>
        <v>2015</v>
      </c>
      <c r="R2155">
        <f t="shared" si="67"/>
        <v>170</v>
      </c>
      <c r="S2155" s="17" t="s">
        <v>8343</v>
      </c>
      <c r="T2155" t="s">
        <v>8346</v>
      </c>
    </row>
    <row r="2156" spans="1:20" ht="96" hidden="1" x14ac:dyDescent="0.2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 s="12">
        <v>1472751121</v>
      </c>
      <c r="J2156" s="12">
        <v>1471887121</v>
      </c>
      <c r="K2156" s="13">
        <f>(J2156/86400)+25569</f>
        <v>42604.730567129634</v>
      </c>
      <c r="L2156" t="b">
        <v>0</v>
      </c>
      <c r="M2156">
        <v>35</v>
      </c>
      <c r="N2156" t="b">
        <v>1</v>
      </c>
      <c r="O2156" t="s">
        <v>8264</v>
      </c>
      <c r="P2156">
        <f t="shared" si="66"/>
        <v>0</v>
      </c>
      <c r="Q2156">
        <f>YEAR(K2156)</f>
        <v>2016</v>
      </c>
      <c r="R2156">
        <f t="shared" si="67"/>
        <v>2702</v>
      </c>
      <c r="S2156" s="17" t="s">
        <v>8341</v>
      </c>
      <c r="T2156" t="s">
        <v>8363</v>
      </c>
    </row>
    <row r="2157" spans="1:20" ht="48" hidden="1" x14ac:dyDescent="0.2">
      <c r="A2157">
        <v>1884</v>
      </c>
      <c r="B2157" s="3" t="s">
        <v>1885</v>
      </c>
      <c r="C2157" s="3" t="s">
        <v>5994</v>
      </c>
      <c r="D2157" s="6">
        <v>1000</v>
      </c>
      <c r="E2157" s="8">
        <v>1351</v>
      </c>
      <c r="F2157" t="s">
        <v>8218</v>
      </c>
      <c r="G2157" t="s">
        <v>8223</v>
      </c>
      <c r="H2157" t="s">
        <v>8245</v>
      </c>
      <c r="I2157" s="12">
        <v>1354017600</v>
      </c>
      <c r="J2157" s="12">
        <v>1350967535</v>
      </c>
      <c r="K2157" s="13">
        <f>(J2157/86400)+25569</f>
        <v>41205.198321759257</v>
      </c>
      <c r="L2157" t="b">
        <v>0</v>
      </c>
      <c r="M2157">
        <v>26</v>
      </c>
      <c r="N2157" t="b">
        <v>1</v>
      </c>
      <c r="O2157" t="s">
        <v>8277</v>
      </c>
      <c r="P2157">
        <f t="shared" si="66"/>
        <v>0</v>
      </c>
      <c r="Q2157">
        <f>YEAR(K2157)</f>
        <v>2012</v>
      </c>
      <c r="R2157">
        <f t="shared" si="67"/>
        <v>135</v>
      </c>
      <c r="S2157" s="17" t="s">
        <v>8347</v>
      </c>
      <c r="T2157" t="s">
        <v>8348</v>
      </c>
    </row>
    <row r="2158" spans="1:20" ht="48" x14ac:dyDescent="0.2">
      <c r="A2158">
        <v>877</v>
      </c>
      <c r="B2158" s="3" t="s">
        <v>878</v>
      </c>
      <c r="C2158" s="3" t="s">
        <v>4987</v>
      </c>
      <c r="D2158" s="6">
        <v>2000</v>
      </c>
      <c r="E2158" s="8">
        <v>1351</v>
      </c>
      <c r="F2158" t="s">
        <v>8220</v>
      </c>
      <c r="G2158" t="s">
        <v>8223</v>
      </c>
      <c r="H2158" t="s">
        <v>8245</v>
      </c>
      <c r="I2158" s="12">
        <v>1387479360</v>
      </c>
      <c r="J2158" s="12">
        <v>1384887360</v>
      </c>
      <c r="K2158" s="13">
        <f>(J2158/86400)+25569</f>
        <v>41597.788888888885</v>
      </c>
      <c r="L2158" t="b">
        <v>0</v>
      </c>
      <c r="M2158">
        <v>29</v>
      </c>
      <c r="N2158" t="b">
        <v>0</v>
      </c>
      <c r="O2158" t="s">
        <v>8276</v>
      </c>
      <c r="P2158">
        <f t="shared" si="66"/>
        <v>0</v>
      </c>
      <c r="Q2158">
        <f>YEAR(K2158)</f>
        <v>2013</v>
      </c>
      <c r="R2158">
        <f t="shared" si="67"/>
        <v>68</v>
      </c>
      <c r="S2158" s="17" t="s">
        <v>8347</v>
      </c>
      <c r="T2158" t="s">
        <v>8370</v>
      </c>
    </row>
    <row r="2159" spans="1:20" ht="32" hidden="1" x14ac:dyDescent="0.2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 s="12">
        <v>1311538136</v>
      </c>
      <c r="J2159" s="12">
        <v>1308946136</v>
      </c>
      <c r="K2159" s="13">
        <f>(J2159/86400)+25569</f>
        <v>40718.839537037034</v>
      </c>
      <c r="L2159" t="b">
        <v>0</v>
      </c>
      <c r="M2159">
        <v>17</v>
      </c>
      <c r="N2159" t="b">
        <v>1</v>
      </c>
      <c r="O2159" t="s">
        <v>8277</v>
      </c>
      <c r="P2159">
        <f t="shared" si="66"/>
        <v>0</v>
      </c>
      <c r="Q2159">
        <f>YEAR(K2159)</f>
        <v>2011</v>
      </c>
      <c r="R2159">
        <f t="shared" si="67"/>
        <v>135</v>
      </c>
      <c r="S2159" s="17" t="s">
        <v>8347</v>
      </c>
      <c r="T2159" t="s">
        <v>8348</v>
      </c>
    </row>
    <row r="2160" spans="1:20" ht="48" x14ac:dyDescent="0.2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 s="12">
        <v>1421635190</v>
      </c>
      <c r="J2160" s="12">
        <v>1418179190</v>
      </c>
      <c r="K2160" s="13">
        <f>(J2160/86400)+25569</f>
        <v>41983.110995370371</v>
      </c>
      <c r="L2160" t="b">
        <v>0</v>
      </c>
      <c r="M2160">
        <v>16</v>
      </c>
      <c r="N2160" t="b">
        <v>0</v>
      </c>
      <c r="O2160" t="s">
        <v>8282</v>
      </c>
      <c r="P2160">
        <f t="shared" si="66"/>
        <v>0</v>
      </c>
      <c r="Q2160">
        <f>YEAR(K2160)</f>
        <v>2014</v>
      </c>
      <c r="R2160">
        <f t="shared" si="67"/>
        <v>41</v>
      </c>
      <c r="S2160" s="17" t="s">
        <v>8339</v>
      </c>
      <c r="T2160" t="s">
        <v>8365</v>
      </c>
    </row>
    <row r="2161" spans="1:20" ht="32" hidden="1" x14ac:dyDescent="0.2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 s="12">
        <v>1394460000</v>
      </c>
      <c r="J2161" s="12">
        <v>1393233855</v>
      </c>
      <c r="K2161" s="13">
        <f>(J2161/86400)+25569</f>
        <v>41694.391840277778</v>
      </c>
      <c r="L2161" t="b">
        <v>0</v>
      </c>
      <c r="M2161">
        <v>47</v>
      </c>
      <c r="N2161" t="b">
        <v>1</v>
      </c>
      <c r="O2161" t="s">
        <v>8275</v>
      </c>
      <c r="P2161">
        <f t="shared" si="66"/>
        <v>0</v>
      </c>
      <c r="Q2161">
        <f>YEAR(K2161)</f>
        <v>2014</v>
      </c>
      <c r="R2161">
        <f t="shared" si="67"/>
        <v>122</v>
      </c>
      <c r="S2161" s="17" t="s">
        <v>8347</v>
      </c>
      <c r="T2161" t="s">
        <v>8356</v>
      </c>
    </row>
    <row r="2162" spans="1:20" ht="32" hidden="1" x14ac:dyDescent="0.2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 s="12">
        <v>1362960000</v>
      </c>
      <c r="J2162" s="12">
        <v>1359946188</v>
      </c>
      <c r="K2162" s="13">
        <f>(J2162/86400)+25569</f>
        <v>41309.11791666667</v>
      </c>
      <c r="L2162" t="b">
        <v>0</v>
      </c>
      <c r="M2162">
        <v>42</v>
      </c>
      <c r="N2162" t="b">
        <v>1</v>
      </c>
      <c r="O2162" t="s">
        <v>8272</v>
      </c>
      <c r="P2162">
        <f t="shared" si="66"/>
        <v>0</v>
      </c>
      <c r="Q2162">
        <f>YEAR(K2162)</f>
        <v>2013</v>
      </c>
      <c r="R2162">
        <f t="shared" si="67"/>
        <v>134</v>
      </c>
      <c r="S2162" s="17" t="s">
        <v>8331</v>
      </c>
      <c r="T2162" t="s">
        <v>8353</v>
      </c>
    </row>
    <row r="2163" spans="1:20" ht="48" x14ac:dyDescent="0.2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 s="12">
        <v>1482339794</v>
      </c>
      <c r="J2163" s="12">
        <v>1479747794</v>
      </c>
      <c r="K2163" s="13">
        <f>(J2163/86400)+25569</f>
        <v>42695.7105787037</v>
      </c>
      <c r="L2163" t="b">
        <v>0</v>
      </c>
      <c r="M2163">
        <v>6</v>
      </c>
      <c r="N2163" t="b">
        <v>0</v>
      </c>
      <c r="O2163" t="s">
        <v>8269</v>
      </c>
      <c r="P2163">
        <f t="shared" si="66"/>
        <v>0</v>
      </c>
      <c r="Q2163">
        <f>YEAR(K2163)</f>
        <v>2016</v>
      </c>
      <c r="R2163">
        <f t="shared" si="67"/>
        <v>9</v>
      </c>
      <c r="S2163" s="17" t="s">
        <v>8343</v>
      </c>
      <c r="T2163" t="s">
        <v>8346</v>
      </c>
    </row>
    <row r="2164" spans="1:20" ht="19" hidden="1" x14ac:dyDescent="0.2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 s="12">
        <v>1429321210</v>
      </c>
      <c r="J2164" s="12">
        <v>1426729210</v>
      </c>
      <c r="K2164" s="13">
        <f>(J2164/86400)+25569</f>
        <v>42082.069560185184</v>
      </c>
      <c r="L2164" t="b">
        <v>0</v>
      </c>
      <c r="M2164">
        <v>10</v>
      </c>
      <c r="N2164" t="b">
        <v>0</v>
      </c>
      <c r="O2164" t="s">
        <v>8299</v>
      </c>
      <c r="P2164">
        <f t="shared" si="66"/>
        <v>0</v>
      </c>
      <c r="Q2164">
        <f>YEAR(K2164)</f>
        <v>2015</v>
      </c>
      <c r="R2164">
        <f t="shared" si="67"/>
        <v>3</v>
      </c>
      <c r="S2164" s="17" t="s">
        <v>8328</v>
      </c>
      <c r="T2164" t="s">
        <v>8335</v>
      </c>
    </row>
    <row r="2165" spans="1:20" ht="48" hidden="1" x14ac:dyDescent="0.2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 s="12">
        <v>1461653700</v>
      </c>
      <c r="J2165" s="12">
        <v>1458665146</v>
      </c>
      <c r="K2165" s="13">
        <f>(J2165/86400)+25569</f>
        <v>42451.698449074072</v>
      </c>
      <c r="L2165" t="b">
        <v>0</v>
      </c>
      <c r="M2165">
        <v>44</v>
      </c>
      <c r="N2165" t="b">
        <v>0</v>
      </c>
      <c r="O2165" t="s">
        <v>8271</v>
      </c>
      <c r="P2165">
        <f t="shared" si="66"/>
        <v>0</v>
      </c>
      <c r="Q2165">
        <f>YEAR(K2165)</f>
        <v>2016</v>
      </c>
      <c r="R2165">
        <f t="shared" si="67"/>
        <v>9</v>
      </c>
      <c r="S2165" s="17" t="s">
        <v>8328</v>
      </c>
      <c r="T2165" t="s">
        <v>8330</v>
      </c>
    </row>
    <row r="2166" spans="1:20" ht="32" hidden="1" x14ac:dyDescent="0.2">
      <c r="A2166">
        <v>1741</v>
      </c>
      <c r="B2166" s="3" t="s">
        <v>1742</v>
      </c>
      <c r="C2166" s="3" t="s">
        <v>5851</v>
      </c>
      <c r="D2166" s="6">
        <v>1200</v>
      </c>
      <c r="E2166" s="8">
        <v>1330</v>
      </c>
      <c r="F2166" t="s">
        <v>8218</v>
      </c>
      <c r="G2166" t="s">
        <v>8224</v>
      </c>
      <c r="H2166" t="s">
        <v>8246</v>
      </c>
      <c r="I2166" s="12">
        <v>1433948671</v>
      </c>
      <c r="J2166" s="12">
        <v>1430060671</v>
      </c>
      <c r="K2166" s="13">
        <f>(J2166/86400)+25569</f>
        <v>42120.628136574072</v>
      </c>
      <c r="L2166" t="b">
        <v>0</v>
      </c>
      <c r="M2166">
        <v>52</v>
      </c>
      <c r="N2166" t="b">
        <v>1</v>
      </c>
      <c r="O2166" t="s">
        <v>8283</v>
      </c>
      <c r="P2166">
        <f t="shared" si="66"/>
        <v>0</v>
      </c>
      <c r="Q2166">
        <f>YEAR(K2166)</f>
        <v>2015</v>
      </c>
      <c r="R2166">
        <f t="shared" si="67"/>
        <v>111</v>
      </c>
      <c r="S2166" s="17" t="s">
        <v>8333</v>
      </c>
      <c r="T2166" t="s">
        <v>8334</v>
      </c>
    </row>
    <row r="2167" spans="1:20" ht="19" hidden="1" x14ac:dyDescent="0.2">
      <c r="A2167">
        <v>528</v>
      </c>
      <c r="B2167" s="3" t="s">
        <v>529</v>
      </c>
      <c r="C2167" s="3" t="s">
        <v>4638</v>
      </c>
      <c r="D2167" s="6">
        <v>1150</v>
      </c>
      <c r="E2167" s="8">
        <v>1330</v>
      </c>
      <c r="F2167" t="s">
        <v>8218</v>
      </c>
      <c r="G2167" t="s">
        <v>8223</v>
      </c>
      <c r="H2167" t="s">
        <v>8245</v>
      </c>
      <c r="I2167" s="12">
        <v>1434921600</v>
      </c>
      <c r="J2167" s="12">
        <v>1433109907</v>
      </c>
      <c r="K2167" s="13">
        <f>(J2167/86400)+25569</f>
        <v>42155.920219907406</v>
      </c>
      <c r="L2167" t="b">
        <v>0</v>
      </c>
      <c r="M2167">
        <v>30</v>
      </c>
      <c r="N2167" t="b">
        <v>1</v>
      </c>
      <c r="O2167" t="s">
        <v>8269</v>
      </c>
      <c r="P2167">
        <f t="shared" si="66"/>
        <v>0</v>
      </c>
      <c r="Q2167">
        <f>YEAR(K2167)</f>
        <v>2015</v>
      </c>
      <c r="R2167">
        <f t="shared" si="67"/>
        <v>116</v>
      </c>
      <c r="S2167" s="17" t="s">
        <v>8343</v>
      </c>
      <c r="T2167" t="s">
        <v>8346</v>
      </c>
    </row>
    <row r="2168" spans="1:20" ht="48" hidden="1" x14ac:dyDescent="0.2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 s="12">
        <v>1420377366</v>
      </c>
      <c r="J2168" s="12">
        <v>1415193366</v>
      </c>
      <c r="K2168" s="13">
        <f>(J2168/86400)+25569</f>
        <v>41948.552847222221</v>
      </c>
      <c r="L2168" t="b">
        <v>0</v>
      </c>
      <c r="M2168">
        <v>31</v>
      </c>
      <c r="N2168" t="b">
        <v>1</v>
      </c>
      <c r="O2168" t="s">
        <v>8269</v>
      </c>
      <c r="P2168">
        <f t="shared" si="66"/>
        <v>0</v>
      </c>
      <c r="Q2168">
        <f>YEAR(K2168)</f>
        <v>2014</v>
      </c>
      <c r="R2168">
        <f t="shared" si="67"/>
        <v>133</v>
      </c>
      <c r="S2168" s="17" t="s">
        <v>8343</v>
      </c>
      <c r="T2168" t="s">
        <v>8346</v>
      </c>
    </row>
    <row r="2169" spans="1:20" ht="48" hidden="1" x14ac:dyDescent="0.2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 s="12">
        <v>1438543889</v>
      </c>
      <c r="J2169" s="12">
        <v>1436383889</v>
      </c>
      <c r="K2169" s="13">
        <f>(J2169/86400)+25569</f>
        <v>42193.813530092593</v>
      </c>
      <c r="L2169" t="b">
        <v>0</v>
      </c>
      <c r="M2169">
        <v>28</v>
      </c>
      <c r="N2169" t="b">
        <v>1</v>
      </c>
      <c r="O2169" t="s">
        <v>8303</v>
      </c>
      <c r="P2169">
        <f t="shared" si="66"/>
        <v>0</v>
      </c>
      <c r="Q2169">
        <f>YEAR(K2169)</f>
        <v>2015</v>
      </c>
      <c r="R2169">
        <f t="shared" si="67"/>
        <v>106</v>
      </c>
      <c r="S2169" s="17" t="s">
        <v>8343</v>
      </c>
      <c r="T2169" t="s">
        <v>8355</v>
      </c>
    </row>
    <row r="2170" spans="1:20" ht="48" hidden="1" x14ac:dyDescent="0.2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 s="12">
        <v>1459641073</v>
      </c>
      <c r="J2170" s="12">
        <v>1454460673</v>
      </c>
      <c r="K2170" s="13">
        <f>(J2170/86400)+25569</f>
        <v>42403.035567129627</v>
      </c>
      <c r="L2170" t="b">
        <v>0</v>
      </c>
      <c r="M2170">
        <v>11</v>
      </c>
      <c r="N2170" t="b">
        <v>1</v>
      </c>
      <c r="O2170" t="s">
        <v>8303</v>
      </c>
      <c r="P2170">
        <f t="shared" si="66"/>
        <v>0</v>
      </c>
      <c r="Q2170">
        <f>YEAR(K2170)</f>
        <v>2016</v>
      </c>
      <c r="R2170">
        <f t="shared" si="67"/>
        <v>133</v>
      </c>
      <c r="S2170" s="17" t="s">
        <v>8343</v>
      </c>
      <c r="T2170" t="s">
        <v>8355</v>
      </c>
    </row>
    <row r="2171" spans="1:20" ht="48" hidden="1" x14ac:dyDescent="0.2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 s="12">
        <v>1462402850</v>
      </c>
      <c r="J2171" s="12">
        <v>1459810850</v>
      </c>
      <c r="K2171" s="13">
        <f>(J2171/86400)+25569</f>
        <v>42464.958912037036</v>
      </c>
      <c r="L2171" t="b">
        <v>0</v>
      </c>
      <c r="M2171">
        <v>20</v>
      </c>
      <c r="N2171" t="b">
        <v>0</v>
      </c>
      <c r="O2171" t="s">
        <v>8301</v>
      </c>
      <c r="P2171">
        <f t="shared" si="66"/>
        <v>0</v>
      </c>
      <c r="Q2171">
        <f>YEAR(K2171)</f>
        <v>2016</v>
      </c>
      <c r="R2171">
        <f t="shared" si="67"/>
        <v>17</v>
      </c>
      <c r="S2171" s="17" t="s">
        <v>8343</v>
      </c>
      <c r="T2171" t="s">
        <v>8344</v>
      </c>
    </row>
    <row r="2172" spans="1:20" ht="48" hidden="1" x14ac:dyDescent="0.2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 s="12">
        <v>1334784160</v>
      </c>
      <c r="J2172" s="12">
        <v>1332192160</v>
      </c>
      <c r="K2172" s="13">
        <f>(J2172/86400)+25569</f>
        <v>40987.890740740739</v>
      </c>
      <c r="L2172" t="b">
        <v>0</v>
      </c>
      <c r="M2172">
        <v>34</v>
      </c>
      <c r="N2172" t="b">
        <v>1</v>
      </c>
      <c r="O2172" t="s">
        <v>8290</v>
      </c>
      <c r="P2172">
        <f t="shared" si="66"/>
        <v>0</v>
      </c>
      <c r="Q2172">
        <f>YEAR(K2172)</f>
        <v>2012</v>
      </c>
      <c r="R2172">
        <f t="shared" si="67"/>
        <v>120</v>
      </c>
      <c r="S2172" s="17" t="s">
        <v>8347</v>
      </c>
      <c r="T2172" t="s">
        <v>8358</v>
      </c>
    </row>
    <row r="2173" spans="1:20" ht="32" hidden="1" x14ac:dyDescent="0.2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 s="12">
        <v>1423724400</v>
      </c>
      <c r="J2173" s="12">
        <v>1421274954</v>
      </c>
      <c r="K2173" s="13">
        <f>(J2173/86400)+25569</f>
        <v>42018.94159722222</v>
      </c>
      <c r="L2173" t="b">
        <v>0</v>
      </c>
      <c r="M2173">
        <v>28</v>
      </c>
      <c r="N2173" t="b">
        <v>1</v>
      </c>
      <c r="O2173" t="s">
        <v>8269</v>
      </c>
      <c r="P2173">
        <f t="shared" si="66"/>
        <v>0</v>
      </c>
      <c r="Q2173">
        <f>YEAR(K2173)</f>
        <v>2015</v>
      </c>
      <c r="R2173">
        <f t="shared" si="67"/>
        <v>105</v>
      </c>
      <c r="S2173" s="17" t="s">
        <v>8343</v>
      </c>
      <c r="T2173" t="s">
        <v>8346</v>
      </c>
    </row>
    <row r="2174" spans="1:20" ht="64" x14ac:dyDescent="0.2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 s="12">
        <v>1443973546</v>
      </c>
      <c r="J2174" s="12">
        <v>1438789546</v>
      </c>
      <c r="K2174" s="13">
        <f>(J2174/86400)+25569</f>
        <v>42221.656782407408</v>
      </c>
      <c r="L2174" t="b">
        <v>0</v>
      </c>
      <c r="M2174">
        <v>23</v>
      </c>
      <c r="N2174" t="b">
        <v>0</v>
      </c>
      <c r="O2174" t="s">
        <v>8269</v>
      </c>
      <c r="P2174">
        <f t="shared" si="66"/>
        <v>0</v>
      </c>
      <c r="Q2174">
        <f>YEAR(K2174)</f>
        <v>2015</v>
      </c>
      <c r="R2174">
        <f t="shared" si="67"/>
        <v>44</v>
      </c>
      <c r="S2174" s="17" t="s">
        <v>8343</v>
      </c>
      <c r="T2174" t="s">
        <v>8346</v>
      </c>
    </row>
    <row r="2175" spans="1:20" ht="48" hidden="1" x14ac:dyDescent="0.2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 s="12">
        <v>1462334340</v>
      </c>
      <c r="J2175" s="12">
        <v>1459711917</v>
      </c>
      <c r="K2175" s="13">
        <f>(J2175/86400)+25569</f>
        <v>42463.81385416667</v>
      </c>
      <c r="L2175" t="b">
        <v>1</v>
      </c>
      <c r="M2175">
        <v>26</v>
      </c>
      <c r="N2175" t="b">
        <v>1</v>
      </c>
      <c r="O2175" t="s">
        <v>8269</v>
      </c>
      <c r="P2175">
        <f t="shared" si="66"/>
        <v>1312</v>
      </c>
      <c r="Q2175">
        <f>YEAR(K2175)</f>
        <v>2016</v>
      </c>
      <c r="R2175">
        <f t="shared" si="67"/>
        <v>131</v>
      </c>
      <c r="S2175" s="17" t="s">
        <v>8343</v>
      </c>
      <c r="T2175" t="s">
        <v>8346</v>
      </c>
    </row>
    <row r="2176" spans="1:20" ht="48" x14ac:dyDescent="0.2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 s="12">
        <v>1482397263</v>
      </c>
      <c r="J2176" s="12">
        <v>1479805263</v>
      </c>
      <c r="K2176" s="13">
        <f>(J2176/86400)+25569</f>
        <v>42696.37572916667</v>
      </c>
      <c r="L2176" t="b">
        <v>0</v>
      </c>
      <c r="M2176">
        <v>201</v>
      </c>
      <c r="N2176" t="b">
        <v>0</v>
      </c>
      <c r="O2176" t="s">
        <v>8271</v>
      </c>
      <c r="P2176">
        <f t="shared" si="66"/>
        <v>0</v>
      </c>
      <c r="Q2176">
        <f>YEAR(K2176)</f>
        <v>2016</v>
      </c>
      <c r="R2176">
        <f t="shared" si="67"/>
        <v>7</v>
      </c>
      <c r="S2176" s="17" t="s">
        <v>8328</v>
      </c>
      <c r="T2176" t="s">
        <v>8330</v>
      </c>
    </row>
    <row r="2177" spans="1:20" ht="48" x14ac:dyDescent="0.2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 s="12">
        <v>1469213732</v>
      </c>
      <c r="J2177" s="12">
        <v>1466621732</v>
      </c>
      <c r="K2177" s="13">
        <f>(J2177/86400)+25569</f>
        <v>42543.788564814815</v>
      </c>
      <c r="L2177" t="b">
        <v>0</v>
      </c>
      <c r="M2177">
        <v>6</v>
      </c>
      <c r="N2177" t="b">
        <v>0</v>
      </c>
      <c r="O2177" t="s">
        <v>8269</v>
      </c>
      <c r="P2177">
        <f t="shared" si="66"/>
        <v>0</v>
      </c>
      <c r="Q2177">
        <f>YEAR(K2177)</f>
        <v>2016</v>
      </c>
      <c r="R2177">
        <f t="shared" si="67"/>
        <v>1</v>
      </c>
      <c r="S2177" s="17" t="s">
        <v>8343</v>
      </c>
      <c r="T2177" t="s">
        <v>8346</v>
      </c>
    </row>
    <row r="2178" spans="1:20" ht="32" x14ac:dyDescent="0.2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 s="12">
        <v>1424056873</v>
      </c>
      <c r="J2178" s="12">
        <v>1421464873</v>
      </c>
      <c r="K2178" s="13">
        <f>(J2178/86400)+25569</f>
        <v>42021.139733796299</v>
      </c>
      <c r="L2178" t="b">
        <v>0</v>
      </c>
      <c r="M2178">
        <v>11</v>
      </c>
      <c r="N2178" t="b">
        <v>0</v>
      </c>
      <c r="O2178" t="s">
        <v>8291</v>
      </c>
      <c r="P2178">
        <f t="shared" si="66"/>
        <v>0</v>
      </c>
      <c r="Q2178">
        <f>YEAR(K2178)</f>
        <v>2015</v>
      </c>
      <c r="R2178">
        <f t="shared" si="67"/>
        <v>65</v>
      </c>
      <c r="S2178" s="17" t="s">
        <v>8347</v>
      </c>
      <c r="T2178" t="s">
        <v>8350</v>
      </c>
    </row>
    <row r="2179" spans="1:20" ht="48" hidden="1" x14ac:dyDescent="0.2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 s="12">
        <v>1406509200</v>
      </c>
      <c r="J2179" s="12">
        <v>1404769538</v>
      </c>
      <c r="K2179" s="13">
        <f>(J2179/86400)+25569</f>
        <v>41827.906689814816</v>
      </c>
      <c r="L2179" t="b">
        <v>0</v>
      </c>
      <c r="M2179">
        <v>26</v>
      </c>
      <c r="N2179" t="b">
        <v>1</v>
      </c>
      <c r="O2179" t="s">
        <v>8274</v>
      </c>
      <c r="P2179">
        <f t="shared" ref="P2179:P2242" si="68">IFERROR(ROUND(E2179/L2179,2),0)</f>
        <v>0</v>
      </c>
      <c r="Q2179">
        <f>YEAR(K2179)</f>
        <v>2014</v>
      </c>
      <c r="R2179">
        <f t="shared" ref="R2179:R2242" si="69">ROUND(E2179/D2179*100,0)</f>
        <v>100</v>
      </c>
      <c r="S2179" s="17" t="s">
        <v>8347</v>
      </c>
      <c r="T2179" t="s">
        <v>8351</v>
      </c>
    </row>
    <row r="2180" spans="1:20" ht="48" x14ac:dyDescent="0.2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 s="12">
        <v>1444144222</v>
      </c>
      <c r="J2180" s="12">
        <v>1441120222</v>
      </c>
      <c r="K2180" s="13">
        <f>(J2180/86400)+25569</f>
        <v>42248.632199074069</v>
      </c>
      <c r="L2180" t="b">
        <v>0</v>
      </c>
      <c r="M2180">
        <v>17</v>
      </c>
      <c r="N2180" t="b">
        <v>0</v>
      </c>
      <c r="O2180" t="s">
        <v>8266</v>
      </c>
      <c r="P2180">
        <f t="shared" si="68"/>
        <v>0</v>
      </c>
      <c r="Q2180">
        <f>YEAR(K2180)</f>
        <v>2015</v>
      </c>
      <c r="R2180">
        <f t="shared" si="69"/>
        <v>16</v>
      </c>
      <c r="S2180" s="17" t="s">
        <v>8341</v>
      </c>
      <c r="T2180" t="s">
        <v>8345</v>
      </c>
    </row>
    <row r="2181" spans="1:20" ht="48" hidden="1" x14ac:dyDescent="0.2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 s="12">
        <v>1354845600</v>
      </c>
      <c r="J2181" s="12">
        <v>1352766300</v>
      </c>
      <c r="K2181" s="13">
        <f>(J2181/86400)+25569</f>
        <v>41226.017361111109</v>
      </c>
      <c r="L2181" t="b">
        <v>1</v>
      </c>
      <c r="M2181">
        <v>25</v>
      </c>
      <c r="N2181" t="b">
        <v>1</v>
      </c>
      <c r="O2181" t="s">
        <v>8269</v>
      </c>
      <c r="P2181">
        <f t="shared" si="68"/>
        <v>1300</v>
      </c>
      <c r="Q2181">
        <f>YEAR(K2181)</f>
        <v>2012</v>
      </c>
      <c r="R2181">
        <f t="shared" si="69"/>
        <v>104</v>
      </c>
      <c r="S2181" s="17" t="s">
        <v>8343</v>
      </c>
      <c r="T2181" t="s">
        <v>8346</v>
      </c>
    </row>
    <row r="2182" spans="1:20" ht="48" x14ac:dyDescent="0.2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 s="12">
        <v>1409337611</v>
      </c>
      <c r="J2182" s="12">
        <v>1407177611</v>
      </c>
      <c r="K2182" s="13">
        <f>(J2182/86400)+25569</f>
        <v>41855.777905092589</v>
      </c>
      <c r="L2182" t="b">
        <v>0</v>
      </c>
      <c r="M2182">
        <v>26</v>
      </c>
      <c r="N2182" t="b">
        <v>0</v>
      </c>
      <c r="O2182" t="s">
        <v>8266</v>
      </c>
      <c r="P2182">
        <f t="shared" si="68"/>
        <v>0</v>
      </c>
      <c r="Q2182">
        <f>YEAR(K2182)</f>
        <v>2014</v>
      </c>
      <c r="R2182">
        <f t="shared" si="69"/>
        <v>6</v>
      </c>
      <c r="S2182" s="17" t="s">
        <v>8341</v>
      </c>
      <c r="T2182" t="s">
        <v>8345</v>
      </c>
    </row>
    <row r="2183" spans="1:20" ht="48" hidden="1" x14ac:dyDescent="0.2">
      <c r="A2183">
        <v>3703</v>
      </c>
      <c r="B2183" s="3" t="s">
        <v>3700</v>
      </c>
      <c r="C2183" s="3" t="s">
        <v>7813</v>
      </c>
      <c r="D2183" s="6">
        <v>1050</v>
      </c>
      <c r="E2183" s="8">
        <v>1296</v>
      </c>
      <c r="F2183" t="s">
        <v>8218</v>
      </c>
      <c r="G2183" t="s">
        <v>8223</v>
      </c>
      <c r="H2183" t="s">
        <v>8245</v>
      </c>
      <c r="I2183" s="12">
        <v>1471071540</v>
      </c>
      <c r="J2183" s="12">
        <v>1467720388</v>
      </c>
      <c r="K2183" s="13">
        <f>(J2183/86400)+25569</f>
        <v>42556.504490740743</v>
      </c>
      <c r="L2183" t="b">
        <v>0</v>
      </c>
      <c r="M2183">
        <v>30</v>
      </c>
      <c r="N2183" t="b">
        <v>1</v>
      </c>
      <c r="O2183" t="s">
        <v>8269</v>
      </c>
      <c r="P2183">
        <f t="shared" si="68"/>
        <v>0</v>
      </c>
      <c r="Q2183">
        <f>YEAR(K2183)</f>
        <v>2016</v>
      </c>
      <c r="R2183">
        <f t="shared" si="69"/>
        <v>123</v>
      </c>
      <c r="S2183" s="17" t="s">
        <v>8343</v>
      </c>
      <c r="T2183" t="s">
        <v>8346</v>
      </c>
    </row>
    <row r="2184" spans="1:20" ht="48" x14ac:dyDescent="0.2">
      <c r="A2184">
        <v>3075</v>
      </c>
      <c r="B2184" s="3" t="s">
        <v>3075</v>
      </c>
      <c r="C2184" s="3" t="s">
        <v>7185</v>
      </c>
      <c r="D2184" s="6">
        <v>15000</v>
      </c>
      <c r="E2184" s="8">
        <v>1296</v>
      </c>
      <c r="F2184" t="s">
        <v>8220</v>
      </c>
      <c r="G2184" t="s">
        <v>8223</v>
      </c>
      <c r="H2184" t="s">
        <v>8245</v>
      </c>
      <c r="I2184" s="12">
        <v>1471573640</v>
      </c>
      <c r="J2184" s="12">
        <v>1467253640</v>
      </c>
      <c r="K2184" s="13">
        <f>(J2184/86400)+25569</f>
        <v>42551.102314814816</v>
      </c>
      <c r="L2184" t="b">
        <v>0</v>
      </c>
      <c r="M2184">
        <v>20</v>
      </c>
      <c r="N2184" t="b">
        <v>0</v>
      </c>
      <c r="O2184" t="s">
        <v>8301</v>
      </c>
      <c r="P2184">
        <f t="shared" si="68"/>
        <v>0</v>
      </c>
      <c r="Q2184">
        <f>YEAR(K2184)</f>
        <v>2016</v>
      </c>
      <c r="R2184">
        <f t="shared" si="69"/>
        <v>9</v>
      </c>
      <c r="S2184" s="17" t="s">
        <v>8343</v>
      </c>
      <c r="T2184" t="s">
        <v>8344</v>
      </c>
    </row>
    <row r="2185" spans="1:20" ht="48" hidden="1" x14ac:dyDescent="0.2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 s="12">
        <v>1433043623</v>
      </c>
      <c r="J2185" s="12">
        <v>1429155623</v>
      </c>
      <c r="K2185" s="13">
        <f>(J2185/86400)+25569</f>
        <v>42110.153043981481</v>
      </c>
      <c r="L2185" t="b">
        <v>0</v>
      </c>
      <c r="M2185">
        <v>28</v>
      </c>
      <c r="N2185" t="b">
        <v>0</v>
      </c>
      <c r="O2185" t="s">
        <v>8265</v>
      </c>
      <c r="P2185">
        <f t="shared" si="68"/>
        <v>0</v>
      </c>
      <c r="Q2185">
        <f>YEAR(K2185)</f>
        <v>2015</v>
      </c>
      <c r="R2185">
        <f t="shared" si="69"/>
        <v>11</v>
      </c>
      <c r="S2185" s="17" t="s">
        <v>8341</v>
      </c>
      <c r="T2185" t="s">
        <v>8357</v>
      </c>
    </row>
    <row r="2186" spans="1:20" ht="48" hidden="1" x14ac:dyDescent="0.2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 s="12">
        <v>1488538892</v>
      </c>
      <c r="J2186" s="12">
        <v>1487329292</v>
      </c>
      <c r="K2186" s="13">
        <f>(J2186/86400)+25569</f>
        <v>42783.459398148145</v>
      </c>
      <c r="L2186" t="b">
        <v>0</v>
      </c>
      <c r="M2186">
        <v>25</v>
      </c>
      <c r="N2186" t="b">
        <v>1</v>
      </c>
      <c r="O2186" t="s">
        <v>8301</v>
      </c>
      <c r="P2186">
        <f t="shared" si="68"/>
        <v>0</v>
      </c>
      <c r="Q2186">
        <f>YEAR(K2186)</f>
        <v>2017</v>
      </c>
      <c r="R2186">
        <f t="shared" si="69"/>
        <v>143</v>
      </c>
      <c r="S2186" s="17" t="s">
        <v>8343</v>
      </c>
      <c r="T2186" t="s">
        <v>8344</v>
      </c>
    </row>
    <row r="2187" spans="1:20" ht="19" x14ac:dyDescent="0.2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 s="12">
        <v>1359978927</v>
      </c>
      <c r="J2187" s="12">
        <v>1357127727</v>
      </c>
      <c r="K2187" s="13">
        <f>(J2187/86400)+25569</f>
        <v>41276.496840277774</v>
      </c>
      <c r="L2187" t="b">
        <v>0</v>
      </c>
      <c r="M2187">
        <v>45</v>
      </c>
      <c r="N2187" t="b">
        <v>0</v>
      </c>
      <c r="O2187" t="s">
        <v>8276</v>
      </c>
      <c r="P2187">
        <f t="shared" si="68"/>
        <v>0</v>
      </c>
      <c r="Q2187">
        <f>YEAR(K2187)</f>
        <v>2013</v>
      </c>
      <c r="R2187">
        <f t="shared" si="69"/>
        <v>41</v>
      </c>
      <c r="S2187" s="17" t="s">
        <v>8347</v>
      </c>
      <c r="T2187" t="s">
        <v>8370</v>
      </c>
    </row>
    <row r="2188" spans="1:20" ht="32" hidden="1" x14ac:dyDescent="0.2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 s="12">
        <v>1344789345</v>
      </c>
      <c r="J2188" s="12">
        <v>1340901345</v>
      </c>
      <c r="K2188" s="13">
        <f>(J2188/86400)+25569</f>
        <v>41088.691493055558</v>
      </c>
      <c r="L2188" t="b">
        <v>0</v>
      </c>
      <c r="M2188">
        <v>41</v>
      </c>
      <c r="N2188" t="b">
        <v>1</v>
      </c>
      <c r="O2188" t="s">
        <v>8277</v>
      </c>
      <c r="P2188">
        <f t="shared" si="68"/>
        <v>0</v>
      </c>
      <c r="Q2188">
        <f>YEAR(K2188)</f>
        <v>2012</v>
      </c>
      <c r="R2188">
        <f t="shared" si="69"/>
        <v>171</v>
      </c>
      <c r="S2188" s="17" t="s">
        <v>8347</v>
      </c>
      <c r="T2188" t="s">
        <v>8348</v>
      </c>
    </row>
    <row r="2189" spans="1:20" ht="48" hidden="1" x14ac:dyDescent="0.2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 s="12">
        <v>1434670397</v>
      </c>
      <c r="J2189" s="12">
        <v>1429486397</v>
      </c>
      <c r="K2189" s="13">
        <f>(J2189/86400)+25569</f>
        <v>42113.981446759259</v>
      </c>
      <c r="L2189" t="b">
        <v>0</v>
      </c>
      <c r="M2189">
        <v>7</v>
      </c>
      <c r="N2189" t="b">
        <v>1</v>
      </c>
      <c r="O2189" t="s">
        <v>8267</v>
      </c>
      <c r="P2189">
        <f t="shared" si="68"/>
        <v>0</v>
      </c>
      <c r="Q2189">
        <f>YEAR(K2189)</f>
        <v>2015</v>
      </c>
      <c r="R2189">
        <f t="shared" si="69"/>
        <v>128</v>
      </c>
      <c r="S2189" s="17" t="s">
        <v>8341</v>
      </c>
      <c r="T2189" t="s">
        <v>8342</v>
      </c>
    </row>
    <row r="2190" spans="1:20" ht="48" hidden="1" x14ac:dyDescent="0.2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 s="12">
        <v>1413176340</v>
      </c>
      <c r="J2190" s="12">
        <v>1412091423</v>
      </c>
      <c r="K2190" s="13">
        <f>(J2190/86400)+25569</f>
        <v>41912.650729166664</v>
      </c>
      <c r="L2190" t="b">
        <v>0</v>
      </c>
      <c r="M2190">
        <v>34</v>
      </c>
      <c r="N2190" t="b">
        <v>1</v>
      </c>
      <c r="O2190" t="s">
        <v>8303</v>
      </c>
      <c r="P2190">
        <f t="shared" si="68"/>
        <v>0</v>
      </c>
      <c r="Q2190">
        <f>YEAR(K2190)</f>
        <v>2014</v>
      </c>
      <c r="R2190">
        <f t="shared" si="69"/>
        <v>128</v>
      </c>
      <c r="S2190" s="17" t="s">
        <v>8343</v>
      </c>
      <c r="T2190" t="s">
        <v>8355</v>
      </c>
    </row>
    <row r="2191" spans="1:20" ht="19" hidden="1" x14ac:dyDescent="0.2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 s="12">
        <v>1467301334</v>
      </c>
      <c r="J2191" s="12">
        <v>1464709334</v>
      </c>
      <c r="K2191" s="13">
        <f>(J2191/86400)+25569</f>
        <v>42521.654328703706</v>
      </c>
      <c r="L2191" t="b">
        <v>0</v>
      </c>
      <c r="M2191">
        <v>26</v>
      </c>
      <c r="N2191" t="b">
        <v>1</v>
      </c>
      <c r="O2191" t="s">
        <v>8269</v>
      </c>
      <c r="P2191">
        <f t="shared" si="68"/>
        <v>0</v>
      </c>
      <c r="Q2191">
        <f>YEAR(K2191)</f>
        <v>2016</v>
      </c>
      <c r="R2191">
        <f t="shared" si="69"/>
        <v>128</v>
      </c>
      <c r="S2191" s="17" t="s">
        <v>8343</v>
      </c>
      <c r="T2191" t="s">
        <v>8346</v>
      </c>
    </row>
    <row r="2192" spans="1:20" ht="32" x14ac:dyDescent="0.2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 s="12">
        <v>1461186676</v>
      </c>
      <c r="J2192" s="12">
        <v>1458594676</v>
      </c>
      <c r="K2192" s="13">
        <f>(J2192/86400)+25569</f>
        <v>42450.88282407407</v>
      </c>
      <c r="L2192" t="b">
        <v>0</v>
      </c>
      <c r="M2192">
        <v>10</v>
      </c>
      <c r="N2192" t="b">
        <v>0</v>
      </c>
      <c r="O2192" t="s">
        <v>8303</v>
      </c>
      <c r="P2192">
        <f t="shared" si="68"/>
        <v>0</v>
      </c>
      <c r="Q2192">
        <f>YEAR(K2192)</f>
        <v>2016</v>
      </c>
      <c r="R2192">
        <f t="shared" si="69"/>
        <v>36</v>
      </c>
      <c r="S2192" s="17" t="s">
        <v>8343</v>
      </c>
      <c r="T2192" t="s">
        <v>8355</v>
      </c>
    </row>
    <row r="2193" spans="1:20" ht="48" hidden="1" x14ac:dyDescent="0.2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 s="12">
        <v>1460574924</v>
      </c>
      <c r="J2193" s="12">
        <v>1457982924</v>
      </c>
      <c r="K2193" s="13">
        <f>(J2193/86400)+25569</f>
        <v>42443.802361111113</v>
      </c>
      <c r="L2193" t="b">
        <v>0</v>
      </c>
      <c r="M2193">
        <v>27</v>
      </c>
      <c r="N2193" t="b">
        <v>1</v>
      </c>
      <c r="O2193" t="s">
        <v>8269</v>
      </c>
      <c r="P2193">
        <f t="shared" si="68"/>
        <v>0</v>
      </c>
      <c r="Q2193">
        <f>YEAR(K2193)</f>
        <v>2016</v>
      </c>
      <c r="R2193">
        <f t="shared" si="69"/>
        <v>128</v>
      </c>
      <c r="S2193" s="17" t="s">
        <v>8343</v>
      </c>
      <c r="T2193" t="s">
        <v>8346</v>
      </c>
    </row>
    <row r="2194" spans="1:20" ht="48" hidden="1" x14ac:dyDescent="0.2">
      <c r="A2194">
        <v>2333</v>
      </c>
      <c r="B2194" s="3" t="s">
        <v>2334</v>
      </c>
      <c r="C2194" s="3" t="s">
        <v>6443</v>
      </c>
      <c r="D2194" s="6">
        <v>600</v>
      </c>
      <c r="E2194" s="8">
        <v>1273</v>
      </c>
      <c r="F2194" t="s">
        <v>8218</v>
      </c>
      <c r="G2194" t="s">
        <v>8223</v>
      </c>
      <c r="H2194" t="s">
        <v>8245</v>
      </c>
      <c r="I2194" s="12">
        <v>1401385800</v>
      </c>
      <c r="J2194" s="12">
        <v>1399563390</v>
      </c>
      <c r="K2194" s="13">
        <f>(J2194/86400)+25569</f>
        <v>41767.650347222225</v>
      </c>
      <c r="L2194" t="b">
        <v>1</v>
      </c>
      <c r="M2194">
        <v>94</v>
      </c>
      <c r="N2194" t="b">
        <v>1</v>
      </c>
      <c r="O2194" t="s">
        <v>8296</v>
      </c>
      <c r="P2194">
        <f t="shared" si="68"/>
        <v>1273</v>
      </c>
      <c r="Q2194">
        <f>YEAR(K2194)</f>
        <v>2014</v>
      </c>
      <c r="R2194">
        <f t="shared" si="69"/>
        <v>212</v>
      </c>
      <c r="S2194" s="17" t="s">
        <v>8339</v>
      </c>
      <c r="T2194" t="s">
        <v>8340</v>
      </c>
    </row>
    <row r="2195" spans="1:20" ht="48" hidden="1" x14ac:dyDescent="0.2">
      <c r="A2195">
        <v>814</v>
      </c>
      <c r="B2195" s="3" t="s">
        <v>815</v>
      </c>
      <c r="C2195" s="3" t="s">
        <v>4924</v>
      </c>
      <c r="D2195" s="6">
        <v>1000</v>
      </c>
      <c r="E2195" s="8">
        <v>1273</v>
      </c>
      <c r="F2195" t="s">
        <v>8218</v>
      </c>
      <c r="G2195" t="s">
        <v>8223</v>
      </c>
      <c r="H2195" t="s">
        <v>8245</v>
      </c>
      <c r="I2195" s="12">
        <v>1306865040</v>
      </c>
      <c r="J2195" s="12">
        <v>1305568201</v>
      </c>
      <c r="K2195" s="13">
        <f>(J2195/86400)+25569</f>
        <v>40679.743067129632</v>
      </c>
      <c r="L2195" t="b">
        <v>0</v>
      </c>
      <c r="M2195">
        <v>28</v>
      </c>
      <c r="N2195" t="b">
        <v>1</v>
      </c>
      <c r="O2195" t="s">
        <v>8274</v>
      </c>
      <c r="P2195">
        <f t="shared" si="68"/>
        <v>0</v>
      </c>
      <c r="Q2195">
        <f>YEAR(K2195)</f>
        <v>2011</v>
      </c>
      <c r="R2195">
        <f t="shared" si="69"/>
        <v>127</v>
      </c>
      <c r="S2195" s="17" t="s">
        <v>8347</v>
      </c>
      <c r="T2195" t="s">
        <v>8351</v>
      </c>
    </row>
    <row r="2196" spans="1:20" ht="48" hidden="1" x14ac:dyDescent="0.2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 s="12">
        <v>1441933459</v>
      </c>
      <c r="J2196" s="12">
        <v>1439341459</v>
      </c>
      <c r="K2196" s="13">
        <f>(J2196/86400)+25569</f>
        <v>42228.044664351852</v>
      </c>
      <c r="L2196" t="b">
        <v>0</v>
      </c>
      <c r="M2196">
        <v>25</v>
      </c>
      <c r="N2196" t="b">
        <v>1</v>
      </c>
      <c r="O2196" t="s">
        <v>8301</v>
      </c>
      <c r="P2196">
        <f t="shared" si="68"/>
        <v>0</v>
      </c>
      <c r="Q2196">
        <f>YEAR(K2196)</f>
        <v>2015</v>
      </c>
      <c r="R2196">
        <f t="shared" si="69"/>
        <v>127</v>
      </c>
      <c r="S2196" s="17" t="s">
        <v>8343</v>
      </c>
      <c r="T2196" t="s">
        <v>8344</v>
      </c>
    </row>
    <row r="2197" spans="1:20" ht="32" hidden="1" x14ac:dyDescent="0.2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 s="12">
        <v>1373203482</v>
      </c>
      <c r="J2197" s="12">
        <v>1368019482</v>
      </c>
      <c r="K2197" s="13">
        <f>(J2197/86400)+25569</f>
        <v>41402.558819444443</v>
      </c>
      <c r="L2197" t="b">
        <v>0</v>
      </c>
      <c r="M2197">
        <v>26</v>
      </c>
      <c r="N2197" t="b">
        <v>1</v>
      </c>
      <c r="O2197" t="s">
        <v>8277</v>
      </c>
      <c r="P2197">
        <f t="shared" si="68"/>
        <v>0</v>
      </c>
      <c r="Q2197">
        <f>YEAR(K2197)</f>
        <v>2013</v>
      </c>
      <c r="R2197">
        <f t="shared" si="69"/>
        <v>127</v>
      </c>
      <c r="S2197" s="17" t="s">
        <v>8347</v>
      </c>
      <c r="T2197" t="s">
        <v>8348</v>
      </c>
    </row>
    <row r="2198" spans="1:20" ht="32" hidden="1" x14ac:dyDescent="0.2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 s="12">
        <v>1348420548</v>
      </c>
      <c r="J2198" s="12">
        <v>1345828548</v>
      </c>
      <c r="K2198" s="13">
        <f>(J2198/86400)+25569</f>
        <v>41145.719305555554</v>
      </c>
      <c r="L2198" t="b">
        <v>0</v>
      </c>
      <c r="M2198">
        <v>48</v>
      </c>
      <c r="N2198" t="b">
        <v>1</v>
      </c>
      <c r="O2198" t="s">
        <v>8277</v>
      </c>
      <c r="P2198">
        <f t="shared" si="68"/>
        <v>0</v>
      </c>
      <c r="Q2198">
        <f>YEAR(K2198)</f>
        <v>2012</v>
      </c>
      <c r="R2198">
        <f t="shared" si="69"/>
        <v>180</v>
      </c>
      <c r="S2198" s="17" t="s">
        <v>8347</v>
      </c>
      <c r="T2198" t="s">
        <v>8348</v>
      </c>
    </row>
    <row r="2199" spans="1:20" ht="48" hidden="1" x14ac:dyDescent="0.2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 s="12">
        <v>1441042275</v>
      </c>
      <c r="J2199" s="12">
        <v>1438882275</v>
      </c>
      <c r="K2199" s="13">
        <f>(J2199/86400)+25569</f>
        <v>42222.730034722219</v>
      </c>
      <c r="L2199" t="b">
        <v>0</v>
      </c>
      <c r="M2199">
        <v>32</v>
      </c>
      <c r="N2199" t="b">
        <v>1</v>
      </c>
      <c r="O2199" t="s">
        <v>8269</v>
      </c>
      <c r="P2199">
        <f t="shared" si="68"/>
        <v>0</v>
      </c>
      <c r="Q2199">
        <f>YEAR(K2199)</f>
        <v>2015</v>
      </c>
      <c r="R2199">
        <f t="shared" si="69"/>
        <v>105</v>
      </c>
      <c r="S2199" s="17" t="s">
        <v>8343</v>
      </c>
      <c r="T2199" t="s">
        <v>8346</v>
      </c>
    </row>
    <row r="2200" spans="1:20" ht="32" hidden="1" x14ac:dyDescent="0.2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 s="12">
        <v>1411084800</v>
      </c>
      <c r="J2200" s="12">
        <v>1410304179</v>
      </c>
      <c r="K2200" s="13">
        <f>(J2200/86400)+25569</f>
        <v>41891.96503472222</v>
      </c>
      <c r="L2200" t="b">
        <v>0</v>
      </c>
      <c r="M2200">
        <v>17</v>
      </c>
      <c r="N2200" t="b">
        <v>1</v>
      </c>
      <c r="O2200" t="s">
        <v>8269</v>
      </c>
      <c r="P2200">
        <f t="shared" si="68"/>
        <v>0</v>
      </c>
      <c r="Q2200">
        <f>YEAR(K2200)</f>
        <v>2014</v>
      </c>
      <c r="R2200">
        <f t="shared" si="69"/>
        <v>126</v>
      </c>
      <c r="S2200" s="17" t="s">
        <v>8343</v>
      </c>
      <c r="T2200" t="s">
        <v>8346</v>
      </c>
    </row>
    <row r="2201" spans="1:20" ht="48" hidden="1" x14ac:dyDescent="0.2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 s="12">
        <v>1474793208</v>
      </c>
      <c r="J2201" s="12">
        <v>1472201208</v>
      </c>
      <c r="K2201" s="13">
        <f>(J2201/86400)+25569</f>
        <v>42608.36583333333</v>
      </c>
      <c r="L2201" t="b">
        <v>0</v>
      </c>
      <c r="M2201">
        <v>49</v>
      </c>
      <c r="N2201" t="b">
        <v>1</v>
      </c>
      <c r="O2201" t="s">
        <v>8269</v>
      </c>
      <c r="P2201">
        <f t="shared" si="68"/>
        <v>0</v>
      </c>
      <c r="Q2201">
        <f>YEAR(K2201)</f>
        <v>2016</v>
      </c>
      <c r="R2201">
        <f t="shared" si="69"/>
        <v>126</v>
      </c>
      <c r="S2201" s="17" t="s">
        <v>8343</v>
      </c>
      <c r="T2201" t="s">
        <v>8346</v>
      </c>
    </row>
    <row r="2202" spans="1:20" ht="48" hidden="1" x14ac:dyDescent="0.2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 s="12">
        <v>1455936335</v>
      </c>
      <c r="J2202" s="12">
        <v>1452048335</v>
      </c>
      <c r="K2202" s="13">
        <f>(J2202/86400)+25569</f>
        <v>42375.114988425921</v>
      </c>
      <c r="L2202" t="b">
        <v>0</v>
      </c>
      <c r="M2202">
        <v>9</v>
      </c>
      <c r="N2202" t="b">
        <v>1</v>
      </c>
      <c r="O2202" t="s">
        <v>8269</v>
      </c>
      <c r="P2202">
        <f t="shared" si="68"/>
        <v>0</v>
      </c>
      <c r="Q2202">
        <f>YEAR(K2202)</f>
        <v>2016</v>
      </c>
      <c r="R2202">
        <f t="shared" si="69"/>
        <v>105</v>
      </c>
      <c r="S2202" s="17" t="s">
        <v>8343</v>
      </c>
      <c r="T2202" t="s">
        <v>8346</v>
      </c>
    </row>
    <row r="2203" spans="1:20" ht="32" hidden="1" x14ac:dyDescent="0.2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 s="12">
        <v>1335891603</v>
      </c>
      <c r="J2203" s="12">
        <v>1330711203</v>
      </c>
      <c r="K2203" s="13">
        <f>(J2203/86400)+25569</f>
        <v>40970.750034722223</v>
      </c>
      <c r="L2203" t="b">
        <v>0</v>
      </c>
      <c r="M2203">
        <v>19</v>
      </c>
      <c r="N2203" t="b">
        <v>1</v>
      </c>
      <c r="O2203" t="s">
        <v>8277</v>
      </c>
      <c r="P2203">
        <f t="shared" si="68"/>
        <v>0</v>
      </c>
      <c r="Q2203">
        <f>YEAR(K2203)</f>
        <v>2012</v>
      </c>
      <c r="R2203">
        <f t="shared" si="69"/>
        <v>114</v>
      </c>
      <c r="S2203" s="17" t="s">
        <v>8347</v>
      </c>
      <c r="T2203" t="s">
        <v>8348</v>
      </c>
    </row>
    <row r="2204" spans="1:20" ht="48" x14ac:dyDescent="0.2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 s="12">
        <v>1316883753</v>
      </c>
      <c r="J2204" s="12">
        <v>1311699753</v>
      </c>
      <c r="K2204" s="13">
        <f>(J2204/86400)+25569</f>
        <v>40750.710104166668</v>
      </c>
      <c r="L2204" t="b">
        <v>0</v>
      </c>
      <c r="M2204">
        <v>11</v>
      </c>
      <c r="N2204" t="b">
        <v>0</v>
      </c>
      <c r="O2204" t="s">
        <v>8268</v>
      </c>
      <c r="P2204">
        <f t="shared" si="68"/>
        <v>0</v>
      </c>
      <c r="Q2204">
        <f>YEAR(K2204)</f>
        <v>2011</v>
      </c>
      <c r="R2204">
        <f t="shared" si="69"/>
        <v>2</v>
      </c>
      <c r="S2204" s="17" t="s">
        <v>8341</v>
      </c>
      <c r="T2204" t="s">
        <v>8359</v>
      </c>
    </row>
    <row r="2205" spans="1:20" ht="48" hidden="1" x14ac:dyDescent="0.2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 s="12">
        <v>1446213612</v>
      </c>
      <c r="J2205" s="12">
        <v>1443621612</v>
      </c>
      <c r="K2205" s="13">
        <f>(J2205/86400)+25569</f>
        <v>42277.583472222221</v>
      </c>
      <c r="L2205" t="b">
        <v>1</v>
      </c>
      <c r="M2205">
        <v>21</v>
      </c>
      <c r="N2205" t="b">
        <v>1</v>
      </c>
      <c r="O2205" t="s">
        <v>8269</v>
      </c>
      <c r="P2205">
        <f t="shared" si="68"/>
        <v>1250</v>
      </c>
      <c r="Q2205">
        <f>YEAR(K2205)</f>
        <v>2015</v>
      </c>
      <c r="R2205">
        <f t="shared" si="69"/>
        <v>104</v>
      </c>
      <c r="S2205" s="17" t="s">
        <v>8343</v>
      </c>
      <c r="T2205" t="s">
        <v>8346</v>
      </c>
    </row>
    <row r="2206" spans="1:20" ht="32" hidden="1" x14ac:dyDescent="0.2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 s="12">
        <v>1403964574</v>
      </c>
      <c r="J2206" s="12">
        <v>1401372574</v>
      </c>
      <c r="K2206" s="13">
        <f>(J2206/86400)+25569</f>
        <v>41788.58997685185</v>
      </c>
      <c r="L2206" t="b">
        <v>0</v>
      </c>
      <c r="M2206">
        <v>20</v>
      </c>
      <c r="N2206" t="b">
        <v>1</v>
      </c>
      <c r="O2206" t="s">
        <v>8269</v>
      </c>
      <c r="P2206">
        <f t="shared" si="68"/>
        <v>0</v>
      </c>
      <c r="Q2206">
        <f>YEAR(K2206)</f>
        <v>2014</v>
      </c>
      <c r="R2206">
        <f t="shared" si="69"/>
        <v>100</v>
      </c>
      <c r="S2206" s="17" t="s">
        <v>8343</v>
      </c>
      <c r="T2206" t="s">
        <v>8346</v>
      </c>
    </row>
    <row r="2207" spans="1:20" ht="48" hidden="1" x14ac:dyDescent="0.2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 s="12">
        <v>1453411109</v>
      </c>
      <c r="J2207" s="12">
        <v>1450819109</v>
      </c>
      <c r="K2207" s="13">
        <f>(J2207/86400)+25569</f>
        <v>42360.887835648144</v>
      </c>
      <c r="L2207" t="b">
        <v>0</v>
      </c>
      <c r="M2207">
        <v>24</v>
      </c>
      <c r="N2207" t="b">
        <v>1</v>
      </c>
      <c r="O2207" t="s">
        <v>8269</v>
      </c>
      <c r="P2207">
        <f t="shared" si="68"/>
        <v>0</v>
      </c>
      <c r="Q2207">
        <f>YEAR(K2207)</f>
        <v>2015</v>
      </c>
      <c r="R2207">
        <f t="shared" si="69"/>
        <v>156</v>
      </c>
      <c r="S2207" s="17" t="s">
        <v>8343</v>
      </c>
      <c r="T2207" t="s">
        <v>8346</v>
      </c>
    </row>
    <row r="2208" spans="1:20" ht="48" hidden="1" x14ac:dyDescent="0.2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 s="12">
        <v>1466204400</v>
      </c>
      <c r="J2208" s="12">
        <v>1463469062</v>
      </c>
      <c r="K2208" s="13">
        <f>(J2208/86400)+25569</f>
        <v>42507.299328703702</v>
      </c>
      <c r="L2208" t="b">
        <v>0</v>
      </c>
      <c r="M2208">
        <v>25</v>
      </c>
      <c r="N2208" t="b">
        <v>0</v>
      </c>
      <c r="O2208" t="s">
        <v>8270</v>
      </c>
      <c r="P2208">
        <f t="shared" si="68"/>
        <v>0</v>
      </c>
      <c r="Q2208">
        <f>YEAR(K2208)</f>
        <v>2016</v>
      </c>
      <c r="R2208">
        <f t="shared" si="69"/>
        <v>12</v>
      </c>
      <c r="S2208" s="17" t="s">
        <v>8328</v>
      </c>
      <c r="T2208" t="s">
        <v>8362</v>
      </c>
    </row>
    <row r="2209" spans="1:20" ht="48" hidden="1" x14ac:dyDescent="0.2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 s="12">
        <v>1424556325</v>
      </c>
      <c r="J2209" s="12">
        <v>1421964325</v>
      </c>
      <c r="K2209" s="13">
        <f>(J2209/86400)+25569</f>
        <v>42026.920428240745</v>
      </c>
      <c r="L2209" t="b">
        <v>0</v>
      </c>
      <c r="M2209">
        <v>46</v>
      </c>
      <c r="N2209" t="b">
        <v>1</v>
      </c>
      <c r="O2209" t="s">
        <v>8269</v>
      </c>
      <c r="P2209">
        <f t="shared" si="68"/>
        <v>0</v>
      </c>
      <c r="Q2209">
        <f>YEAR(K2209)</f>
        <v>2015</v>
      </c>
      <c r="R2209">
        <f t="shared" si="69"/>
        <v>104</v>
      </c>
      <c r="S2209" s="17" t="s">
        <v>8343</v>
      </c>
      <c r="T2209" t="s">
        <v>8346</v>
      </c>
    </row>
    <row r="2210" spans="1:20" ht="48" hidden="1" x14ac:dyDescent="0.2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 s="12">
        <v>1481213752</v>
      </c>
      <c r="J2210" s="12">
        <v>1478621752</v>
      </c>
      <c r="K2210" s="13">
        <f>(J2210/86400)+25569</f>
        <v>42682.67768518519</v>
      </c>
      <c r="L2210" t="b">
        <v>0</v>
      </c>
      <c r="M2210">
        <v>14</v>
      </c>
      <c r="N2210" t="b">
        <v>0</v>
      </c>
      <c r="O2210" t="s">
        <v>8303</v>
      </c>
      <c r="P2210">
        <f t="shared" si="68"/>
        <v>0</v>
      </c>
      <c r="Q2210">
        <f>YEAR(K2210)</f>
        <v>2016</v>
      </c>
      <c r="R2210">
        <f t="shared" si="69"/>
        <v>5</v>
      </c>
      <c r="S2210" s="17" t="s">
        <v>8343</v>
      </c>
      <c r="T2210" t="s">
        <v>8355</v>
      </c>
    </row>
    <row r="2211" spans="1:20" ht="48" hidden="1" x14ac:dyDescent="0.2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 s="12">
        <v>1437420934</v>
      </c>
      <c r="J2211" s="12">
        <v>1434828934</v>
      </c>
      <c r="K2211" s="13">
        <f>(J2211/86400)+25569</f>
        <v>42175.816365740742</v>
      </c>
      <c r="L2211" t="b">
        <v>0</v>
      </c>
      <c r="M2211">
        <v>22</v>
      </c>
      <c r="N2211" t="b">
        <v>1</v>
      </c>
      <c r="O2211" t="s">
        <v>8263</v>
      </c>
      <c r="P2211">
        <f t="shared" si="68"/>
        <v>0</v>
      </c>
      <c r="Q2211">
        <f>YEAR(K2211)</f>
        <v>2015</v>
      </c>
      <c r="R2211">
        <f t="shared" si="69"/>
        <v>145</v>
      </c>
      <c r="S2211" s="17" t="s">
        <v>8341</v>
      </c>
      <c r="T2211" t="s">
        <v>8352</v>
      </c>
    </row>
    <row r="2212" spans="1:20" ht="48" hidden="1" x14ac:dyDescent="0.2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 s="12">
        <v>1415832338</v>
      </c>
      <c r="J2212" s="12">
        <v>1413236738</v>
      </c>
      <c r="K2212" s="13">
        <f>(J2212/86400)+25569</f>
        <v>41925.906689814816</v>
      </c>
      <c r="L2212" t="b">
        <v>0</v>
      </c>
      <c r="M2212">
        <v>29</v>
      </c>
      <c r="N2212" t="b">
        <v>1</v>
      </c>
      <c r="O2212" t="s">
        <v>8277</v>
      </c>
      <c r="P2212">
        <f t="shared" si="68"/>
        <v>0</v>
      </c>
      <c r="Q2212">
        <f>YEAR(K2212)</f>
        <v>2014</v>
      </c>
      <c r="R2212">
        <f t="shared" si="69"/>
        <v>102</v>
      </c>
      <c r="S2212" s="17" t="s">
        <v>8347</v>
      </c>
      <c r="T2212" t="s">
        <v>8348</v>
      </c>
    </row>
    <row r="2213" spans="1:20" ht="48" hidden="1" x14ac:dyDescent="0.2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 s="12">
        <v>1422075540</v>
      </c>
      <c r="J2213" s="12">
        <v>1419979544</v>
      </c>
      <c r="K2213" s="13">
        <f>(J2213/86400)+25569</f>
        <v>42003.948425925926</v>
      </c>
      <c r="L2213" t="b">
        <v>0</v>
      </c>
      <c r="M2213">
        <v>18</v>
      </c>
      <c r="N2213" t="b">
        <v>1</v>
      </c>
      <c r="O2213" t="s">
        <v>8269</v>
      </c>
      <c r="P2213">
        <f t="shared" si="68"/>
        <v>0</v>
      </c>
      <c r="Q2213">
        <f>YEAR(K2213)</f>
        <v>2014</v>
      </c>
      <c r="R2213">
        <f t="shared" si="69"/>
        <v>175</v>
      </c>
      <c r="S2213" s="17" t="s">
        <v>8343</v>
      </c>
      <c r="T2213" t="s">
        <v>8346</v>
      </c>
    </row>
    <row r="2214" spans="1:20" ht="32" x14ac:dyDescent="0.2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 s="12">
        <v>1468729149</v>
      </c>
      <c r="J2214" s="12">
        <v>1463545149</v>
      </c>
      <c r="K2214" s="13">
        <f>(J2214/86400)+25569</f>
        <v>42508.179965277777</v>
      </c>
      <c r="L2214" t="b">
        <v>0</v>
      </c>
      <c r="M2214">
        <v>7</v>
      </c>
      <c r="N2214" t="b">
        <v>0</v>
      </c>
      <c r="O2214" t="s">
        <v>8269</v>
      </c>
      <c r="P2214">
        <f t="shared" si="68"/>
        <v>0</v>
      </c>
      <c r="Q2214">
        <f>YEAR(K2214)</f>
        <v>2016</v>
      </c>
      <c r="R2214">
        <f t="shared" si="69"/>
        <v>4</v>
      </c>
      <c r="S2214" s="17" t="s">
        <v>8343</v>
      </c>
      <c r="T2214" t="s">
        <v>8346</v>
      </c>
    </row>
    <row r="2215" spans="1:20" ht="48" x14ac:dyDescent="0.2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 s="12">
        <v>1444027186</v>
      </c>
      <c r="J2215" s="12">
        <v>1441435186</v>
      </c>
      <c r="K2215" s="13">
        <f>(J2215/86400)+25569</f>
        <v>42252.277615740742</v>
      </c>
      <c r="L2215" t="b">
        <v>0</v>
      </c>
      <c r="M2215">
        <v>4</v>
      </c>
      <c r="N2215" t="b">
        <v>0</v>
      </c>
      <c r="O2215" t="s">
        <v>8282</v>
      </c>
      <c r="P2215">
        <f t="shared" si="68"/>
        <v>0</v>
      </c>
      <c r="Q2215">
        <f>YEAR(K2215)</f>
        <v>2015</v>
      </c>
      <c r="R2215">
        <f t="shared" si="69"/>
        <v>0</v>
      </c>
      <c r="S2215" s="17" t="s">
        <v>8339</v>
      </c>
      <c r="T2215" t="s">
        <v>8365</v>
      </c>
    </row>
    <row r="2216" spans="1:20" ht="48" hidden="1" x14ac:dyDescent="0.2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 s="12">
        <v>1304395140</v>
      </c>
      <c r="J2216" s="12">
        <v>1302493760</v>
      </c>
      <c r="K2216" s="13">
        <f>(J2216/86400)+25569</f>
        <v>40644.159259259257</v>
      </c>
      <c r="L2216" t="b">
        <v>1</v>
      </c>
      <c r="M2216">
        <v>21</v>
      </c>
      <c r="N2216" t="b">
        <v>1</v>
      </c>
      <c r="O2216" t="s">
        <v>8269</v>
      </c>
      <c r="P2216">
        <f t="shared" si="68"/>
        <v>1220</v>
      </c>
      <c r="Q2216">
        <f>YEAR(K2216)</f>
        <v>2011</v>
      </c>
      <c r="R2216">
        <f t="shared" si="69"/>
        <v>163</v>
      </c>
      <c r="S2216" s="17" t="s">
        <v>8343</v>
      </c>
      <c r="T2216" t="s">
        <v>8346</v>
      </c>
    </row>
    <row r="2217" spans="1:20" ht="48" hidden="1" x14ac:dyDescent="0.2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 s="12">
        <v>1425193140</v>
      </c>
      <c r="J2217" s="12">
        <v>1422769906</v>
      </c>
      <c r="K2217" s="13">
        <f>(J2217/86400)+25569</f>
        <v>42036.24428240741</v>
      </c>
      <c r="L2217" t="b">
        <v>0</v>
      </c>
      <c r="M2217">
        <v>20</v>
      </c>
      <c r="N2217" t="b">
        <v>1</v>
      </c>
      <c r="O2217" t="s">
        <v>8269</v>
      </c>
      <c r="P2217">
        <f t="shared" si="68"/>
        <v>0</v>
      </c>
      <c r="Q2217">
        <f>YEAR(K2217)</f>
        <v>2015</v>
      </c>
      <c r="R2217">
        <f t="shared" si="69"/>
        <v>122</v>
      </c>
      <c r="S2217" s="17" t="s">
        <v>8343</v>
      </c>
      <c r="T2217" t="s">
        <v>8346</v>
      </c>
    </row>
    <row r="2218" spans="1:20" ht="48" hidden="1" x14ac:dyDescent="0.2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 s="12">
        <v>1416211140</v>
      </c>
      <c r="J2218" s="12">
        <v>1413016216</v>
      </c>
      <c r="K2218" s="13">
        <f>(J2218/86400)+25569</f>
        <v>41923.354351851856</v>
      </c>
      <c r="L2218" t="b">
        <v>0</v>
      </c>
      <c r="M2218">
        <v>28</v>
      </c>
      <c r="N2218" t="b">
        <v>1</v>
      </c>
      <c r="O2218" t="s">
        <v>8269</v>
      </c>
      <c r="P2218">
        <f t="shared" si="68"/>
        <v>0</v>
      </c>
      <c r="Q2218">
        <f>YEAR(K2218)</f>
        <v>2014</v>
      </c>
      <c r="R2218">
        <f t="shared" si="69"/>
        <v>180</v>
      </c>
      <c r="S2218" s="17" t="s">
        <v>8343</v>
      </c>
      <c r="T2218" t="s">
        <v>8346</v>
      </c>
    </row>
    <row r="2219" spans="1:20" ht="48" x14ac:dyDescent="0.2">
      <c r="A2219">
        <v>2587</v>
      </c>
      <c r="B2219" s="3" t="s">
        <v>2587</v>
      </c>
      <c r="C2219" s="3" t="s">
        <v>6697</v>
      </c>
      <c r="D2219" s="6">
        <v>50000</v>
      </c>
      <c r="E2219" s="8">
        <v>1217</v>
      </c>
      <c r="F2219" t="s">
        <v>8220</v>
      </c>
      <c r="G2219" t="s">
        <v>8223</v>
      </c>
      <c r="H2219" t="s">
        <v>8245</v>
      </c>
      <c r="I2219" s="12">
        <v>1451491953</v>
      </c>
      <c r="J2219" s="12">
        <v>1448899953</v>
      </c>
      <c r="K2219" s="13">
        <f>(J2219/86400)+25569</f>
        <v>42338.675381944442</v>
      </c>
      <c r="L2219" t="b">
        <v>0</v>
      </c>
      <c r="M2219">
        <v>6</v>
      </c>
      <c r="N2219" t="b">
        <v>0</v>
      </c>
      <c r="O2219" t="s">
        <v>8282</v>
      </c>
      <c r="P2219">
        <f t="shared" si="68"/>
        <v>0</v>
      </c>
      <c r="Q2219">
        <f>YEAR(K2219)</f>
        <v>2015</v>
      </c>
      <c r="R2219">
        <f t="shared" si="69"/>
        <v>2</v>
      </c>
      <c r="S2219" s="17" t="s">
        <v>8339</v>
      </c>
      <c r="T2219" t="s">
        <v>8365</v>
      </c>
    </row>
    <row r="2220" spans="1:20" ht="48" x14ac:dyDescent="0.2">
      <c r="A2220">
        <v>1868</v>
      </c>
      <c r="B2220" s="3" t="s">
        <v>1869</v>
      </c>
      <c r="C2220" s="3" t="s">
        <v>5978</v>
      </c>
      <c r="D2220" s="6">
        <v>25000</v>
      </c>
      <c r="E2220" s="8">
        <v>1217</v>
      </c>
      <c r="F2220" t="s">
        <v>8220</v>
      </c>
      <c r="G2220" t="s">
        <v>8223</v>
      </c>
      <c r="H2220" t="s">
        <v>8245</v>
      </c>
      <c r="I2220" s="12">
        <v>1450166340</v>
      </c>
      <c r="J2220" s="12">
        <v>1448044925</v>
      </c>
      <c r="K2220" s="13">
        <f>(J2220/86400)+25569</f>
        <v>42328.779224537036</v>
      </c>
      <c r="L2220" t="b">
        <v>0</v>
      </c>
      <c r="M2220">
        <v>17</v>
      </c>
      <c r="N2220" t="b">
        <v>0</v>
      </c>
      <c r="O2220" t="s">
        <v>8281</v>
      </c>
      <c r="P2220">
        <f t="shared" si="68"/>
        <v>0</v>
      </c>
      <c r="Q2220">
        <f>YEAR(K2220)</f>
        <v>2015</v>
      </c>
      <c r="R2220">
        <f t="shared" si="69"/>
        <v>5</v>
      </c>
      <c r="S2220" s="17" t="s">
        <v>8336</v>
      </c>
      <c r="T2220" t="s">
        <v>8364</v>
      </c>
    </row>
    <row r="2221" spans="1:20" ht="48" hidden="1" x14ac:dyDescent="0.2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 s="12">
        <v>1422937620</v>
      </c>
      <c r="J2221" s="12">
        <v>1420606303</v>
      </c>
      <c r="K2221" s="13">
        <f>(J2221/86400)+25569</f>
        <v>42011.202581018515</v>
      </c>
      <c r="L2221" t="b">
        <v>0</v>
      </c>
      <c r="M2221">
        <v>27</v>
      </c>
      <c r="N2221" t="b">
        <v>1</v>
      </c>
      <c r="O2221" t="s">
        <v>8269</v>
      </c>
      <c r="P2221">
        <f t="shared" si="68"/>
        <v>0</v>
      </c>
      <c r="Q2221">
        <f>YEAR(K2221)</f>
        <v>2015</v>
      </c>
      <c r="R2221">
        <f t="shared" si="69"/>
        <v>124</v>
      </c>
      <c r="S2221" s="17" t="s">
        <v>8343</v>
      </c>
      <c r="T2221" t="s">
        <v>8346</v>
      </c>
    </row>
    <row r="2222" spans="1:20" ht="32" hidden="1" x14ac:dyDescent="0.2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 s="12">
        <v>1388553960</v>
      </c>
      <c r="J2222" s="12">
        <v>1385754986</v>
      </c>
      <c r="K2222" s="13">
        <f>(J2222/86400)+25569</f>
        <v>41607.83085648148</v>
      </c>
      <c r="L2222" t="b">
        <v>0</v>
      </c>
      <c r="M2222">
        <v>23</v>
      </c>
      <c r="N2222" t="b">
        <v>1</v>
      </c>
      <c r="O2222" t="s">
        <v>8274</v>
      </c>
      <c r="P2222">
        <f t="shared" si="68"/>
        <v>0</v>
      </c>
      <c r="Q2222">
        <f>YEAR(K2222)</f>
        <v>2013</v>
      </c>
      <c r="R2222">
        <f t="shared" si="69"/>
        <v>101</v>
      </c>
      <c r="S2222" s="17" t="s">
        <v>8347</v>
      </c>
      <c r="T2222" t="s">
        <v>8351</v>
      </c>
    </row>
    <row r="2223" spans="1:20" ht="32" hidden="1" x14ac:dyDescent="0.2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 s="12">
        <v>1391851831</v>
      </c>
      <c r="J2223" s="12">
        <v>1389259831</v>
      </c>
      <c r="K2223" s="13">
        <f>(J2223/86400)+25569</f>
        <v>41648.396192129629</v>
      </c>
      <c r="L2223" t="b">
        <v>0</v>
      </c>
      <c r="M2223">
        <v>25</v>
      </c>
      <c r="N2223" t="b">
        <v>1</v>
      </c>
      <c r="O2223" t="s">
        <v>8267</v>
      </c>
      <c r="P2223">
        <f t="shared" si="68"/>
        <v>0</v>
      </c>
      <c r="Q2223">
        <f>YEAR(K2223)</f>
        <v>2014</v>
      </c>
      <c r="R2223">
        <f t="shared" si="69"/>
        <v>120</v>
      </c>
      <c r="S2223" s="17" t="s">
        <v>8341</v>
      </c>
      <c r="T2223" t="s">
        <v>8342</v>
      </c>
    </row>
    <row r="2224" spans="1:20" ht="48" x14ac:dyDescent="0.2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 s="12">
        <v>1259643540</v>
      </c>
      <c r="J2224" s="12">
        <v>1254450706</v>
      </c>
      <c r="K2224" s="13">
        <f>(J2224/86400)+25569</f>
        <v>40088.105393518519</v>
      </c>
      <c r="L2224" t="b">
        <v>0</v>
      </c>
      <c r="M2224">
        <v>11</v>
      </c>
      <c r="N2224" t="b">
        <v>0</v>
      </c>
      <c r="O2224" t="s">
        <v>8276</v>
      </c>
      <c r="P2224">
        <f t="shared" si="68"/>
        <v>0</v>
      </c>
      <c r="Q2224">
        <f>YEAR(K2224)</f>
        <v>2009</v>
      </c>
      <c r="R2224">
        <f t="shared" si="69"/>
        <v>24</v>
      </c>
      <c r="S2224" s="17" t="s">
        <v>8347</v>
      </c>
      <c r="T2224" t="s">
        <v>8370</v>
      </c>
    </row>
    <row r="2225" spans="1:20" ht="48" hidden="1" x14ac:dyDescent="0.2">
      <c r="A2225">
        <v>1899</v>
      </c>
      <c r="B2225" s="3" t="s">
        <v>1900</v>
      </c>
      <c r="C2225" s="3" t="s">
        <v>6009</v>
      </c>
      <c r="D2225" s="6">
        <v>900</v>
      </c>
      <c r="E2225" s="8">
        <v>1200</v>
      </c>
      <c r="F2225" t="s">
        <v>8218</v>
      </c>
      <c r="G2225" t="s">
        <v>8223</v>
      </c>
      <c r="H2225" t="s">
        <v>8245</v>
      </c>
      <c r="I2225" s="12">
        <v>1427319366</v>
      </c>
      <c r="J2225" s="12">
        <v>1424730966</v>
      </c>
      <c r="K2225" s="13">
        <f>(J2225/86400)+25569</f>
        <v>42058.941736111112</v>
      </c>
      <c r="L2225" t="b">
        <v>0</v>
      </c>
      <c r="M2225">
        <v>42</v>
      </c>
      <c r="N2225" t="b">
        <v>1</v>
      </c>
      <c r="O2225" t="s">
        <v>8277</v>
      </c>
      <c r="P2225">
        <f t="shared" si="68"/>
        <v>0</v>
      </c>
      <c r="Q2225">
        <f>YEAR(K2225)</f>
        <v>2015</v>
      </c>
      <c r="R2225">
        <f t="shared" si="69"/>
        <v>133</v>
      </c>
      <c r="S2225" s="17" t="s">
        <v>8347</v>
      </c>
      <c r="T2225" t="s">
        <v>8348</v>
      </c>
    </row>
    <row r="2226" spans="1:20" ht="32" hidden="1" x14ac:dyDescent="0.2">
      <c r="A2226">
        <v>857</v>
      </c>
      <c r="B2226" s="3" t="s">
        <v>858</v>
      </c>
      <c r="C2226" s="3" t="s">
        <v>4967</v>
      </c>
      <c r="D2226" s="6">
        <v>1200</v>
      </c>
      <c r="E2226" s="8">
        <v>1200</v>
      </c>
      <c r="F2226" t="s">
        <v>8218</v>
      </c>
      <c r="G2226" t="s">
        <v>8226</v>
      </c>
      <c r="H2226" t="s">
        <v>8248</v>
      </c>
      <c r="I2226" s="12">
        <v>1448463431</v>
      </c>
      <c r="J2226" s="12">
        <v>1444831031</v>
      </c>
      <c r="K2226" s="13">
        <f>(J2226/86400)+25569</f>
        <v>42291.581377314811</v>
      </c>
      <c r="L2226" t="b">
        <v>0</v>
      </c>
      <c r="M2226">
        <v>24</v>
      </c>
      <c r="N2226" t="b">
        <v>1</v>
      </c>
      <c r="O2226" t="s">
        <v>8275</v>
      </c>
      <c r="P2226">
        <f t="shared" si="68"/>
        <v>0</v>
      </c>
      <c r="Q2226">
        <f>YEAR(K2226)</f>
        <v>2015</v>
      </c>
      <c r="R2226">
        <f t="shared" si="69"/>
        <v>100</v>
      </c>
      <c r="S2226" s="17" t="s">
        <v>8347</v>
      </c>
      <c r="T2226" t="s">
        <v>8356</v>
      </c>
    </row>
    <row r="2227" spans="1:20" ht="48" hidden="1" x14ac:dyDescent="0.2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 s="12">
        <v>1308011727</v>
      </c>
      <c r="J2227" s="12">
        <v>1306283727</v>
      </c>
      <c r="K2227" s="13">
        <f>(J2227/86400)+25569</f>
        <v>40688.024618055555</v>
      </c>
      <c r="L2227" t="b">
        <v>0</v>
      </c>
      <c r="M2227">
        <v>28</v>
      </c>
      <c r="N2227" t="b">
        <v>1</v>
      </c>
      <c r="O2227" t="s">
        <v>8290</v>
      </c>
      <c r="P2227">
        <f t="shared" si="68"/>
        <v>0</v>
      </c>
      <c r="Q2227">
        <f>YEAR(K2227)</f>
        <v>2011</v>
      </c>
      <c r="R2227">
        <f t="shared" si="69"/>
        <v>100</v>
      </c>
      <c r="S2227" s="17" t="s">
        <v>8347</v>
      </c>
      <c r="T2227" t="s">
        <v>8358</v>
      </c>
    </row>
    <row r="2228" spans="1:20" ht="48" hidden="1" x14ac:dyDescent="0.2">
      <c r="A2228">
        <v>1296</v>
      </c>
      <c r="B2228" s="3" t="s">
        <v>1297</v>
      </c>
      <c r="C2228" s="3" t="s">
        <v>5406</v>
      </c>
      <c r="D2228" s="6">
        <v>850</v>
      </c>
      <c r="E2228" s="8">
        <v>1200</v>
      </c>
      <c r="F2228" t="s">
        <v>8218</v>
      </c>
      <c r="G2228" t="s">
        <v>8224</v>
      </c>
      <c r="H2228" t="s">
        <v>8246</v>
      </c>
      <c r="I2228" s="12">
        <v>1457914373</v>
      </c>
      <c r="J2228" s="12">
        <v>1456189973</v>
      </c>
      <c r="K2228" s="13">
        <f>(J2228/86400)+25569</f>
        <v>42423.050613425927</v>
      </c>
      <c r="L2228" t="b">
        <v>0</v>
      </c>
      <c r="M2228">
        <v>23</v>
      </c>
      <c r="N2228" t="b">
        <v>1</v>
      </c>
      <c r="O2228" t="s">
        <v>8269</v>
      </c>
      <c r="P2228">
        <f t="shared" si="68"/>
        <v>0</v>
      </c>
      <c r="Q2228">
        <f>YEAR(K2228)</f>
        <v>2016</v>
      </c>
      <c r="R2228">
        <f t="shared" si="69"/>
        <v>141</v>
      </c>
      <c r="S2228" s="17" t="s">
        <v>8343</v>
      </c>
      <c r="T2228" t="s">
        <v>8346</v>
      </c>
    </row>
    <row r="2229" spans="1:20" ht="32" hidden="1" x14ac:dyDescent="0.2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 s="12">
        <v>1424149140</v>
      </c>
      <c r="J2229" s="12">
        <v>1421964718</v>
      </c>
      <c r="K2229" s="13">
        <f>(J2229/86400)+25569</f>
        <v>42026.924976851849</v>
      </c>
      <c r="L2229" t="b">
        <v>0</v>
      </c>
      <c r="M2229">
        <v>18</v>
      </c>
      <c r="N2229" t="b">
        <v>1</v>
      </c>
      <c r="O2229" t="s">
        <v>8269</v>
      </c>
      <c r="P2229">
        <f t="shared" si="68"/>
        <v>0</v>
      </c>
      <c r="Q2229">
        <f>YEAR(K2229)</f>
        <v>2015</v>
      </c>
      <c r="R2229">
        <f t="shared" si="69"/>
        <v>120</v>
      </c>
      <c r="S2229" s="17" t="s">
        <v>8343</v>
      </c>
      <c r="T2229" t="s">
        <v>8346</v>
      </c>
    </row>
    <row r="2230" spans="1:20" ht="48" hidden="1" x14ac:dyDescent="0.2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 s="12">
        <v>1460553480</v>
      </c>
      <c r="J2230" s="12">
        <v>1458770384</v>
      </c>
      <c r="K2230" s="13">
        <f>(J2230/86400)+25569</f>
        <v>42452.916481481487</v>
      </c>
      <c r="L2230" t="b">
        <v>0</v>
      </c>
      <c r="M2230">
        <v>23</v>
      </c>
      <c r="N2230" t="b">
        <v>1</v>
      </c>
      <c r="O2230" t="s">
        <v>8269</v>
      </c>
      <c r="P2230">
        <f t="shared" si="68"/>
        <v>0</v>
      </c>
      <c r="Q2230">
        <f>YEAR(K2230)</f>
        <v>2016</v>
      </c>
      <c r="R2230">
        <f t="shared" si="69"/>
        <v>171</v>
      </c>
      <c r="S2230" s="17" t="s">
        <v>8343</v>
      </c>
      <c r="T2230" t="s">
        <v>8346</v>
      </c>
    </row>
    <row r="2231" spans="1:20" ht="19" hidden="1" x14ac:dyDescent="0.2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 s="12">
        <v>1406185200</v>
      </c>
      <c r="J2231" s="12">
        <v>1404337382</v>
      </c>
      <c r="K2231" s="13">
        <f>(J2231/86400)+25569</f>
        <v>41822.90488425926</v>
      </c>
      <c r="L2231" t="b">
        <v>0</v>
      </c>
      <c r="M2231">
        <v>38</v>
      </c>
      <c r="N2231" t="b">
        <v>1</v>
      </c>
      <c r="O2231" t="s">
        <v>8269</v>
      </c>
      <c r="P2231">
        <f t="shared" si="68"/>
        <v>0</v>
      </c>
      <c r="Q2231">
        <f>YEAR(K2231)</f>
        <v>2014</v>
      </c>
      <c r="R2231">
        <f t="shared" si="69"/>
        <v>100</v>
      </c>
      <c r="S2231" s="17" t="s">
        <v>8343</v>
      </c>
      <c r="T2231" t="s">
        <v>8346</v>
      </c>
    </row>
    <row r="2232" spans="1:20" ht="48" hidden="1" x14ac:dyDescent="0.2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 s="12">
        <v>1405658752</v>
      </c>
      <c r="J2232" s="12">
        <v>1403066752</v>
      </c>
      <c r="K2232" s="13">
        <f>(J2232/86400)+25569</f>
        <v>41808.198518518519</v>
      </c>
      <c r="L2232" t="b">
        <v>0</v>
      </c>
      <c r="M2232">
        <v>38</v>
      </c>
      <c r="N2232" t="b">
        <v>1</v>
      </c>
      <c r="O2232" t="s">
        <v>8269</v>
      </c>
      <c r="P2232">
        <f t="shared" si="68"/>
        <v>0</v>
      </c>
      <c r="Q2232">
        <f>YEAR(K2232)</f>
        <v>2014</v>
      </c>
      <c r="R2232">
        <f t="shared" si="69"/>
        <v>120</v>
      </c>
      <c r="S2232" s="17" t="s">
        <v>8343</v>
      </c>
      <c r="T2232" t="s">
        <v>8346</v>
      </c>
    </row>
    <row r="2233" spans="1:20" ht="48" hidden="1" x14ac:dyDescent="0.2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 s="12">
        <v>1425057075</v>
      </c>
      <c r="J2233" s="12">
        <v>1422465075</v>
      </c>
      <c r="K2233" s="13">
        <f>(J2233/86400)+25569</f>
        <v>42032.716145833328</v>
      </c>
      <c r="L2233" t="b">
        <v>0</v>
      </c>
      <c r="M2233">
        <v>46</v>
      </c>
      <c r="N2233" t="b">
        <v>1</v>
      </c>
      <c r="O2233" t="s">
        <v>8269</v>
      </c>
      <c r="P2233">
        <f t="shared" si="68"/>
        <v>0</v>
      </c>
      <c r="Q2233">
        <f>YEAR(K2233)</f>
        <v>2015</v>
      </c>
      <c r="R2233">
        <f t="shared" si="69"/>
        <v>239</v>
      </c>
      <c r="S2233" s="17" t="s">
        <v>8343</v>
      </c>
      <c r="T2233" t="s">
        <v>8346</v>
      </c>
    </row>
    <row r="2234" spans="1:20" ht="48" hidden="1" x14ac:dyDescent="0.2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 s="12">
        <v>1336669200</v>
      </c>
      <c r="J2234" s="12">
        <v>1335473931</v>
      </c>
      <c r="K2234" s="13">
        <f>(J2234/86400)+25569</f>
        <v>41025.874201388891</v>
      </c>
      <c r="L2234" t="b">
        <v>0</v>
      </c>
      <c r="M2234">
        <v>43</v>
      </c>
      <c r="N2234" t="b">
        <v>1</v>
      </c>
      <c r="O2234" t="s">
        <v>8277</v>
      </c>
      <c r="P2234">
        <f t="shared" si="68"/>
        <v>0</v>
      </c>
      <c r="Q2234">
        <f>YEAR(K2234)</f>
        <v>2012</v>
      </c>
      <c r="R2234">
        <f t="shared" si="69"/>
        <v>119</v>
      </c>
      <c r="S2234" s="17" t="s">
        <v>8347</v>
      </c>
      <c r="T2234" t="s">
        <v>8348</v>
      </c>
    </row>
    <row r="2235" spans="1:20" ht="48" hidden="1" x14ac:dyDescent="0.2">
      <c r="A2235">
        <v>3596</v>
      </c>
      <c r="B2235" s="3" t="s">
        <v>3595</v>
      </c>
      <c r="C2235" s="3" t="s">
        <v>7706</v>
      </c>
      <c r="D2235" s="6">
        <v>1100</v>
      </c>
      <c r="E2235" s="8">
        <v>1185</v>
      </c>
      <c r="F2235" t="s">
        <v>8218</v>
      </c>
      <c r="G2235" t="s">
        <v>8228</v>
      </c>
      <c r="H2235" t="s">
        <v>8250</v>
      </c>
      <c r="I2235" s="12">
        <v>1409072982</v>
      </c>
      <c r="J2235" s="12">
        <v>1407258582</v>
      </c>
      <c r="K2235" s="13">
        <f>(J2235/86400)+25569</f>
        <v>41856.715069444443</v>
      </c>
      <c r="L2235" t="b">
        <v>0</v>
      </c>
      <c r="M2235">
        <v>15</v>
      </c>
      <c r="N2235" t="b">
        <v>1</v>
      </c>
      <c r="O2235" t="s">
        <v>8269</v>
      </c>
      <c r="P2235">
        <f t="shared" si="68"/>
        <v>0</v>
      </c>
      <c r="Q2235">
        <f>YEAR(K2235)</f>
        <v>2014</v>
      </c>
      <c r="R2235">
        <f t="shared" si="69"/>
        <v>108</v>
      </c>
      <c r="S2235" s="17" t="s">
        <v>8343</v>
      </c>
      <c r="T2235" t="s">
        <v>8346</v>
      </c>
    </row>
    <row r="2236" spans="1:20" ht="48" x14ac:dyDescent="0.2">
      <c r="A2236">
        <v>3104</v>
      </c>
      <c r="B2236" s="3" t="s">
        <v>3104</v>
      </c>
      <c r="C2236" s="3" t="s">
        <v>7214</v>
      </c>
      <c r="D2236" s="6">
        <v>4000</v>
      </c>
      <c r="E2236" s="8">
        <v>1185</v>
      </c>
      <c r="F2236" t="s">
        <v>8220</v>
      </c>
      <c r="G2236" t="s">
        <v>8225</v>
      </c>
      <c r="H2236" t="s">
        <v>8247</v>
      </c>
      <c r="I2236" s="12">
        <v>1422928800</v>
      </c>
      <c r="J2236" s="12">
        <v>1420235311</v>
      </c>
      <c r="K2236" s="13">
        <f>(J2236/86400)+25569</f>
        <v>42006.908692129626</v>
      </c>
      <c r="L2236" t="b">
        <v>0</v>
      </c>
      <c r="M2236">
        <v>5</v>
      </c>
      <c r="N2236" t="b">
        <v>0</v>
      </c>
      <c r="O2236" t="s">
        <v>8301</v>
      </c>
      <c r="P2236">
        <f t="shared" si="68"/>
        <v>0</v>
      </c>
      <c r="Q2236">
        <f>YEAR(K2236)</f>
        <v>2015</v>
      </c>
      <c r="R2236">
        <f t="shared" si="69"/>
        <v>30</v>
      </c>
      <c r="S2236" s="17" t="s">
        <v>8343</v>
      </c>
      <c r="T2236" t="s">
        <v>8344</v>
      </c>
    </row>
    <row r="2237" spans="1:20" ht="48" x14ac:dyDescent="0.2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 s="12">
        <v>1444946400</v>
      </c>
      <c r="J2237" s="12">
        <v>1441723912</v>
      </c>
      <c r="K2237" s="13">
        <f>(J2237/86400)+25569</f>
        <v>42255.619351851856</v>
      </c>
      <c r="L2237" t="b">
        <v>0</v>
      </c>
      <c r="M2237">
        <v>21</v>
      </c>
      <c r="N2237" t="b">
        <v>0</v>
      </c>
      <c r="O2237" t="s">
        <v>8301</v>
      </c>
      <c r="P2237">
        <f t="shared" si="68"/>
        <v>0</v>
      </c>
      <c r="Q2237">
        <f>YEAR(K2237)</f>
        <v>2015</v>
      </c>
      <c r="R2237">
        <f t="shared" si="69"/>
        <v>1</v>
      </c>
      <c r="S2237" s="17" t="s">
        <v>8343</v>
      </c>
      <c r="T2237" t="s">
        <v>8344</v>
      </c>
    </row>
    <row r="2238" spans="1:20" ht="32" hidden="1" x14ac:dyDescent="0.2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 s="12">
        <v>1357721335</v>
      </c>
      <c r="J2238" s="12">
        <v>1354265335</v>
      </c>
      <c r="K2238" s="13">
        <f>(J2238/86400)+25569</f>
        <v>41243.367303240739</v>
      </c>
      <c r="L2238" t="b">
        <v>0</v>
      </c>
      <c r="M2238">
        <v>25</v>
      </c>
      <c r="N2238" t="b">
        <v>1</v>
      </c>
      <c r="O2238" t="s">
        <v>8274</v>
      </c>
      <c r="P2238">
        <f t="shared" si="68"/>
        <v>0</v>
      </c>
      <c r="Q2238">
        <f>YEAR(K2238)</f>
        <v>2012</v>
      </c>
      <c r="R2238">
        <f t="shared" si="69"/>
        <v>118</v>
      </c>
      <c r="S2238" s="17" t="s">
        <v>8347</v>
      </c>
      <c r="T2238" t="s">
        <v>8351</v>
      </c>
    </row>
    <row r="2239" spans="1:20" ht="32" hidden="1" x14ac:dyDescent="0.2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 s="12">
        <v>1405188667</v>
      </c>
      <c r="J2239" s="12">
        <v>1402596667</v>
      </c>
      <c r="K2239" s="13">
        <f>(J2239/86400)+25569</f>
        <v>41802.757719907408</v>
      </c>
      <c r="L2239" t="b">
        <v>0</v>
      </c>
      <c r="M2239">
        <v>25</v>
      </c>
      <c r="N2239" t="b">
        <v>1</v>
      </c>
      <c r="O2239" t="s">
        <v>8290</v>
      </c>
      <c r="P2239">
        <f t="shared" si="68"/>
        <v>0</v>
      </c>
      <c r="Q2239">
        <f>YEAR(K2239)</f>
        <v>2014</v>
      </c>
      <c r="R2239">
        <f t="shared" si="69"/>
        <v>118</v>
      </c>
      <c r="S2239" s="17" t="s">
        <v>8347</v>
      </c>
      <c r="T2239" t="s">
        <v>8358</v>
      </c>
    </row>
    <row r="2240" spans="1:20" ht="48" hidden="1" x14ac:dyDescent="0.2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 s="12">
        <v>1420048208</v>
      </c>
      <c r="J2240" s="12">
        <v>1417456208</v>
      </c>
      <c r="K2240" s="13">
        <f>(J2240/86400)+25569</f>
        <v>41974.743148148147</v>
      </c>
      <c r="L2240" t="b">
        <v>0</v>
      </c>
      <c r="M2240">
        <v>12</v>
      </c>
      <c r="N2240" t="b">
        <v>1</v>
      </c>
      <c r="O2240" t="s">
        <v>8269</v>
      </c>
      <c r="P2240">
        <f t="shared" si="68"/>
        <v>0</v>
      </c>
      <c r="Q2240">
        <f>YEAR(K2240)</f>
        <v>2014</v>
      </c>
      <c r="R2240">
        <f t="shared" si="69"/>
        <v>131</v>
      </c>
      <c r="S2240" s="17" t="s">
        <v>8343</v>
      </c>
      <c r="T2240" t="s">
        <v>8346</v>
      </c>
    </row>
    <row r="2241" spans="1:20" ht="32" x14ac:dyDescent="0.2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 s="12">
        <v>1435293175</v>
      </c>
      <c r="J2241" s="12">
        <v>1432701175</v>
      </c>
      <c r="K2241" s="13">
        <f>(J2241/86400)+25569</f>
        <v>42151.189525462964</v>
      </c>
      <c r="L2241" t="b">
        <v>0</v>
      </c>
      <c r="M2241">
        <v>49</v>
      </c>
      <c r="N2241" t="b">
        <v>0</v>
      </c>
      <c r="O2241" t="s">
        <v>8280</v>
      </c>
      <c r="P2241">
        <f t="shared" si="68"/>
        <v>0</v>
      </c>
      <c r="Q2241">
        <f>YEAR(K2241)</f>
        <v>2015</v>
      </c>
      <c r="R2241">
        <f t="shared" si="69"/>
        <v>8</v>
      </c>
      <c r="S2241" s="17" t="s">
        <v>8336</v>
      </c>
      <c r="T2241" t="s">
        <v>8354</v>
      </c>
    </row>
    <row r="2242" spans="1:20" ht="32" x14ac:dyDescent="0.2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 s="12">
        <v>1443039001</v>
      </c>
      <c r="J2242" s="12">
        <v>1440447001</v>
      </c>
      <c r="K2242" s="13">
        <f>(J2242/86400)+25569</f>
        <v>42240.840289351851</v>
      </c>
      <c r="L2242" t="b">
        <v>0</v>
      </c>
      <c r="M2242">
        <v>14</v>
      </c>
      <c r="N2242" t="b">
        <v>0</v>
      </c>
      <c r="O2242" t="s">
        <v>8282</v>
      </c>
      <c r="P2242">
        <f t="shared" si="68"/>
        <v>0</v>
      </c>
      <c r="Q2242">
        <f>YEAR(K2242)</f>
        <v>2015</v>
      </c>
      <c r="R2242">
        <f t="shared" si="69"/>
        <v>39</v>
      </c>
      <c r="S2242" s="17" t="s">
        <v>8339</v>
      </c>
      <c r="T2242" t="s">
        <v>8365</v>
      </c>
    </row>
    <row r="2243" spans="1:20" ht="48" hidden="1" x14ac:dyDescent="0.2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 s="12">
        <v>1406502000</v>
      </c>
      <c r="J2243" s="12">
        <v>1405583108</v>
      </c>
      <c r="K2243" s="13">
        <f>(J2243/86400)+25569</f>
        <v>41837.323009259257</v>
      </c>
      <c r="L2243" t="b">
        <v>0</v>
      </c>
      <c r="M2243">
        <v>26</v>
      </c>
      <c r="N2243" t="b">
        <v>1</v>
      </c>
      <c r="O2243" t="s">
        <v>8269</v>
      </c>
      <c r="P2243">
        <f t="shared" ref="P2243:P2306" si="70">IFERROR(ROUND(E2243/L2243,2),0)</f>
        <v>0</v>
      </c>
      <c r="Q2243">
        <f>YEAR(K2243)</f>
        <v>2014</v>
      </c>
      <c r="R2243">
        <f t="shared" ref="R2243:R2306" si="71">ROUND(E2243/D2243*100,0)</f>
        <v>117</v>
      </c>
      <c r="S2243" s="17" t="s">
        <v>8343</v>
      </c>
      <c r="T2243" t="s">
        <v>8346</v>
      </c>
    </row>
    <row r="2244" spans="1:20" ht="48" hidden="1" x14ac:dyDescent="0.2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 s="12">
        <v>1483645647</v>
      </c>
      <c r="J2244" s="12">
        <v>1481053647</v>
      </c>
      <c r="K2244" s="13">
        <f>(J2244/86400)+25569</f>
        <v>42710.824618055558</v>
      </c>
      <c r="L2244" t="b">
        <v>0</v>
      </c>
      <c r="M2244">
        <v>28</v>
      </c>
      <c r="N2244" t="b">
        <v>1</v>
      </c>
      <c r="O2244" t="s">
        <v>8295</v>
      </c>
      <c r="P2244">
        <f t="shared" si="70"/>
        <v>0</v>
      </c>
      <c r="Q2244">
        <f>YEAR(K2244)</f>
        <v>2016</v>
      </c>
      <c r="R2244">
        <f t="shared" si="71"/>
        <v>1165</v>
      </c>
      <c r="S2244" s="17" t="s">
        <v>8336</v>
      </c>
      <c r="T2244" t="s">
        <v>8337</v>
      </c>
    </row>
    <row r="2245" spans="1:20" ht="48" x14ac:dyDescent="0.2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 s="12">
        <v>1486693145</v>
      </c>
      <c r="J2245" s="12">
        <v>1484101145</v>
      </c>
      <c r="K2245" s="13">
        <f>(J2245/86400)+25569</f>
        <v>42746.096585648149</v>
      </c>
      <c r="L2245" t="b">
        <v>0</v>
      </c>
      <c r="M2245">
        <v>31</v>
      </c>
      <c r="N2245" t="b">
        <v>0</v>
      </c>
      <c r="O2245" t="s">
        <v>8271</v>
      </c>
      <c r="P2245">
        <f t="shared" si="70"/>
        <v>0</v>
      </c>
      <c r="Q2245">
        <f>YEAR(K2245)</f>
        <v>2017</v>
      </c>
      <c r="R2245">
        <f t="shared" si="71"/>
        <v>2</v>
      </c>
      <c r="S2245" s="17" t="s">
        <v>8328</v>
      </c>
      <c r="T2245" t="s">
        <v>8330</v>
      </c>
    </row>
    <row r="2246" spans="1:20" ht="48" x14ac:dyDescent="0.2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 s="12">
        <v>1409514709</v>
      </c>
      <c r="J2246" s="12">
        <v>1406058798</v>
      </c>
      <c r="K2246" s="13">
        <f>(J2246/86400)+25569</f>
        <v>41842.828680555554</v>
      </c>
      <c r="L2246" t="b">
        <v>0</v>
      </c>
      <c r="M2246">
        <v>14</v>
      </c>
      <c r="N2246" t="b">
        <v>0</v>
      </c>
      <c r="O2246" t="s">
        <v>8269</v>
      </c>
      <c r="P2246">
        <f t="shared" si="70"/>
        <v>0</v>
      </c>
      <c r="Q2246">
        <f>YEAR(K2246)</f>
        <v>2014</v>
      </c>
      <c r="R2246">
        <f t="shared" si="71"/>
        <v>17</v>
      </c>
      <c r="S2246" s="17" t="s">
        <v>8343</v>
      </c>
      <c r="T2246" t="s">
        <v>8346</v>
      </c>
    </row>
    <row r="2247" spans="1:20" ht="48" x14ac:dyDescent="0.2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 s="12">
        <v>1427510586</v>
      </c>
      <c r="J2247" s="12">
        <v>1424922186</v>
      </c>
      <c r="K2247" s="13">
        <f>(J2247/86400)+25569</f>
        <v>42061.154930555553</v>
      </c>
      <c r="L2247" t="b">
        <v>0</v>
      </c>
      <c r="M2247">
        <v>19</v>
      </c>
      <c r="N2247" t="b">
        <v>0</v>
      </c>
      <c r="O2247" t="s">
        <v>8282</v>
      </c>
      <c r="P2247">
        <f t="shared" si="70"/>
        <v>0</v>
      </c>
      <c r="Q2247">
        <f>YEAR(K2247)</f>
        <v>2015</v>
      </c>
      <c r="R2247">
        <f t="shared" si="71"/>
        <v>4</v>
      </c>
      <c r="S2247" s="17" t="s">
        <v>8339</v>
      </c>
      <c r="T2247" t="s">
        <v>8365</v>
      </c>
    </row>
    <row r="2248" spans="1:20" ht="48" hidden="1" x14ac:dyDescent="0.2">
      <c r="A2248">
        <v>3784</v>
      </c>
      <c r="B2248" s="3" t="s">
        <v>3781</v>
      </c>
      <c r="C2248" s="3" t="s">
        <v>7894</v>
      </c>
      <c r="D2248" s="6">
        <v>1000</v>
      </c>
      <c r="E2248" s="8">
        <v>1150</v>
      </c>
      <c r="F2248" t="s">
        <v>8218</v>
      </c>
      <c r="G2248" t="s">
        <v>8228</v>
      </c>
      <c r="H2248" t="s">
        <v>8250</v>
      </c>
      <c r="I2248" s="12">
        <v>1468193532</v>
      </c>
      <c r="J2248" s="12">
        <v>1465601532</v>
      </c>
      <c r="K2248" s="13">
        <f>(J2248/86400)+25569</f>
        <v>42531.980694444443</v>
      </c>
      <c r="L2248" t="b">
        <v>0</v>
      </c>
      <c r="M2248">
        <v>10</v>
      </c>
      <c r="N2248" t="b">
        <v>1</v>
      </c>
      <c r="O2248" t="s">
        <v>8303</v>
      </c>
      <c r="P2248">
        <f t="shared" si="70"/>
        <v>0</v>
      </c>
      <c r="Q2248">
        <f>YEAR(K2248)</f>
        <v>2016</v>
      </c>
      <c r="R2248">
        <f t="shared" si="71"/>
        <v>115</v>
      </c>
      <c r="S2248" s="17" t="s">
        <v>8343</v>
      </c>
      <c r="T2248" t="s">
        <v>8355</v>
      </c>
    </row>
    <row r="2249" spans="1:20" ht="48" hidden="1" x14ac:dyDescent="0.2">
      <c r="A2249">
        <v>2804</v>
      </c>
      <c r="B2249" s="3" t="s">
        <v>2804</v>
      </c>
      <c r="C2249" s="3" t="s">
        <v>6914</v>
      </c>
      <c r="D2249" s="6">
        <v>1000</v>
      </c>
      <c r="E2249" s="8">
        <v>1150</v>
      </c>
      <c r="F2249" t="s">
        <v>8218</v>
      </c>
      <c r="G2249" t="s">
        <v>8224</v>
      </c>
      <c r="H2249" t="s">
        <v>8246</v>
      </c>
      <c r="I2249" s="12">
        <v>1411987990</v>
      </c>
      <c r="J2249" s="12">
        <v>1409395990</v>
      </c>
      <c r="K2249" s="13">
        <f>(J2249/86400)+25569</f>
        <v>41881.453587962962</v>
      </c>
      <c r="L2249" t="b">
        <v>0</v>
      </c>
      <c r="M2249">
        <v>23</v>
      </c>
      <c r="N2249" t="b">
        <v>1</v>
      </c>
      <c r="O2249" t="s">
        <v>8269</v>
      </c>
      <c r="P2249">
        <f t="shared" si="70"/>
        <v>0</v>
      </c>
      <c r="Q2249">
        <f>YEAR(K2249)</f>
        <v>2014</v>
      </c>
      <c r="R2249">
        <f t="shared" si="71"/>
        <v>115</v>
      </c>
      <c r="S2249" s="17" t="s">
        <v>8343</v>
      </c>
      <c r="T2249" t="s">
        <v>8346</v>
      </c>
    </row>
    <row r="2250" spans="1:20" ht="48" x14ac:dyDescent="0.2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 s="12">
        <v>1417273140</v>
      </c>
      <c r="J2250" s="12">
        <v>1413609292</v>
      </c>
      <c r="K2250" s="13">
        <f>(J2250/86400)+25569</f>
        <v>41930.218657407408</v>
      </c>
      <c r="L2250" t="b">
        <v>1</v>
      </c>
      <c r="M2250">
        <v>13</v>
      </c>
      <c r="N2250" t="b">
        <v>0</v>
      </c>
      <c r="O2250" t="s">
        <v>8283</v>
      </c>
      <c r="P2250">
        <f t="shared" si="70"/>
        <v>1148</v>
      </c>
      <c r="Q2250">
        <f>YEAR(K2250)</f>
        <v>2014</v>
      </c>
      <c r="R2250">
        <f t="shared" si="71"/>
        <v>46</v>
      </c>
      <c r="S2250" s="17" t="s">
        <v>8333</v>
      </c>
      <c r="T2250" t="s">
        <v>8334</v>
      </c>
    </row>
    <row r="2251" spans="1:20" ht="48" hidden="1" x14ac:dyDescent="0.2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 s="12">
        <v>1468536992</v>
      </c>
      <c r="J2251" s="12">
        <v>1463352992</v>
      </c>
      <c r="K2251" s="13">
        <f>(J2251/86400)+25569</f>
        <v>42505.955925925926</v>
      </c>
      <c r="L2251" t="b">
        <v>0</v>
      </c>
      <c r="M2251">
        <v>27</v>
      </c>
      <c r="N2251" t="b">
        <v>1</v>
      </c>
      <c r="O2251" t="s">
        <v>8283</v>
      </c>
      <c r="P2251">
        <f t="shared" si="70"/>
        <v>0</v>
      </c>
      <c r="Q2251">
        <f>YEAR(K2251)</f>
        <v>2016</v>
      </c>
      <c r="R2251">
        <f t="shared" si="71"/>
        <v>115</v>
      </c>
      <c r="S2251" s="17" t="s">
        <v>8333</v>
      </c>
      <c r="T2251" t="s">
        <v>8334</v>
      </c>
    </row>
    <row r="2252" spans="1:20" ht="19" hidden="1" x14ac:dyDescent="0.2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 s="12">
        <v>1329082983</v>
      </c>
      <c r="J2252" s="12">
        <v>1326404583</v>
      </c>
      <c r="K2252" s="13">
        <f>(J2252/86400)+25569</f>
        <v>40920.90489583333</v>
      </c>
      <c r="L2252" t="b">
        <v>0</v>
      </c>
      <c r="M2252">
        <v>20</v>
      </c>
      <c r="N2252" t="b">
        <v>1</v>
      </c>
      <c r="O2252" t="s">
        <v>8277</v>
      </c>
      <c r="P2252">
        <f t="shared" si="70"/>
        <v>0</v>
      </c>
      <c r="Q2252">
        <f>YEAR(K2252)</f>
        <v>2012</v>
      </c>
      <c r="R2252">
        <f t="shared" si="71"/>
        <v>115</v>
      </c>
      <c r="S2252" s="17" t="s">
        <v>8347</v>
      </c>
      <c r="T2252" t="s">
        <v>8348</v>
      </c>
    </row>
    <row r="2253" spans="1:20" ht="32" x14ac:dyDescent="0.2">
      <c r="A2253">
        <v>3197</v>
      </c>
      <c r="B2253" s="3" t="s">
        <v>3197</v>
      </c>
      <c r="C2253" s="3" t="s">
        <v>7307</v>
      </c>
      <c r="D2253" s="6">
        <v>10000</v>
      </c>
      <c r="E2253" s="8">
        <v>1145</v>
      </c>
      <c r="F2253" t="s">
        <v>8220</v>
      </c>
      <c r="G2253" t="s">
        <v>8233</v>
      </c>
      <c r="H2253" t="s">
        <v>8253</v>
      </c>
      <c r="I2253" s="12">
        <v>1423050618</v>
      </c>
      <c r="J2253" s="12">
        <v>1420458618</v>
      </c>
      <c r="K2253" s="13">
        <f>(J2253/86400)+25569</f>
        <v>42009.493263888886</v>
      </c>
      <c r="L2253" t="b">
        <v>0</v>
      </c>
      <c r="M2253">
        <v>4</v>
      </c>
      <c r="N2253" t="b">
        <v>0</v>
      </c>
      <c r="O2253" t="s">
        <v>8303</v>
      </c>
      <c r="P2253">
        <f t="shared" si="70"/>
        <v>0</v>
      </c>
      <c r="Q2253">
        <f>YEAR(K2253)</f>
        <v>2015</v>
      </c>
      <c r="R2253">
        <f t="shared" si="71"/>
        <v>11</v>
      </c>
      <c r="S2253" s="17" t="s">
        <v>8343</v>
      </c>
      <c r="T2253" t="s">
        <v>8355</v>
      </c>
    </row>
    <row r="2254" spans="1:20" ht="48" hidden="1" x14ac:dyDescent="0.2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 s="12">
        <v>1429793446</v>
      </c>
      <c r="J2254" s="12">
        <v>1428583846</v>
      </c>
      <c r="K2254" s="13">
        <f>(J2254/86400)+25569</f>
        <v>42103.535254629634</v>
      </c>
      <c r="L2254" t="b">
        <v>0</v>
      </c>
      <c r="M2254">
        <v>61</v>
      </c>
      <c r="N2254" t="b">
        <v>1</v>
      </c>
      <c r="O2254" t="s">
        <v>8269</v>
      </c>
      <c r="P2254">
        <f t="shared" si="70"/>
        <v>0</v>
      </c>
      <c r="Q2254">
        <f>YEAR(K2254)</f>
        <v>2015</v>
      </c>
      <c r="R2254">
        <f t="shared" si="71"/>
        <v>115</v>
      </c>
      <c r="S2254" s="17" t="s">
        <v>8343</v>
      </c>
      <c r="T2254" t="s">
        <v>8346</v>
      </c>
    </row>
    <row r="2255" spans="1:20" ht="48" hidden="1" x14ac:dyDescent="0.2">
      <c r="A2255">
        <v>2704</v>
      </c>
      <c r="B2255" s="3" t="s">
        <v>2704</v>
      </c>
      <c r="C2255" s="3" t="s">
        <v>6814</v>
      </c>
      <c r="D2255" s="6">
        <v>19000</v>
      </c>
      <c r="E2255" s="8">
        <v>1145</v>
      </c>
      <c r="F2255" t="s">
        <v>8221</v>
      </c>
      <c r="G2255" t="s">
        <v>8223</v>
      </c>
      <c r="H2255" t="s">
        <v>8245</v>
      </c>
      <c r="I2255" s="12">
        <v>1491421314</v>
      </c>
      <c r="J2255" s="12">
        <v>1487709714</v>
      </c>
      <c r="K2255" s="13">
        <f>(J2255/86400)+25569</f>
        <v>42787.862430555557</v>
      </c>
      <c r="L2255" t="b">
        <v>0</v>
      </c>
      <c r="M2255">
        <v>7</v>
      </c>
      <c r="N2255" t="b">
        <v>0</v>
      </c>
      <c r="O2255" t="s">
        <v>8301</v>
      </c>
      <c r="P2255">
        <f t="shared" si="70"/>
        <v>0</v>
      </c>
      <c r="Q2255">
        <f>YEAR(K2255)</f>
        <v>2017</v>
      </c>
      <c r="R2255">
        <f t="shared" si="71"/>
        <v>6</v>
      </c>
      <c r="S2255" s="17" t="s">
        <v>8343</v>
      </c>
      <c r="T2255" t="s">
        <v>8344</v>
      </c>
    </row>
    <row r="2256" spans="1:20" ht="48" x14ac:dyDescent="0.2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 s="12">
        <v>1409344985</v>
      </c>
      <c r="J2256" s="12">
        <v>1406752985</v>
      </c>
      <c r="K2256" s="13">
        <f>(J2256/86400)+25569</f>
        <v>41850.863252314812</v>
      </c>
      <c r="L2256" t="b">
        <v>0</v>
      </c>
      <c r="M2256">
        <v>14</v>
      </c>
      <c r="N2256" t="b">
        <v>0</v>
      </c>
      <c r="O2256" t="s">
        <v>8269</v>
      </c>
      <c r="P2256">
        <f t="shared" si="70"/>
        <v>0</v>
      </c>
      <c r="Q2256">
        <f>YEAR(K2256)</f>
        <v>2014</v>
      </c>
      <c r="R2256">
        <f t="shared" si="71"/>
        <v>38</v>
      </c>
      <c r="S2256" s="17" t="s">
        <v>8343</v>
      </c>
      <c r="T2256" t="s">
        <v>8346</v>
      </c>
    </row>
    <row r="2257" spans="1:20" ht="48" hidden="1" x14ac:dyDescent="0.2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 s="12">
        <v>1411012740</v>
      </c>
      <c r="J2257" s="12">
        <v>1409667827</v>
      </c>
      <c r="K2257" s="13">
        <f>(J2257/86400)+25569</f>
        <v>41884.599849537037</v>
      </c>
      <c r="L2257" t="b">
        <v>0</v>
      </c>
      <c r="M2257">
        <v>27</v>
      </c>
      <c r="N2257" t="b">
        <v>1</v>
      </c>
      <c r="O2257" t="s">
        <v>8269</v>
      </c>
      <c r="P2257">
        <f t="shared" si="70"/>
        <v>0</v>
      </c>
      <c r="Q2257">
        <f>YEAR(K2257)</f>
        <v>2014</v>
      </c>
      <c r="R2257">
        <f t="shared" si="71"/>
        <v>119</v>
      </c>
      <c r="S2257" s="17" t="s">
        <v>8343</v>
      </c>
      <c r="T2257" t="s">
        <v>8346</v>
      </c>
    </row>
    <row r="2258" spans="1:20" ht="48" hidden="1" x14ac:dyDescent="0.2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 s="12">
        <v>1338579789</v>
      </c>
      <c r="J2258" s="12">
        <v>1335987789</v>
      </c>
      <c r="K2258" s="13">
        <f>(J2258/86400)+25569</f>
        <v>41031.821631944447</v>
      </c>
      <c r="L2258" t="b">
        <v>0</v>
      </c>
      <c r="M2258">
        <v>27</v>
      </c>
      <c r="N2258" t="b">
        <v>1</v>
      </c>
      <c r="O2258" t="s">
        <v>8278</v>
      </c>
      <c r="P2258">
        <f t="shared" si="70"/>
        <v>0</v>
      </c>
      <c r="Q2258">
        <f>YEAR(K2258)</f>
        <v>2012</v>
      </c>
      <c r="R2258">
        <f t="shared" si="71"/>
        <v>152</v>
      </c>
      <c r="S2258" s="17" t="s">
        <v>8347</v>
      </c>
      <c r="T2258" t="s">
        <v>8349</v>
      </c>
    </row>
    <row r="2259" spans="1:20" ht="32" hidden="1" x14ac:dyDescent="0.2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 s="12">
        <v>1475937812</v>
      </c>
      <c r="J2259" s="12">
        <v>1472481812</v>
      </c>
      <c r="K2259" s="13">
        <f>(J2259/86400)+25569</f>
        <v>42611.613564814819</v>
      </c>
      <c r="L2259" t="b">
        <v>0</v>
      </c>
      <c r="M2259">
        <v>38</v>
      </c>
      <c r="N2259" t="b">
        <v>0</v>
      </c>
      <c r="O2259" t="s">
        <v>8271</v>
      </c>
      <c r="P2259">
        <f t="shared" si="70"/>
        <v>0</v>
      </c>
      <c r="Q2259">
        <f>YEAR(K2259)</f>
        <v>2016</v>
      </c>
      <c r="R2259">
        <f t="shared" si="71"/>
        <v>11</v>
      </c>
      <c r="S2259" s="17" t="s">
        <v>8328</v>
      </c>
      <c r="T2259" t="s">
        <v>8330</v>
      </c>
    </row>
    <row r="2260" spans="1:20" ht="48" hidden="1" x14ac:dyDescent="0.2">
      <c r="A2260">
        <v>2206</v>
      </c>
      <c r="B2260" s="3" t="s">
        <v>2207</v>
      </c>
      <c r="C2260" s="3" t="s">
        <v>6316</v>
      </c>
      <c r="D2260" s="6">
        <v>1100</v>
      </c>
      <c r="E2260" s="8">
        <v>1130</v>
      </c>
      <c r="F2260" t="s">
        <v>8218</v>
      </c>
      <c r="G2260" t="s">
        <v>8223</v>
      </c>
      <c r="H2260" t="s">
        <v>8245</v>
      </c>
      <c r="I2260" s="12">
        <v>1334556624</v>
      </c>
      <c r="J2260" s="12">
        <v>1333001424</v>
      </c>
      <c r="K2260" s="13">
        <f>(J2260/86400)+25569</f>
        <v>40997.257222222222</v>
      </c>
      <c r="L2260" t="b">
        <v>0</v>
      </c>
      <c r="M2260">
        <v>34</v>
      </c>
      <c r="N2260" t="b">
        <v>1</v>
      </c>
      <c r="O2260" t="s">
        <v>8278</v>
      </c>
      <c r="P2260">
        <f t="shared" si="70"/>
        <v>0</v>
      </c>
      <c r="Q2260">
        <f>YEAR(K2260)</f>
        <v>2012</v>
      </c>
      <c r="R2260">
        <f t="shared" si="71"/>
        <v>103</v>
      </c>
      <c r="S2260" s="17" t="s">
        <v>8347</v>
      </c>
      <c r="T2260" t="s">
        <v>8349</v>
      </c>
    </row>
    <row r="2261" spans="1:20" ht="32" hidden="1" x14ac:dyDescent="0.2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 s="12">
        <v>1361606940</v>
      </c>
      <c r="J2261" s="12">
        <v>1361002140</v>
      </c>
      <c r="K2261" s="13">
        <f>(J2261/86400)+25569</f>
        <v>41321.339583333334</v>
      </c>
      <c r="L2261" t="b">
        <v>0</v>
      </c>
      <c r="M2261">
        <v>17</v>
      </c>
      <c r="N2261" t="b">
        <v>1</v>
      </c>
      <c r="O2261" t="s">
        <v>8274</v>
      </c>
      <c r="P2261">
        <f t="shared" si="70"/>
        <v>0</v>
      </c>
      <c r="Q2261">
        <f>YEAR(K2261)</f>
        <v>2013</v>
      </c>
      <c r="R2261">
        <f t="shared" si="71"/>
        <v>113</v>
      </c>
      <c r="S2261" s="17" t="s">
        <v>8347</v>
      </c>
      <c r="T2261" t="s">
        <v>8351</v>
      </c>
    </row>
    <row r="2262" spans="1:20" ht="48" hidden="1" x14ac:dyDescent="0.2">
      <c r="A2262">
        <v>1326</v>
      </c>
      <c r="B2262" s="3" t="s">
        <v>1327</v>
      </c>
      <c r="C2262" s="3" t="s">
        <v>5436</v>
      </c>
      <c r="D2262" s="6">
        <v>100000</v>
      </c>
      <c r="E2262" s="8">
        <v>1130</v>
      </c>
      <c r="F2262" t="s">
        <v>8219</v>
      </c>
      <c r="G2262" t="s">
        <v>8223</v>
      </c>
      <c r="H2262" t="s">
        <v>8245</v>
      </c>
      <c r="I2262" s="12">
        <v>1421348428</v>
      </c>
      <c r="J2262" s="12">
        <v>1417460428</v>
      </c>
      <c r="K2262" s="13">
        <f>(J2262/86400)+25569</f>
        <v>41974.791990740741</v>
      </c>
      <c r="L2262" t="b">
        <v>0</v>
      </c>
      <c r="M2262">
        <v>11</v>
      </c>
      <c r="N2262" t="b">
        <v>0</v>
      </c>
      <c r="O2262" t="s">
        <v>8271</v>
      </c>
      <c r="P2262">
        <f t="shared" si="70"/>
        <v>0</v>
      </c>
      <c r="Q2262">
        <f>YEAR(K2262)</f>
        <v>2014</v>
      </c>
      <c r="R2262">
        <f t="shared" si="71"/>
        <v>1</v>
      </c>
      <c r="S2262" s="17" t="s">
        <v>8328</v>
      </c>
      <c r="T2262" t="s">
        <v>8330</v>
      </c>
    </row>
    <row r="2263" spans="1:20" ht="48" hidden="1" x14ac:dyDescent="0.2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 s="12">
        <v>1479592800</v>
      </c>
      <c r="J2263" s="12">
        <v>1476760226</v>
      </c>
      <c r="K2263" s="13">
        <f>(J2263/86400)+25569</f>
        <v>42661.132245370369</v>
      </c>
      <c r="L2263" t="b">
        <v>0</v>
      </c>
      <c r="M2263">
        <v>17</v>
      </c>
      <c r="N2263" t="b">
        <v>1</v>
      </c>
      <c r="O2263" t="s">
        <v>8269</v>
      </c>
      <c r="P2263">
        <f t="shared" si="70"/>
        <v>0</v>
      </c>
      <c r="Q2263">
        <f>YEAR(K2263)</f>
        <v>2016</v>
      </c>
      <c r="R2263">
        <f t="shared" si="71"/>
        <v>113</v>
      </c>
      <c r="S2263" s="17" t="s">
        <v>8343</v>
      </c>
      <c r="T2263" t="s">
        <v>8346</v>
      </c>
    </row>
    <row r="2264" spans="1:20" ht="32" x14ac:dyDescent="0.2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 s="12">
        <v>1472911375</v>
      </c>
      <c r="J2264" s="12">
        <v>1471096975</v>
      </c>
      <c r="K2264" s="13">
        <f>(J2264/86400)+25569</f>
        <v>42595.585358796292</v>
      </c>
      <c r="L2264" t="b">
        <v>0</v>
      </c>
      <c r="M2264">
        <v>20</v>
      </c>
      <c r="N2264" t="b">
        <v>0</v>
      </c>
      <c r="O2264" t="s">
        <v>8282</v>
      </c>
      <c r="P2264">
        <f t="shared" si="70"/>
        <v>0</v>
      </c>
      <c r="Q2264">
        <f>YEAR(K2264)</f>
        <v>2016</v>
      </c>
      <c r="R2264">
        <f t="shared" si="71"/>
        <v>23</v>
      </c>
      <c r="S2264" s="17" t="s">
        <v>8339</v>
      </c>
      <c r="T2264" t="s">
        <v>8365</v>
      </c>
    </row>
    <row r="2265" spans="1:20" ht="64" x14ac:dyDescent="0.2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 s="12">
        <v>1413234316</v>
      </c>
      <c r="J2265" s="12">
        <v>1408050316</v>
      </c>
      <c r="K2265" s="13">
        <f>(J2265/86400)+25569</f>
        <v>41865.878657407404</v>
      </c>
      <c r="L2265" t="b">
        <v>0</v>
      </c>
      <c r="M2265">
        <v>13</v>
      </c>
      <c r="N2265" t="b">
        <v>0</v>
      </c>
      <c r="O2265" t="s">
        <v>8269</v>
      </c>
      <c r="P2265">
        <f t="shared" si="70"/>
        <v>0</v>
      </c>
      <c r="Q2265">
        <f>YEAR(K2265)</f>
        <v>2014</v>
      </c>
      <c r="R2265">
        <f t="shared" si="71"/>
        <v>38</v>
      </c>
      <c r="S2265" s="17" t="s">
        <v>8343</v>
      </c>
      <c r="T2265" t="s">
        <v>8346</v>
      </c>
    </row>
    <row r="2266" spans="1:20" ht="48" hidden="1" x14ac:dyDescent="0.2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 s="12">
        <v>1427860740</v>
      </c>
      <c r="J2266" s="12">
        <v>1426002684</v>
      </c>
      <c r="K2266" s="13">
        <f>(J2266/86400)+25569</f>
        <v>42073.660694444443</v>
      </c>
      <c r="L2266" t="b">
        <v>0</v>
      </c>
      <c r="M2266">
        <v>19</v>
      </c>
      <c r="N2266" t="b">
        <v>1</v>
      </c>
      <c r="O2266" t="s">
        <v>8269</v>
      </c>
      <c r="P2266">
        <f t="shared" si="70"/>
        <v>0</v>
      </c>
      <c r="Q2266">
        <f>YEAR(K2266)</f>
        <v>2015</v>
      </c>
      <c r="R2266">
        <f t="shared" si="71"/>
        <v>102</v>
      </c>
      <c r="S2266" s="17" t="s">
        <v>8343</v>
      </c>
      <c r="T2266" t="s">
        <v>8346</v>
      </c>
    </row>
    <row r="2267" spans="1:20" ht="48" hidden="1" x14ac:dyDescent="0.2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 s="12">
        <v>1339732740</v>
      </c>
      <c r="J2267" s="12">
        <v>1338346281</v>
      </c>
      <c r="K2267" s="13">
        <f>(J2267/86400)+25569</f>
        <v>41059.118993055556</v>
      </c>
      <c r="L2267" t="b">
        <v>0</v>
      </c>
      <c r="M2267">
        <v>29</v>
      </c>
      <c r="N2267" t="b">
        <v>1</v>
      </c>
      <c r="O2267" t="s">
        <v>8277</v>
      </c>
      <c r="P2267">
        <f t="shared" si="70"/>
        <v>0</v>
      </c>
      <c r="Q2267">
        <f>YEAR(K2267)</f>
        <v>2012</v>
      </c>
      <c r="R2267">
        <f t="shared" si="71"/>
        <v>187</v>
      </c>
      <c r="S2267" s="17" t="s">
        <v>8347</v>
      </c>
      <c r="T2267" t="s">
        <v>8348</v>
      </c>
    </row>
    <row r="2268" spans="1:20" ht="48" hidden="1" x14ac:dyDescent="0.2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 s="12">
        <v>1470538800</v>
      </c>
      <c r="J2268" s="12">
        <v>1469112493</v>
      </c>
      <c r="K2268" s="13">
        <f>(J2268/86400)+25569</f>
        <v>42572.61681712963</v>
      </c>
      <c r="L2268" t="b">
        <v>0</v>
      </c>
      <c r="M2268">
        <v>19</v>
      </c>
      <c r="N2268" t="b">
        <v>1</v>
      </c>
      <c r="O2268" t="s">
        <v>8269</v>
      </c>
      <c r="P2268">
        <f t="shared" si="70"/>
        <v>0</v>
      </c>
      <c r="Q2268">
        <f>YEAR(K2268)</f>
        <v>2016</v>
      </c>
      <c r="R2268">
        <f t="shared" si="71"/>
        <v>112</v>
      </c>
      <c r="S2268" s="17" t="s">
        <v>8343</v>
      </c>
      <c r="T2268" t="s">
        <v>8346</v>
      </c>
    </row>
    <row r="2269" spans="1:20" ht="64" hidden="1" x14ac:dyDescent="0.2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 s="12">
        <v>1452872290</v>
      </c>
      <c r="J2269" s="12">
        <v>1452008290</v>
      </c>
      <c r="K2269" s="13">
        <f>(J2269/86400)+25569</f>
        <v>42374.651504629626</v>
      </c>
      <c r="L2269" t="b">
        <v>0</v>
      </c>
      <c r="M2269">
        <v>18</v>
      </c>
      <c r="N2269" t="b">
        <v>1</v>
      </c>
      <c r="O2269" t="s">
        <v>8269</v>
      </c>
      <c r="P2269">
        <f t="shared" si="70"/>
        <v>0</v>
      </c>
      <c r="Q2269">
        <f>YEAR(K2269)</f>
        <v>2016</v>
      </c>
      <c r="R2269">
        <f t="shared" si="71"/>
        <v>112</v>
      </c>
      <c r="S2269" s="17" t="s">
        <v>8343</v>
      </c>
      <c r="T2269" t="s">
        <v>8346</v>
      </c>
    </row>
    <row r="2270" spans="1:20" ht="48" hidden="1" x14ac:dyDescent="0.2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 s="12">
        <v>1465347424</v>
      </c>
      <c r="J2270" s="12">
        <v>1462755424</v>
      </c>
      <c r="K2270" s="13">
        <f>(J2270/86400)+25569</f>
        <v>42499.039629629631</v>
      </c>
      <c r="L2270" t="b">
        <v>0</v>
      </c>
      <c r="M2270">
        <v>18</v>
      </c>
      <c r="N2270" t="b">
        <v>1</v>
      </c>
      <c r="O2270" t="s">
        <v>8269</v>
      </c>
      <c r="P2270">
        <f t="shared" si="70"/>
        <v>0</v>
      </c>
      <c r="Q2270">
        <f>YEAR(K2270)</f>
        <v>2016</v>
      </c>
      <c r="R2270">
        <f t="shared" si="71"/>
        <v>106</v>
      </c>
      <c r="S2270" s="17" t="s">
        <v>8343</v>
      </c>
      <c r="T2270" t="s">
        <v>8346</v>
      </c>
    </row>
    <row r="2271" spans="1:20" ht="48" hidden="1" x14ac:dyDescent="0.2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 s="12">
        <v>1407536880</v>
      </c>
      <c r="J2271" s="12">
        <v>1404997548</v>
      </c>
      <c r="K2271" s="13">
        <f>(J2271/86400)+25569</f>
        <v>41830.545694444445</v>
      </c>
      <c r="L2271" t="b">
        <v>0</v>
      </c>
      <c r="M2271">
        <v>18</v>
      </c>
      <c r="N2271" t="b">
        <v>1</v>
      </c>
      <c r="O2271" t="s">
        <v>8269</v>
      </c>
      <c r="P2271">
        <f t="shared" si="70"/>
        <v>0</v>
      </c>
      <c r="Q2271">
        <f>YEAR(K2271)</f>
        <v>2014</v>
      </c>
      <c r="R2271">
        <f t="shared" si="71"/>
        <v>223</v>
      </c>
      <c r="S2271" s="17" t="s">
        <v>8343</v>
      </c>
      <c r="T2271" t="s">
        <v>8346</v>
      </c>
    </row>
    <row r="2272" spans="1:20" ht="48" hidden="1" x14ac:dyDescent="0.2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 s="12">
        <v>1308110340</v>
      </c>
      <c r="J2272" s="12">
        <v>1304770233</v>
      </c>
      <c r="K2272" s="13">
        <f>(J2272/86400)+25569</f>
        <v>40670.507326388892</v>
      </c>
      <c r="L2272" t="b">
        <v>0</v>
      </c>
      <c r="M2272">
        <v>31</v>
      </c>
      <c r="N2272" t="b">
        <v>1</v>
      </c>
      <c r="O2272" t="s">
        <v>8277</v>
      </c>
      <c r="P2272">
        <f t="shared" si="70"/>
        <v>0</v>
      </c>
      <c r="Q2272">
        <f>YEAR(K2272)</f>
        <v>2011</v>
      </c>
      <c r="R2272">
        <f t="shared" si="71"/>
        <v>171</v>
      </c>
      <c r="S2272" s="17" t="s">
        <v>8347</v>
      </c>
      <c r="T2272" t="s">
        <v>8348</v>
      </c>
    </row>
    <row r="2273" spans="1:20" ht="48" hidden="1" x14ac:dyDescent="0.2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 s="12">
        <v>1410975994</v>
      </c>
      <c r="J2273" s="12">
        <v>1408383994</v>
      </c>
      <c r="K2273" s="13">
        <f>(J2273/86400)+25569</f>
        <v>41869.740671296298</v>
      </c>
      <c r="L2273" t="b">
        <v>0</v>
      </c>
      <c r="M2273">
        <v>19</v>
      </c>
      <c r="N2273" t="b">
        <v>1</v>
      </c>
      <c r="O2273" t="s">
        <v>8269</v>
      </c>
      <c r="P2273">
        <f t="shared" si="70"/>
        <v>0</v>
      </c>
      <c r="Q2273">
        <f>YEAR(K2273)</f>
        <v>2014</v>
      </c>
      <c r="R2273">
        <f t="shared" si="71"/>
        <v>111</v>
      </c>
      <c r="S2273" s="17" t="s">
        <v>8343</v>
      </c>
      <c r="T2273" t="s">
        <v>8346</v>
      </c>
    </row>
    <row r="2274" spans="1:20" ht="48" x14ac:dyDescent="0.2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 s="12">
        <v>1463821338</v>
      </c>
      <c r="J2274" s="12">
        <v>1461229338</v>
      </c>
      <c r="K2274" s="13">
        <f>(J2274/86400)+25569</f>
        <v>42481.376597222217</v>
      </c>
      <c r="L2274" t="b">
        <v>0</v>
      </c>
      <c r="M2274">
        <v>17</v>
      </c>
      <c r="N2274" t="b">
        <v>0</v>
      </c>
      <c r="O2274" t="s">
        <v>8271</v>
      </c>
      <c r="P2274">
        <f t="shared" si="70"/>
        <v>0</v>
      </c>
      <c r="Q2274">
        <f>YEAR(K2274)</f>
        <v>2016</v>
      </c>
      <c r="R2274">
        <f t="shared" si="71"/>
        <v>4</v>
      </c>
      <c r="S2274" s="17" t="s">
        <v>8328</v>
      </c>
      <c r="T2274" t="s">
        <v>8330</v>
      </c>
    </row>
    <row r="2275" spans="1:20" ht="48" hidden="1" x14ac:dyDescent="0.2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 s="12">
        <v>1341349200</v>
      </c>
      <c r="J2275" s="12">
        <v>1338928537</v>
      </c>
      <c r="K2275" s="13">
        <f>(J2275/86400)+25569</f>
        <v>41065.858067129629</v>
      </c>
      <c r="L2275" t="b">
        <v>0</v>
      </c>
      <c r="M2275">
        <v>15</v>
      </c>
      <c r="N2275" t="b">
        <v>1</v>
      </c>
      <c r="O2275" t="s">
        <v>8264</v>
      </c>
      <c r="P2275">
        <f t="shared" si="70"/>
        <v>0</v>
      </c>
      <c r="Q2275">
        <f>YEAR(K2275)</f>
        <v>2012</v>
      </c>
      <c r="R2275">
        <f t="shared" si="71"/>
        <v>111</v>
      </c>
      <c r="S2275" s="17" t="s">
        <v>8341</v>
      </c>
      <c r="T2275" t="s">
        <v>8363</v>
      </c>
    </row>
    <row r="2276" spans="1:20" ht="48" hidden="1" x14ac:dyDescent="0.2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 s="12">
        <v>1431481037</v>
      </c>
      <c r="J2276" s="12">
        <v>1428889037</v>
      </c>
      <c r="K2276" s="13">
        <f>(J2276/86400)+25569</f>
        <v>42107.067557870367</v>
      </c>
      <c r="L2276" t="b">
        <v>0</v>
      </c>
      <c r="M2276">
        <v>18</v>
      </c>
      <c r="N2276" t="b">
        <v>1</v>
      </c>
      <c r="O2276" t="s">
        <v>8269</v>
      </c>
      <c r="P2276">
        <f t="shared" si="70"/>
        <v>0</v>
      </c>
      <c r="Q2276">
        <f>YEAR(K2276)</f>
        <v>2015</v>
      </c>
      <c r="R2276">
        <f t="shared" si="71"/>
        <v>221</v>
      </c>
      <c r="S2276" s="17" t="s">
        <v>8343</v>
      </c>
      <c r="T2276" t="s">
        <v>8346</v>
      </c>
    </row>
    <row r="2277" spans="1:20" ht="48" x14ac:dyDescent="0.2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 s="12">
        <v>1468716180</v>
      </c>
      <c r="J2277" s="12">
        <v>1466205262</v>
      </c>
      <c r="K2277" s="13">
        <f>(J2277/86400)+25569</f>
        <v>42538.968310185184</v>
      </c>
      <c r="L2277" t="b">
        <v>0</v>
      </c>
      <c r="M2277">
        <v>12</v>
      </c>
      <c r="N2277" t="b">
        <v>0</v>
      </c>
      <c r="O2277" t="s">
        <v>8269</v>
      </c>
      <c r="P2277">
        <f t="shared" si="70"/>
        <v>0</v>
      </c>
      <c r="Q2277">
        <f>YEAR(K2277)</f>
        <v>2016</v>
      </c>
      <c r="R2277">
        <f t="shared" si="71"/>
        <v>16</v>
      </c>
      <c r="S2277" s="17" t="s">
        <v>8343</v>
      </c>
      <c r="T2277" t="s">
        <v>8346</v>
      </c>
    </row>
    <row r="2278" spans="1:20" ht="48" hidden="1" x14ac:dyDescent="0.2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 s="12">
        <v>1438616124</v>
      </c>
      <c r="J2278" s="12">
        <v>1433432124</v>
      </c>
      <c r="K2278" s="13">
        <f>(J2278/86400)+25569</f>
        <v>42159.649583333332</v>
      </c>
      <c r="L2278" t="b">
        <v>0</v>
      </c>
      <c r="M2278">
        <v>3</v>
      </c>
      <c r="N2278" t="b">
        <v>0</v>
      </c>
      <c r="O2278" t="s">
        <v>8270</v>
      </c>
      <c r="P2278">
        <f t="shared" si="70"/>
        <v>0</v>
      </c>
      <c r="Q2278">
        <f>YEAR(K2278)</f>
        <v>2015</v>
      </c>
      <c r="R2278">
        <f t="shared" si="71"/>
        <v>15</v>
      </c>
      <c r="S2278" s="17" t="s">
        <v>8328</v>
      </c>
      <c r="T2278" t="s">
        <v>8362</v>
      </c>
    </row>
    <row r="2279" spans="1:20" ht="48" hidden="1" x14ac:dyDescent="0.2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 s="12">
        <v>1409720340</v>
      </c>
      <c r="J2279" s="12">
        <v>1408129822</v>
      </c>
      <c r="K2279" s="13">
        <f>(J2279/86400)+25569</f>
        <v>41866.79886574074</v>
      </c>
      <c r="L2279" t="b">
        <v>0</v>
      </c>
      <c r="M2279">
        <v>27</v>
      </c>
      <c r="N2279" t="b">
        <v>1</v>
      </c>
      <c r="O2279" t="s">
        <v>8269</v>
      </c>
      <c r="P2279">
        <f t="shared" si="70"/>
        <v>0</v>
      </c>
      <c r="Q2279">
        <f>YEAR(K2279)</f>
        <v>2014</v>
      </c>
      <c r="R2279">
        <f t="shared" si="71"/>
        <v>110</v>
      </c>
      <c r="S2279" s="17" t="s">
        <v>8343</v>
      </c>
      <c r="T2279" t="s">
        <v>8346</v>
      </c>
    </row>
    <row r="2280" spans="1:20" ht="48" hidden="1" x14ac:dyDescent="0.2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 s="12">
        <v>1312212855</v>
      </c>
      <c r="J2280" s="12">
        <v>1307028855</v>
      </c>
      <c r="K2280" s="13">
        <f>(J2280/86400)+25569</f>
        <v>40696.648784722223</v>
      </c>
      <c r="L2280" t="b">
        <v>0</v>
      </c>
      <c r="M2280">
        <v>11</v>
      </c>
      <c r="N2280" t="b">
        <v>1</v>
      </c>
      <c r="O2280" t="s">
        <v>8298</v>
      </c>
      <c r="P2280">
        <f t="shared" si="70"/>
        <v>0</v>
      </c>
      <c r="Q2280">
        <f>YEAR(K2280)</f>
        <v>2011</v>
      </c>
      <c r="R2280">
        <f t="shared" si="71"/>
        <v>110</v>
      </c>
      <c r="S2280" s="17" t="s">
        <v>8347</v>
      </c>
      <c r="T2280" t="s">
        <v>8361</v>
      </c>
    </row>
    <row r="2281" spans="1:20" ht="48" x14ac:dyDescent="0.2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 s="12">
        <v>1443121765</v>
      </c>
      <c r="J2281" s="12">
        <v>1440529765</v>
      </c>
      <c r="K2281" s="13">
        <f>(J2281/86400)+25569</f>
        <v>42241.798206018517</v>
      </c>
      <c r="L2281" t="b">
        <v>0</v>
      </c>
      <c r="M2281">
        <v>2</v>
      </c>
      <c r="N2281" t="b">
        <v>0</v>
      </c>
      <c r="O2281" t="s">
        <v>8300</v>
      </c>
      <c r="P2281">
        <f t="shared" si="70"/>
        <v>0</v>
      </c>
      <c r="Q2281">
        <f>YEAR(K2281)</f>
        <v>2015</v>
      </c>
      <c r="R2281">
        <f t="shared" si="71"/>
        <v>0</v>
      </c>
      <c r="S2281" s="17" t="s">
        <v>8328</v>
      </c>
      <c r="T2281" t="s">
        <v>8360</v>
      </c>
    </row>
    <row r="2282" spans="1:20" ht="48" hidden="1" x14ac:dyDescent="0.2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 s="12">
        <v>1460730079</v>
      </c>
      <c r="J2282" s="12">
        <v>1458138079</v>
      </c>
      <c r="K2282" s="13">
        <f>(J2282/86400)+25569</f>
        <v>42445.598136574074</v>
      </c>
      <c r="L2282" t="b">
        <v>0</v>
      </c>
      <c r="M2282">
        <v>15</v>
      </c>
      <c r="N2282" t="b">
        <v>1</v>
      </c>
      <c r="O2282" t="s">
        <v>8303</v>
      </c>
      <c r="P2282">
        <f t="shared" si="70"/>
        <v>0</v>
      </c>
      <c r="Q2282">
        <f>YEAR(K2282)</f>
        <v>2016</v>
      </c>
      <c r="R2282">
        <f t="shared" si="71"/>
        <v>100</v>
      </c>
      <c r="S2282" s="17" t="s">
        <v>8343</v>
      </c>
      <c r="T2282" t="s">
        <v>8355</v>
      </c>
    </row>
    <row r="2283" spans="1:20" ht="48" x14ac:dyDescent="0.2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 s="12">
        <v>1399809052</v>
      </c>
      <c r="J2283" s="12">
        <v>1397217052</v>
      </c>
      <c r="K2283" s="13">
        <f>(J2283/86400)+25569</f>
        <v>41740.493657407409</v>
      </c>
      <c r="L2283" t="b">
        <v>1</v>
      </c>
      <c r="M2283">
        <v>23</v>
      </c>
      <c r="N2283" t="b">
        <v>0</v>
      </c>
      <c r="O2283" t="s">
        <v>8269</v>
      </c>
      <c r="P2283">
        <f t="shared" si="70"/>
        <v>1097</v>
      </c>
      <c r="Q2283">
        <f>YEAR(K2283)</f>
        <v>2014</v>
      </c>
      <c r="R2283">
        <f t="shared" si="71"/>
        <v>22</v>
      </c>
      <c r="S2283" s="17" t="s">
        <v>8343</v>
      </c>
      <c r="T2283" t="s">
        <v>8346</v>
      </c>
    </row>
    <row r="2284" spans="1:20" ht="64" hidden="1" x14ac:dyDescent="0.2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 s="12">
        <v>1412536573</v>
      </c>
      <c r="J2284" s="12">
        <v>1408648573</v>
      </c>
      <c r="K2284" s="13">
        <f>(J2284/86400)+25569</f>
        <v>41872.802928240737</v>
      </c>
      <c r="L2284" t="b">
        <v>0</v>
      </c>
      <c r="M2284">
        <v>58</v>
      </c>
      <c r="N2284" t="b">
        <v>0</v>
      </c>
      <c r="O2284" t="s">
        <v>8301</v>
      </c>
      <c r="P2284">
        <f t="shared" si="70"/>
        <v>0</v>
      </c>
      <c r="Q2284">
        <f>YEAR(K2284)</f>
        <v>2014</v>
      </c>
      <c r="R2284">
        <f t="shared" si="71"/>
        <v>2</v>
      </c>
      <c r="S2284" s="17" t="s">
        <v>8343</v>
      </c>
      <c r="T2284" t="s">
        <v>8344</v>
      </c>
    </row>
    <row r="2285" spans="1:20" ht="32" hidden="1" x14ac:dyDescent="0.2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 s="12">
        <v>1378592731</v>
      </c>
      <c r="J2285" s="12">
        <v>1373408731</v>
      </c>
      <c r="K2285" s="13">
        <f>(J2285/86400)+25569</f>
        <v>41464.934386574074</v>
      </c>
      <c r="L2285" t="b">
        <v>0</v>
      </c>
      <c r="M2285">
        <v>25</v>
      </c>
      <c r="N2285" t="b">
        <v>1</v>
      </c>
      <c r="O2285" t="s">
        <v>8272</v>
      </c>
      <c r="P2285">
        <f t="shared" si="70"/>
        <v>0</v>
      </c>
      <c r="Q2285">
        <f>YEAR(K2285)</f>
        <v>2013</v>
      </c>
      <c r="R2285">
        <f t="shared" si="71"/>
        <v>109</v>
      </c>
      <c r="S2285" s="17" t="s">
        <v>8331</v>
      </c>
      <c r="T2285" t="s">
        <v>8353</v>
      </c>
    </row>
    <row r="2286" spans="1:20" ht="48" hidden="1" x14ac:dyDescent="0.2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 s="12">
        <v>1425704100</v>
      </c>
      <c r="J2286" s="12">
        <v>1424484717</v>
      </c>
      <c r="K2286" s="13">
        <f>(J2286/86400)+25569</f>
        <v>42056.091631944444</v>
      </c>
      <c r="L2286" t="b">
        <v>0</v>
      </c>
      <c r="M2286">
        <v>20</v>
      </c>
      <c r="N2286" t="b">
        <v>1</v>
      </c>
      <c r="O2286" t="s">
        <v>8269</v>
      </c>
      <c r="P2286">
        <f t="shared" si="70"/>
        <v>0</v>
      </c>
      <c r="Q2286">
        <f>YEAR(K2286)</f>
        <v>2015</v>
      </c>
      <c r="R2286">
        <f t="shared" si="71"/>
        <v>218</v>
      </c>
      <c r="S2286" s="17" t="s">
        <v>8343</v>
      </c>
      <c r="T2286" t="s">
        <v>8346</v>
      </c>
    </row>
    <row r="2287" spans="1:20" ht="48" hidden="1" x14ac:dyDescent="0.2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 s="12">
        <v>1433964444</v>
      </c>
      <c r="J2287" s="12">
        <v>1431372444</v>
      </c>
      <c r="K2287" s="13">
        <f>(J2287/86400)+25569</f>
        <v>42135.810694444444</v>
      </c>
      <c r="L2287" t="b">
        <v>0</v>
      </c>
      <c r="M2287">
        <v>41</v>
      </c>
      <c r="N2287" t="b">
        <v>1</v>
      </c>
      <c r="O2287" t="s">
        <v>8269</v>
      </c>
      <c r="P2287">
        <f t="shared" si="70"/>
        <v>0</v>
      </c>
      <c r="Q2287">
        <f>YEAR(K2287)</f>
        <v>2015</v>
      </c>
      <c r="R2287">
        <f t="shared" si="71"/>
        <v>109</v>
      </c>
      <c r="S2287" s="17" t="s">
        <v>8343</v>
      </c>
      <c r="T2287" t="s">
        <v>8346</v>
      </c>
    </row>
    <row r="2288" spans="1:20" ht="48" hidden="1" x14ac:dyDescent="0.2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 s="12">
        <v>1403715546</v>
      </c>
      <c r="J2288" s="12">
        <v>1401123546</v>
      </c>
      <c r="K2288" s="13">
        <f>(J2288/86400)+25569</f>
        <v>41785.707708333335</v>
      </c>
      <c r="L2288" t="b">
        <v>0</v>
      </c>
      <c r="M2288">
        <v>35</v>
      </c>
      <c r="N2288" t="b">
        <v>1</v>
      </c>
      <c r="O2288" t="s">
        <v>8269</v>
      </c>
      <c r="P2288">
        <f t="shared" si="70"/>
        <v>0</v>
      </c>
      <c r="Q2288">
        <f>YEAR(K2288)</f>
        <v>2014</v>
      </c>
      <c r="R2288">
        <f t="shared" si="71"/>
        <v>108</v>
      </c>
      <c r="S2288" s="17" t="s">
        <v>8343</v>
      </c>
      <c r="T2288" t="s">
        <v>8346</v>
      </c>
    </row>
    <row r="2289" spans="1:20" ht="48" hidden="1" x14ac:dyDescent="0.2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 s="12">
        <v>1383062083</v>
      </c>
      <c r="J2289" s="12">
        <v>1380556483</v>
      </c>
      <c r="K2289" s="13">
        <f>(J2289/86400)+25569</f>
        <v>41547.662997685184</v>
      </c>
      <c r="L2289" t="b">
        <v>1</v>
      </c>
      <c r="M2289">
        <v>34</v>
      </c>
      <c r="N2289" t="b">
        <v>1</v>
      </c>
      <c r="O2289" t="s">
        <v>8274</v>
      </c>
      <c r="P2289">
        <f t="shared" si="70"/>
        <v>1082</v>
      </c>
      <c r="Q2289">
        <f>YEAR(K2289)</f>
        <v>2013</v>
      </c>
      <c r="R2289">
        <f t="shared" si="71"/>
        <v>166</v>
      </c>
      <c r="S2289" s="17" t="s">
        <v>8347</v>
      </c>
      <c r="T2289" t="s">
        <v>8351</v>
      </c>
    </row>
    <row r="2290" spans="1:20" ht="48" hidden="1" x14ac:dyDescent="0.2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 s="12">
        <v>1423138800</v>
      </c>
      <c r="J2290" s="12">
        <v>1421092725</v>
      </c>
      <c r="K2290" s="13">
        <f>(J2290/86400)+25569</f>
        <v>42016.832465277781</v>
      </c>
      <c r="L2290" t="b">
        <v>0</v>
      </c>
      <c r="M2290">
        <v>25</v>
      </c>
      <c r="N2290" t="b">
        <v>1</v>
      </c>
      <c r="O2290" t="s">
        <v>8269</v>
      </c>
      <c r="P2290">
        <f t="shared" si="70"/>
        <v>0</v>
      </c>
      <c r="Q2290">
        <f>YEAR(K2290)</f>
        <v>2015</v>
      </c>
      <c r="R2290">
        <f t="shared" si="71"/>
        <v>108</v>
      </c>
      <c r="S2290" s="17" t="s">
        <v>8343</v>
      </c>
      <c r="T2290" t="s">
        <v>8346</v>
      </c>
    </row>
    <row r="2291" spans="1:20" ht="48" x14ac:dyDescent="0.2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 s="12">
        <v>1421177959</v>
      </c>
      <c r="J2291" s="12">
        <v>1418585959</v>
      </c>
      <c r="K2291" s="13">
        <f>(J2291/86400)+25569</f>
        <v>41987.818969907406</v>
      </c>
      <c r="L2291" t="b">
        <v>1</v>
      </c>
      <c r="M2291">
        <v>22</v>
      </c>
      <c r="N2291" t="b">
        <v>0</v>
      </c>
      <c r="O2291" t="s">
        <v>8283</v>
      </c>
      <c r="P2291">
        <f t="shared" si="70"/>
        <v>1081</v>
      </c>
      <c r="Q2291">
        <f>YEAR(K2291)</f>
        <v>2014</v>
      </c>
      <c r="R2291">
        <f t="shared" si="71"/>
        <v>3</v>
      </c>
      <c r="S2291" s="17" t="s">
        <v>8333</v>
      </c>
      <c r="T2291" t="s">
        <v>8334</v>
      </c>
    </row>
    <row r="2292" spans="1:20" ht="32" hidden="1" x14ac:dyDescent="0.2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 s="12">
        <v>1422750707</v>
      </c>
      <c r="J2292" s="12">
        <v>1420158707</v>
      </c>
      <c r="K2292" s="13">
        <f>(J2292/86400)+25569</f>
        <v>42006.02207175926</v>
      </c>
      <c r="L2292" t="b">
        <v>0</v>
      </c>
      <c r="M2292">
        <v>32</v>
      </c>
      <c r="N2292" t="b">
        <v>1</v>
      </c>
      <c r="O2292" t="s">
        <v>8290</v>
      </c>
      <c r="P2292">
        <f t="shared" si="70"/>
        <v>0</v>
      </c>
      <c r="Q2292">
        <f>YEAR(K2292)</f>
        <v>2015</v>
      </c>
      <c r="R2292">
        <f t="shared" si="71"/>
        <v>108</v>
      </c>
      <c r="S2292" s="17" t="s">
        <v>8347</v>
      </c>
      <c r="T2292" t="s">
        <v>8358</v>
      </c>
    </row>
    <row r="2293" spans="1:20" ht="32" hidden="1" x14ac:dyDescent="0.2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 s="12">
        <v>1429938683</v>
      </c>
      <c r="J2293" s="12">
        <v>1428124283</v>
      </c>
      <c r="K2293" s="13">
        <f>(J2293/86400)+25569</f>
        <v>42098.216238425928</v>
      </c>
      <c r="L2293" t="b">
        <v>0</v>
      </c>
      <c r="M2293">
        <v>20</v>
      </c>
      <c r="N2293" t="b">
        <v>1</v>
      </c>
      <c r="O2293" t="s">
        <v>8301</v>
      </c>
      <c r="P2293">
        <f t="shared" si="70"/>
        <v>0</v>
      </c>
      <c r="Q2293">
        <f>YEAR(K2293)</f>
        <v>2015</v>
      </c>
      <c r="R2293">
        <f t="shared" si="71"/>
        <v>180</v>
      </c>
      <c r="S2293" s="17" t="s">
        <v>8343</v>
      </c>
      <c r="T2293" t="s">
        <v>8344</v>
      </c>
    </row>
    <row r="2294" spans="1:20" ht="32" hidden="1" x14ac:dyDescent="0.2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 s="12">
        <v>1458332412</v>
      </c>
      <c r="J2294" s="12">
        <v>1454448012</v>
      </c>
      <c r="K2294" s="13">
        <f>(J2294/86400)+25569</f>
        <v>42402.889027777783</v>
      </c>
      <c r="L2294" t="b">
        <v>0</v>
      </c>
      <c r="M2294">
        <v>14</v>
      </c>
      <c r="N2294" t="b">
        <v>1</v>
      </c>
      <c r="O2294" t="s">
        <v>8269</v>
      </c>
      <c r="P2294">
        <f t="shared" si="70"/>
        <v>0</v>
      </c>
      <c r="Q2294">
        <f>YEAR(K2294)</f>
        <v>2016</v>
      </c>
      <c r="R2294">
        <f t="shared" si="71"/>
        <v>108</v>
      </c>
      <c r="S2294" s="17" t="s">
        <v>8343</v>
      </c>
      <c r="T2294" t="s">
        <v>8346</v>
      </c>
    </row>
    <row r="2295" spans="1:20" ht="48" hidden="1" x14ac:dyDescent="0.2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 s="12">
        <v>1409515200</v>
      </c>
      <c r="J2295" s="12">
        <v>1405971690</v>
      </c>
      <c r="K2295" s="13">
        <f>(J2295/86400)+25569</f>
        <v>41841.820486111115</v>
      </c>
      <c r="L2295" t="b">
        <v>0</v>
      </c>
      <c r="M2295">
        <v>30</v>
      </c>
      <c r="N2295" t="b">
        <v>1</v>
      </c>
      <c r="O2295" t="s">
        <v>8269</v>
      </c>
      <c r="P2295">
        <f t="shared" si="70"/>
        <v>0</v>
      </c>
      <c r="Q2295">
        <f>YEAR(K2295)</f>
        <v>2014</v>
      </c>
      <c r="R2295">
        <f t="shared" si="71"/>
        <v>215</v>
      </c>
      <c r="S2295" s="17" t="s">
        <v>8343</v>
      </c>
      <c r="T2295" t="s">
        <v>8346</v>
      </c>
    </row>
    <row r="2296" spans="1:20" ht="48" x14ac:dyDescent="0.2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 s="12">
        <v>1480007460</v>
      </c>
      <c r="J2296" s="12">
        <v>1475760567</v>
      </c>
      <c r="K2296" s="13">
        <f>(J2296/86400)+25569</f>
        <v>42649.562118055561</v>
      </c>
      <c r="L2296" t="b">
        <v>0</v>
      </c>
      <c r="M2296">
        <v>13</v>
      </c>
      <c r="N2296" t="b">
        <v>0</v>
      </c>
      <c r="O2296" t="s">
        <v>8301</v>
      </c>
      <c r="P2296">
        <f t="shared" si="70"/>
        <v>0</v>
      </c>
      <c r="Q2296">
        <f>YEAR(K2296)</f>
        <v>2016</v>
      </c>
      <c r="R2296">
        <f t="shared" si="71"/>
        <v>4</v>
      </c>
      <c r="S2296" s="17" t="s">
        <v>8343</v>
      </c>
      <c r="T2296" t="s">
        <v>8344</v>
      </c>
    </row>
    <row r="2297" spans="1:20" ht="48" hidden="1" x14ac:dyDescent="0.2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 s="12">
        <v>1479811846</v>
      </c>
      <c r="J2297" s="12">
        <v>1478602246</v>
      </c>
      <c r="K2297" s="13">
        <f>(J2297/86400)+25569</f>
        <v>42682.451921296291</v>
      </c>
      <c r="L2297" t="b">
        <v>0</v>
      </c>
      <c r="M2297">
        <v>50</v>
      </c>
      <c r="N2297" t="b">
        <v>1</v>
      </c>
      <c r="O2297" t="s">
        <v>8295</v>
      </c>
      <c r="P2297">
        <f t="shared" si="70"/>
        <v>0</v>
      </c>
      <c r="Q2297">
        <f>YEAR(K2297)</f>
        <v>2016</v>
      </c>
      <c r="R2297">
        <f t="shared" si="71"/>
        <v>223</v>
      </c>
      <c r="S2297" s="17" t="s">
        <v>8336</v>
      </c>
      <c r="T2297" t="s">
        <v>8337</v>
      </c>
    </row>
    <row r="2298" spans="1:20" ht="48" hidden="1" x14ac:dyDescent="0.2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 s="12">
        <v>1463275339</v>
      </c>
      <c r="J2298" s="12">
        <v>1460683339</v>
      </c>
      <c r="K2298" s="13">
        <f>(J2298/86400)+25569</f>
        <v>42475.057164351849</v>
      </c>
      <c r="L2298" t="b">
        <v>0</v>
      </c>
      <c r="M2298">
        <v>20</v>
      </c>
      <c r="N2298" t="b">
        <v>1</v>
      </c>
      <c r="O2298" t="s">
        <v>8269</v>
      </c>
      <c r="P2298">
        <f t="shared" si="70"/>
        <v>0</v>
      </c>
      <c r="Q2298">
        <f>YEAR(K2298)</f>
        <v>2016</v>
      </c>
      <c r="R2298">
        <f t="shared" si="71"/>
        <v>107</v>
      </c>
      <c r="S2298" s="17" t="s">
        <v>8343</v>
      </c>
      <c r="T2298" t="s">
        <v>8346</v>
      </c>
    </row>
    <row r="2299" spans="1:20" ht="32" hidden="1" x14ac:dyDescent="0.2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 s="12">
        <v>1400176386</v>
      </c>
      <c r="J2299" s="12">
        <v>1397584386</v>
      </c>
      <c r="K2299" s="13">
        <f>(J2299/86400)+25569</f>
        <v>41744.745208333334</v>
      </c>
      <c r="L2299" t="b">
        <v>0</v>
      </c>
      <c r="M2299">
        <v>36</v>
      </c>
      <c r="N2299" t="b">
        <v>1</v>
      </c>
      <c r="O2299" t="s">
        <v>8298</v>
      </c>
      <c r="P2299">
        <f t="shared" si="70"/>
        <v>0</v>
      </c>
      <c r="Q2299">
        <f>YEAR(K2299)</f>
        <v>2014</v>
      </c>
      <c r="R2299">
        <f t="shared" si="71"/>
        <v>118</v>
      </c>
      <c r="S2299" s="17" t="s">
        <v>8347</v>
      </c>
      <c r="T2299" t="s">
        <v>8361</v>
      </c>
    </row>
    <row r="2300" spans="1:20" ht="64" hidden="1" x14ac:dyDescent="0.2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 s="12">
        <v>1285995540</v>
      </c>
      <c r="J2300" s="12">
        <v>1279574773</v>
      </c>
      <c r="K2300" s="13">
        <f>(J2300/86400)+25569</f>
        <v>40378.893206018518</v>
      </c>
      <c r="L2300" t="b">
        <v>0</v>
      </c>
      <c r="M2300">
        <v>32</v>
      </c>
      <c r="N2300" t="b">
        <v>1</v>
      </c>
      <c r="O2300" t="s">
        <v>8301</v>
      </c>
      <c r="P2300">
        <f t="shared" si="70"/>
        <v>0</v>
      </c>
      <c r="Q2300">
        <f>YEAR(K2300)</f>
        <v>2010</v>
      </c>
      <c r="R2300">
        <f t="shared" si="71"/>
        <v>213</v>
      </c>
      <c r="S2300" s="17" t="s">
        <v>8343</v>
      </c>
      <c r="T2300" t="s">
        <v>8344</v>
      </c>
    </row>
    <row r="2301" spans="1:20" ht="48" hidden="1" x14ac:dyDescent="0.2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 s="12">
        <v>1370649674</v>
      </c>
      <c r="J2301" s="12">
        <v>1368057674</v>
      </c>
      <c r="K2301" s="13">
        <f>(J2301/86400)+25569</f>
        <v>41403.000856481478</v>
      </c>
      <c r="L2301" t="b">
        <v>0</v>
      </c>
      <c r="M2301">
        <v>25</v>
      </c>
      <c r="N2301" t="b">
        <v>1</v>
      </c>
      <c r="O2301" t="s">
        <v>8274</v>
      </c>
      <c r="P2301">
        <f t="shared" si="70"/>
        <v>0</v>
      </c>
      <c r="Q2301">
        <f>YEAR(K2301)</f>
        <v>2013</v>
      </c>
      <c r="R2301">
        <f t="shared" si="71"/>
        <v>133</v>
      </c>
      <c r="S2301" s="17" t="s">
        <v>8347</v>
      </c>
      <c r="T2301" t="s">
        <v>8351</v>
      </c>
    </row>
    <row r="2302" spans="1:20" ht="48" x14ac:dyDescent="0.2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 s="12">
        <v>1401587064</v>
      </c>
      <c r="J2302" s="12">
        <v>1399427064</v>
      </c>
      <c r="K2302" s="13">
        <f>(J2302/86400)+25569</f>
        <v>41766.072500000002</v>
      </c>
      <c r="L2302" t="b">
        <v>1</v>
      </c>
      <c r="M2302">
        <v>19</v>
      </c>
      <c r="N2302" t="b">
        <v>0</v>
      </c>
      <c r="O2302" t="s">
        <v>8269</v>
      </c>
      <c r="P2302">
        <f t="shared" si="70"/>
        <v>1065</v>
      </c>
      <c r="Q2302">
        <f>YEAR(K2302)</f>
        <v>2014</v>
      </c>
      <c r="R2302">
        <f t="shared" si="71"/>
        <v>21</v>
      </c>
      <c r="S2302" s="17" t="s">
        <v>8343</v>
      </c>
      <c r="T2302" t="s">
        <v>8346</v>
      </c>
    </row>
    <row r="2303" spans="1:20" ht="32" hidden="1" x14ac:dyDescent="0.2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 s="12">
        <v>1437166920</v>
      </c>
      <c r="J2303" s="12">
        <v>1435554104</v>
      </c>
      <c r="K2303" s="13">
        <f>(J2303/86400)+25569</f>
        <v>42184.209537037037</v>
      </c>
      <c r="L2303" t="b">
        <v>0</v>
      </c>
      <c r="M2303">
        <v>26</v>
      </c>
      <c r="N2303" t="b">
        <v>1</v>
      </c>
      <c r="O2303" t="s">
        <v>8269</v>
      </c>
      <c r="P2303">
        <f t="shared" si="70"/>
        <v>0</v>
      </c>
      <c r="Q2303">
        <f>YEAR(K2303)</f>
        <v>2015</v>
      </c>
      <c r="R2303">
        <f t="shared" si="71"/>
        <v>106</v>
      </c>
      <c r="S2303" s="17" t="s">
        <v>8343</v>
      </c>
      <c r="T2303" t="s">
        <v>8346</v>
      </c>
    </row>
    <row r="2304" spans="1:20" ht="48" hidden="1" x14ac:dyDescent="0.2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 s="12">
        <v>1457326740</v>
      </c>
      <c r="J2304" s="12">
        <v>1455919438</v>
      </c>
      <c r="K2304" s="13">
        <f>(J2304/86400)+25569</f>
        <v>42419.919421296298</v>
      </c>
      <c r="L2304" t="b">
        <v>0</v>
      </c>
      <c r="M2304">
        <v>42</v>
      </c>
      <c r="N2304" t="b">
        <v>1</v>
      </c>
      <c r="O2304" t="s">
        <v>8269</v>
      </c>
      <c r="P2304">
        <f t="shared" si="70"/>
        <v>0</v>
      </c>
      <c r="Q2304">
        <f>YEAR(K2304)</f>
        <v>2016</v>
      </c>
      <c r="R2304">
        <f t="shared" si="71"/>
        <v>106</v>
      </c>
      <c r="S2304" s="17" t="s">
        <v>8343</v>
      </c>
      <c r="T2304" t="s">
        <v>8346</v>
      </c>
    </row>
    <row r="2305" spans="1:20" ht="32" hidden="1" x14ac:dyDescent="0.2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 s="12">
        <v>1402060302</v>
      </c>
      <c r="J2305" s="12">
        <v>1396876302</v>
      </c>
      <c r="K2305" s="13">
        <f>(J2305/86400)+25569</f>
        <v>41736.549791666665</v>
      </c>
      <c r="L2305" t="b">
        <v>0</v>
      </c>
      <c r="M2305">
        <v>18</v>
      </c>
      <c r="N2305" t="b">
        <v>0</v>
      </c>
      <c r="O2305" t="s">
        <v>8284</v>
      </c>
      <c r="P2305">
        <f t="shared" si="70"/>
        <v>0</v>
      </c>
      <c r="Q2305">
        <f>YEAR(K2305)</f>
        <v>2014</v>
      </c>
      <c r="R2305">
        <f t="shared" si="71"/>
        <v>7</v>
      </c>
      <c r="S2305" s="17" t="s">
        <v>8347</v>
      </c>
      <c r="T2305" t="s">
        <v>8374</v>
      </c>
    </row>
    <row r="2306" spans="1:20" ht="48" x14ac:dyDescent="0.2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 s="12">
        <v>1407858710</v>
      </c>
      <c r="J2306" s="12">
        <v>1405266710</v>
      </c>
      <c r="K2306" s="13">
        <f>(J2306/86400)+25569</f>
        <v>41833.660995370374</v>
      </c>
      <c r="L2306" t="b">
        <v>0</v>
      </c>
      <c r="M2306">
        <v>13</v>
      </c>
      <c r="N2306" t="b">
        <v>0</v>
      </c>
      <c r="O2306" t="s">
        <v>8269</v>
      </c>
      <c r="P2306">
        <f t="shared" si="70"/>
        <v>0</v>
      </c>
      <c r="Q2306">
        <f>YEAR(K2306)</f>
        <v>2014</v>
      </c>
      <c r="R2306">
        <f t="shared" si="71"/>
        <v>18</v>
      </c>
      <c r="S2306" s="17" t="s">
        <v>8343</v>
      </c>
      <c r="T2306" t="s">
        <v>8346</v>
      </c>
    </row>
    <row r="2307" spans="1:20" ht="48" x14ac:dyDescent="0.2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 s="12">
        <v>1463929174</v>
      </c>
      <c r="J2307" s="12">
        <v>1461337174</v>
      </c>
      <c r="K2307" s="13">
        <f>(J2307/86400)+25569</f>
        <v>42482.624699074076</v>
      </c>
      <c r="L2307" t="b">
        <v>0</v>
      </c>
      <c r="M2307">
        <v>9</v>
      </c>
      <c r="N2307" t="b">
        <v>0</v>
      </c>
      <c r="O2307" t="s">
        <v>8300</v>
      </c>
      <c r="P2307">
        <f t="shared" ref="P2307:P2370" si="72">IFERROR(ROUND(E2307/L2307,2),0)</f>
        <v>0</v>
      </c>
      <c r="Q2307">
        <f>YEAR(K2307)</f>
        <v>2016</v>
      </c>
      <c r="R2307">
        <f t="shared" ref="R2307:R2370" si="73">ROUND(E2307/D2307*100,0)</f>
        <v>50</v>
      </c>
      <c r="S2307" s="17" t="s">
        <v>8328</v>
      </c>
      <c r="T2307" t="s">
        <v>8360</v>
      </c>
    </row>
    <row r="2308" spans="1:20" ht="48" hidden="1" x14ac:dyDescent="0.2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 s="12">
        <v>1422400387</v>
      </c>
      <c r="J2308" s="12">
        <v>1421190787</v>
      </c>
      <c r="K2308" s="13">
        <f>(J2308/86400)+25569</f>
        <v>42017.967442129629</v>
      </c>
      <c r="L2308" t="b">
        <v>0</v>
      </c>
      <c r="M2308">
        <v>20</v>
      </c>
      <c r="N2308" t="b">
        <v>1</v>
      </c>
      <c r="O2308" t="s">
        <v>8277</v>
      </c>
      <c r="P2308">
        <f t="shared" si="72"/>
        <v>0</v>
      </c>
      <c r="Q2308">
        <f>YEAR(K2308)</f>
        <v>2015</v>
      </c>
      <c r="R2308">
        <f t="shared" si="73"/>
        <v>106</v>
      </c>
      <c r="S2308" s="17" t="s">
        <v>8347</v>
      </c>
      <c r="T2308" t="s">
        <v>8348</v>
      </c>
    </row>
    <row r="2309" spans="1:20" ht="48" hidden="1" x14ac:dyDescent="0.2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 s="12">
        <v>1407788867</v>
      </c>
      <c r="J2309" s="12">
        <v>1405196867</v>
      </c>
      <c r="K2309" s="13">
        <f>(J2309/86400)+25569</f>
        <v>41832.852627314816</v>
      </c>
      <c r="L2309" t="b">
        <v>0</v>
      </c>
      <c r="M2309">
        <v>27</v>
      </c>
      <c r="N2309" t="b">
        <v>1</v>
      </c>
      <c r="O2309" t="s">
        <v>8271</v>
      </c>
      <c r="P2309">
        <f t="shared" si="72"/>
        <v>0</v>
      </c>
      <c r="Q2309">
        <f>YEAR(K2309)</f>
        <v>2014</v>
      </c>
      <c r="R2309">
        <f t="shared" si="73"/>
        <v>132</v>
      </c>
      <c r="S2309" s="17" t="s">
        <v>8328</v>
      </c>
      <c r="T2309" t="s">
        <v>8330</v>
      </c>
    </row>
    <row r="2310" spans="1:20" ht="48" hidden="1" x14ac:dyDescent="0.2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 s="12">
        <v>1405727304</v>
      </c>
      <c r="J2310" s="12">
        <v>1403135304</v>
      </c>
      <c r="K2310" s="13">
        <f>(J2310/86400)+25569</f>
        <v>41808.991944444446</v>
      </c>
      <c r="L2310" t="b">
        <v>0</v>
      </c>
      <c r="M2310">
        <v>18</v>
      </c>
      <c r="N2310" t="b">
        <v>1</v>
      </c>
      <c r="O2310" t="s">
        <v>8269</v>
      </c>
      <c r="P2310">
        <f t="shared" si="72"/>
        <v>0</v>
      </c>
      <c r="Q2310">
        <f>YEAR(K2310)</f>
        <v>2014</v>
      </c>
      <c r="R2310">
        <f t="shared" si="73"/>
        <v>211</v>
      </c>
      <c r="S2310" s="17" t="s">
        <v>8343</v>
      </c>
      <c r="T2310" t="s">
        <v>8346</v>
      </c>
    </row>
    <row r="2311" spans="1:20" ht="48" hidden="1" x14ac:dyDescent="0.2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 s="12">
        <v>1296953209</v>
      </c>
      <c r="J2311" s="12">
        <v>1295657209</v>
      </c>
      <c r="K2311" s="13">
        <f>(J2311/86400)+25569</f>
        <v>40565.032511574071</v>
      </c>
      <c r="L2311" t="b">
        <v>0</v>
      </c>
      <c r="M2311">
        <v>14</v>
      </c>
      <c r="N2311" t="b">
        <v>1</v>
      </c>
      <c r="O2311" t="s">
        <v>8274</v>
      </c>
      <c r="P2311">
        <f t="shared" si="72"/>
        <v>0</v>
      </c>
      <c r="Q2311">
        <f>YEAR(K2311)</f>
        <v>2011</v>
      </c>
      <c r="R2311">
        <f t="shared" si="73"/>
        <v>350</v>
      </c>
      <c r="S2311" s="17" t="s">
        <v>8347</v>
      </c>
      <c r="T2311" t="s">
        <v>8351</v>
      </c>
    </row>
    <row r="2312" spans="1:20" ht="48" x14ac:dyDescent="0.2">
      <c r="A2312">
        <v>1711</v>
      </c>
      <c r="B2312" s="3" t="s">
        <v>1712</v>
      </c>
      <c r="C2312" s="3" t="s">
        <v>5821</v>
      </c>
      <c r="D2312" s="6">
        <v>10000</v>
      </c>
      <c r="E2312" s="8">
        <v>1050</v>
      </c>
      <c r="F2312" t="s">
        <v>8220</v>
      </c>
      <c r="G2312" t="s">
        <v>8223</v>
      </c>
      <c r="H2312" t="s">
        <v>8245</v>
      </c>
      <c r="I2312" s="12">
        <v>1409585434</v>
      </c>
      <c r="J2312" s="12">
        <v>1406907034</v>
      </c>
      <c r="K2312" s="13">
        <f>(J2312/86400)+25569</f>
        <v>41852.646226851852</v>
      </c>
      <c r="L2312" t="b">
        <v>0</v>
      </c>
      <c r="M2312">
        <v>2</v>
      </c>
      <c r="N2312" t="b">
        <v>0</v>
      </c>
      <c r="O2312" t="s">
        <v>8291</v>
      </c>
      <c r="P2312">
        <f t="shared" si="72"/>
        <v>0</v>
      </c>
      <c r="Q2312">
        <f>YEAR(K2312)</f>
        <v>2014</v>
      </c>
      <c r="R2312">
        <f t="shared" si="73"/>
        <v>11</v>
      </c>
      <c r="S2312" s="17" t="s">
        <v>8347</v>
      </c>
      <c r="T2312" t="s">
        <v>8350</v>
      </c>
    </row>
    <row r="2313" spans="1:20" ht="32" hidden="1" x14ac:dyDescent="0.2">
      <c r="A2313">
        <v>1638</v>
      </c>
      <c r="B2313" s="3" t="s">
        <v>1639</v>
      </c>
      <c r="C2313" s="3" t="s">
        <v>5748</v>
      </c>
      <c r="D2313" s="6">
        <v>1000</v>
      </c>
      <c r="E2313" s="8">
        <v>1050</v>
      </c>
      <c r="F2313" t="s">
        <v>8218</v>
      </c>
      <c r="G2313" t="s">
        <v>8223</v>
      </c>
      <c r="H2313" t="s">
        <v>8245</v>
      </c>
      <c r="I2313" s="12">
        <v>1362086700</v>
      </c>
      <c r="J2313" s="12">
        <v>1358180968</v>
      </c>
      <c r="K2313" s="13">
        <f>(J2313/86400)+25569</f>
        <v>41288.68712962963</v>
      </c>
      <c r="L2313" t="b">
        <v>0</v>
      </c>
      <c r="M2313">
        <v>27</v>
      </c>
      <c r="N2313" t="b">
        <v>1</v>
      </c>
      <c r="O2313" t="s">
        <v>8274</v>
      </c>
      <c r="P2313">
        <f t="shared" si="72"/>
        <v>0</v>
      </c>
      <c r="Q2313">
        <f>YEAR(K2313)</f>
        <v>2013</v>
      </c>
      <c r="R2313">
        <f t="shared" si="73"/>
        <v>105</v>
      </c>
      <c r="S2313" s="17" t="s">
        <v>8347</v>
      </c>
      <c r="T2313" t="s">
        <v>8351</v>
      </c>
    </row>
    <row r="2314" spans="1:20" ht="48" hidden="1" x14ac:dyDescent="0.2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 s="12">
        <v>1362211140</v>
      </c>
      <c r="J2314" s="12">
        <v>1359421403</v>
      </c>
      <c r="K2314" s="13">
        <f>(J2314/86400)+25569</f>
        <v>41303.044016203705</v>
      </c>
      <c r="L2314" t="b">
        <v>0</v>
      </c>
      <c r="M2314">
        <v>25</v>
      </c>
      <c r="N2314" t="b">
        <v>1</v>
      </c>
      <c r="O2314" t="s">
        <v>8274</v>
      </c>
      <c r="P2314">
        <f t="shared" si="72"/>
        <v>0</v>
      </c>
      <c r="Q2314">
        <f>YEAR(K2314)</f>
        <v>2013</v>
      </c>
      <c r="R2314">
        <f t="shared" si="73"/>
        <v>263</v>
      </c>
      <c r="S2314" s="17" t="s">
        <v>8347</v>
      </c>
      <c r="T2314" t="s">
        <v>8351</v>
      </c>
    </row>
    <row r="2315" spans="1:20" ht="48" x14ac:dyDescent="0.2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 s="12">
        <v>1389476201</v>
      </c>
      <c r="J2315" s="12">
        <v>1386884201</v>
      </c>
      <c r="K2315" s="13">
        <f>(J2315/86400)+25569</f>
        <v>41620.900474537033</v>
      </c>
      <c r="L2315" t="b">
        <v>0</v>
      </c>
      <c r="M2315">
        <v>33</v>
      </c>
      <c r="N2315" t="b">
        <v>0</v>
      </c>
      <c r="O2315" t="s">
        <v>8302</v>
      </c>
      <c r="P2315">
        <f t="shared" si="72"/>
        <v>0</v>
      </c>
      <c r="Q2315">
        <f>YEAR(K2315)</f>
        <v>2013</v>
      </c>
      <c r="R2315">
        <f t="shared" si="73"/>
        <v>10</v>
      </c>
      <c r="S2315" s="17" t="s">
        <v>8331</v>
      </c>
      <c r="T2315" t="s">
        <v>8376</v>
      </c>
    </row>
    <row r="2316" spans="1:20" ht="48" hidden="1" x14ac:dyDescent="0.2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 s="12">
        <v>1333921508</v>
      </c>
      <c r="J2316" s="12">
        <v>1331333108</v>
      </c>
      <c r="K2316" s="13">
        <f>(J2316/86400)+25569</f>
        <v>40977.948009259257</v>
      </c>
      <c r="L2316" t="b">
        <v>0</v>
      </c>
      <c r="M2316">
        <v>32</v>
      </c>
      <c r="N2316" t="b">
        <v>1</v>
      </c>
      <c r="O2316" t="s">
        <v>8277</v>
      </c>
      <c r="P2316">
        <f t="shared" si="72"/>
        <v>0</v>
      </c>
      <c r="Q2316">
        <f>YEAR(K2316)</f>
        <v>2012</v>
      </c>
      <c r="R2316">
        <f t="shared" si="73"/>
        <v>105</v>
      </c>
      <c r="S2316" s="17" t="s">
        <v>8347</v>
      </c>
      <c r="T2316" t="s">
        <v>8348</v>
      </c>
    </row>
    <row r="2317" spans="1:20" ht="48" hidden="1" x14ac:dyDescent="0.2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 s="12">
        <v>1420088400</v>
      </c>
      <c r="J2317" s="12">
        <v>1416977259</v>
      </c>
      <c r="K2317" s="13">
        <f>(J2317/86400)+25569</f>
        <v>41969.199756944443</v>
      </c>
      <c r="L2317" t="b">
        <v>0</v>
      </c>
      <c r="M2317">
        <v>23</v>
      </c>
      <c r="N2317" t="b">
        <v>1</v>
      </c>
      <c r="O2317" t="s">
        <v>8269</v>
      </c>
      <c r="P2317">
        <f t="shared" si="72"/>
        <v>0</v>
      </c>
      <c r="Q2317">
        <f>YEAR(K2317)</f>
        <v>2014</v>
      </c>
      <c r="R2317">
        <f t="shared" si="73"/>
        <v>105</v>
      </c>
      <c r="S2317" s="17" t="s">
        <v>8343</v>
      </c>
      <c r="T2317" t="s">
        <v>8346</v>
      </c>
    </row>
    <row r="2318" spans="1:20" ht="48" hidden="1" x14ac:dyDescent="0.2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 s="12">
        <v>1441167586</v>
      </c>
      <c r="J2318" s="12">
        <v>1438575586</v>
      </c>
      <c r="K2318" s="13">
        <f>(J2318/86400)+25569</f>
        <v>42219.180393518516</v>
      </c>
      <c r="L2318" t="b">
        <v>0</v>
      </c>
      <c r="M2318">
        <v>23</v>
      </c>
      <c r="N2318" t="b">
        <v>1</v>
      </c>
      <c r="O2318" t="s">
        <v>8269</v>
      </c>
      <c r="P2318">
        <f t="shared" si="72"/>
        <v>0</v>
      </c>
      <c r="Q2318">
        <f>YEAR(K2318)</f>
        <v>2015</v>
      </c>
      <c r="R2318">
        <f t="shared" si="73"/>
        <v>139</v>
      </c>
      <c r="S2318" s="17" t="s">
        <v>8343</v>
      </c>
      <c r="T2318" t="s">
        <v>8346</v>
      </c>
    </row>
    <row r="2319" spans="1:20" ht="48" hidden="1" x14ac:dyDescent="0.2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 s="12">
        <v>1319076000</v>
      </c>
      <c r="J2319" s="12">
        <v>1317788623</v>
      </c>
      <c r="K2319" s="13">
        <f>(J2319/86400)+25569</f>
        <v>40821.183136574073</v>
      </c>
      <c r="L2319" t="b">
        <v>1</v>
      </c>
      <c r="M2319">
        <v>36</v>
      </c>
      <c r="N2319" t="b">
        <v>1</v>
      </c>
      <c r="O2319" t="s">
        <v>8267</v>
      </c>
      <c r="P2319">
        <f t="shared" si="72"/>
        <v>1041.29</v>
      </c>
      <c r="Q2319">
        <f>YEAR(K2319)</f>
        <v>2011</v>
      </c>
      <c r="R2319">
        <f t="shared" si="73"/>
        <v>104</v>
      </c>
      <c r="S2319" s="17" t="s">
        <v>8341</v>
      </c>
      <c r="T2319" t="s">
        <v>8342</v>
      </c>
    </row>
    <row r="2320" spans="1:20" ht="48" x14ac:dyDescent="0.2">
      <c r="A2320">
        <v>869</v>
      </c>
      <c r="B2320" s="3" t="s">
        <v>870</v>
      </c>
      <c r="C2320" s="3" t="s">
        <v>4979</v>
      </c>
      <c r="D2320" s="6">
        <v>8800</v>
      </c>
      <c r="E2320" s="8">
        <v>1040</v>
      </c>
      <c r="F2320" t="s">
        <v>8220</v>
      </c>
      <c r="G2320" t="s">
        <v>8223</v>
      </c>
      <c r="H2320" t="s">
        <v>8245</v>
      </c>
      <c r="I2320" s="12">
        <v>1365448657</v>
      </c>
      <c r="J2320" s="12">
        <v>1362860257</v>
      </c>
      <c r="K2320" s="13">
        <f>(J2320/86400)+25569</f>
        <v>41342.845567129625</v>
      </c>
      <c r="L2320" t="b">
        <v>0</v>
      </c>
      <c r="M2320">
        <v>3</v>
      </c>
      <c r="N2320" t="b">
        <v>0</v>
      </c>
      <c r="O2320" t="s">
        <v>8276</v>
      </c>
      <c r="P2320">
        <f t="shared" si="72"/>
        <v>0</v>
      </c>
      <c r="Q2320">
        <f>YEAR(K2320)</f>
        <v>2013</v>
      </c>
      <c r="R2320">
        <f t="shared" si="73"/>
        <v>12</v>
      </c>
      <c r="S2320" s="17" t="s">
        <v>8347</v>
      </c>
      <c r="T2320" t="s">
        <v>8370</v>
      </c>
    </row>
    <row r="2321" spans="1:20" ht="32" hidden="1" x14ac:dyDescent="0.2">
      <c r="A2321">
        <v>780</v>
      </c>
      <c r="B2321" s="3" t="s">
        <v>781</v>
      </c>
      <c r="C2321" s="3" t="s">
        <v>4890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 s="12">
        <v>1304439025</v>
      </c>
      <c r="J2321" s="12">
        <v>1301847025</v>
      </c>
      <c r="K2321" s="13">
        <f>(J2321/86400)+25569</f>
        <v>40636.673900462964</v>
      </c>
      <c r="L2321" t="b">
        <v>0</v>
      </c>
      <c r="M2321">
        <v>27</v>
      </c>
      <c r="N2321" t="b">
        <v>1</v>
      </c>
      <c r="O2321" t="s">
        <v>8274</v>
      </c>
      <c r="P2321">
        <f t="shared" si="72"/>
        <v>0</v>
      </c>
      <c r="Q2321">
        <f>YEAR(K2321)</f>
        <v>2011</v>
      </c>
      <c r="R2321">
        <f t="shared" si="73"/>
        <v>104</v>
      </c>
      <c r="S2321" s="17" t="s">
        <v>8347</v>
      </c>
      <c r="T2321" t="s">
        <v>8351</v>
      </c>
    </row>
    <row r="2322" spans="1:20" ht="32" hidden="1" x14ac:dyDescent="0.2">
      <c r="A2322">
        <v>811</v>
      </c>
      <c r="B2322" s="3" t="s">
        <v>812</v>
      </c>
      <c r="C2322" s="3" t="s">
        <v>4921</v>
      </c>
      <c r="D2322" s="6">
        <v>1000</v>
      </c>
      <c r="E2322" s="8">
        <v>1040</v>
      </c>
      <c r="F2322" t="s">
        <v>8218</v>
      </c>
      <c r="G2322" t="s">
        <v>8223</v>
      </c>
      <c r="H2322" t="s">
        <v>8245</v>
      </c>
      <c r="I2322" s="12">
        <v>1373475120</v>
      </c>
      <c r="J2322" s="12">
        <v>1371569202</v>
      </c>
      <c r="K2322" s="13">
        <f>(J2322/86400)+25569</f>
        <v>41443.643541666665</v>
      </c>
      <c r="L2322" t="b">
        <v>0</v>
      </c>
      <c r="M2322">
        <v>12</v>
      </c>
      <c r="N2322" t="b">
        <v>1</v>
      </c>
      <c r="O2322" t="s">
        <v>8274</v>
      </c>
      <c r="P2322">
        <f t="shared" si="72"/>
        <v>0</v>
      </c>
      <c r="Q2322">
        <f>YEAR(K2322)</f>
        <v>2013</v>
      </c>
      <c r="R2322">
        <f t="shared" si="73"/>
        <v>104</v>
      </c>
      <c r="S2322" s="17" t="s">
        <v>8347</v>
      </c>
      <c r="T2322" t="s">
        <v>8351</v>
      </c>
    </row>
    <row r="2323" spans="1:20" ht="80" hidden="1" x14ac:dyDescent="0.2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 s="12">
        <v>1459121162</v>
      </c>
      <c r="J2323" s="12">
        <v>1456532762</v>
      </c>
      <c r="K2323" s="13">
        <f>(J2323/86400)+25569</f>
        <v>42427.018078703702</v>
      </c>
      <c r="L2323" t="b">
        <v>0</v>
      </c>
      <c r="M2323">
        <v>17</v>
      </c>
      <c r="N2323" t="b">
        <v>0</v>
      </c>
      <c r="O2323" t="s">
        <v>8301</v>
      </c>
      <c r="P2323">
        <f t="shared" si="72"/>
        <v>0</v>
      </c>
      <c r="Q2323">
        <f>YEAR(K2323)</f>
        <v>2016</v>
      </c>
      <c r="R2323">
        <f t="shared" si="73"/>
        <v>4</v>
      </c>
      <c r="S2323" s="17" t="s">
        <v>8343</v>
      </c>
      <c r="T2323" t="s">
        <v>8344</v>
      </c>
    </row>
    <row r="2324" spans="1:20" ht="48" hidden="1" x14ac:dyDescent="0.2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 s="12">
        <v>1369958400</v>
      </c>
      <c r="J2324" s="12">
        <v>1367286434</v>
      </c>
      <c r="K2324" s="13">
        <f>(J2324/86400)+25569</f>
        <v>41394.074467592596</v>
      </c>
      <c r="L2324" t="b">
        <v>0</v>
      </c>
      <c r="M2324">
        <v>37</v>
      </c>
      <c r="N2324" t="b">
        <v>1</v>
      </c>
      <c r="O2324" t="s">
        <v>8277</v>
      </c>
      <c r="P2324">
        <f t="shared" si="72"/>
        <v>0</v>
      </c>
      <c r="Q2324">
        <f>YEAR(K2324)</f>
        <v>2013</v>
      </c>
      <c r="R2324">
        <f t="shared" si="73"/>
        <v>130</v>
      </c>
      <c r="S2324" s="17" t="s">
        <v>8347</v>
      </c>
      <c r="T2324" t="s">
        <v>8348</v>
      </c>
    </row>
    <row r="2325" spans="1:20" ht="48" hidden="1" x14ac:dyDescent="0.2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 s="12">
        <v>1489238940</v>
      </c>
      <c r="J2325" s="12">
        <v>1486406253</v>
      </c>
      <c r="K2325" s="13">
        <f>(J2325/86400)+25569</f>
        <v>42772.776076388887</v>
      </c>
      <c r="L2325" t="b">
        <v>0</v>
      </c>
      <c r="M2325">
        <v>32</v>
      </c>
      <c r="N2325" t="b">
        <v>1</v>
      </c>
      <c r="O2325" t="s">
        <v>8283</v>
      </c>
      <c r="P2325">
        <f t="shared" si="72"/>
        <v>0</v>
      </c>
      <c r="Q2325">
        <f>YEAR(K2325)</f>
        <v>2017</v>
      </c>
      <c r="R2325">
        <f t="shared" si="73"/>
        <v>115</v>
      </c>
      <c r="S2325" s="17" t="s">
        <v>8333</v>
      </c>
      <c r="T2325" t="s">
        <v>8334</v>
      </c>
    </row>
    <row r="2326" spans="1:20" ht="48" hidden="1" x14ac:dyDescent="0.2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 s="12">
        <v>1408942740</v>
      </c>
      <c r="J2326" s="12">
        <v>1407157756</v>
      </c>
      <c r="K2326" s="13">
        <f>(J2326/86400)+25569</f>
        <v>41855.548101851848</v>
      </c>
      <c r="L2326" t="b">
        <v>0</v>
      </c>
      <c r="M2326">
        <v>27</v>
      </c>
      <c r="N2326" t="b">
        <v>1</v>
      </c>
      <c r="O2326" t="s">
        <v>8269</v>
      </c>
      <c r="P2326">
        <f t="shared" si="72"/>
        <v>0</v>
      </c>
      <c r="Q2326">
        <f>YEAR(K2326)</f>
        <v>2014</v>
      </c>
      <c r="R2326">
        <f t="shared" si="73"/>
        <v>104</v>
      </c>
      <c r="S2326" s="17" t="s">
        <v>8343</v>
      </c>
      <c r="T2326" t="s">
        <v>8346</v>
      </c>
    </row>
    <row r="2327" spans="1:20" ht="48" hidden="1" x14ac:dyDescent="0.2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 s="12">
        <v>1438333080</v>
      </c>
      <c r="J2327" s="12">
        <v>1436408308</v>
      </c>
      <c r="K2327" s="13">
        <f>(J2327/86400)+25569</f>
        <v>42194.096157407403</v>
      </c>
      <c r="L2327" t="b">
        <v>0</v>
      </c>
      <c r="M2327">
        <v>24</v>
      </c>
      <c r="N2327" t="b">
        <v>1</v>
      </c>
      <c r="O2327" t="s">
        <v>8269</v>
      </c>
      <c r="P2327">
        <f t="shared" si="72"/>
        <v>0</v>
      </c>
      <c r="Q2327">
        <f>YEAR(K2327)</f>
        <v>2015</v>
      </c>
      <c r="R2327">
        <f t="shared" si="73"/>
        <v>104</v>
      </c>
      <c r="S2327" s="17" t="s">
        <v>8343</v>
      </c>
      <c r="T2327" t="s">
        <v>8346</v>
      </c>
    </row>
    <row r="2328" spans="1:20" ht="48" hidden="1" x14ac:dyDescent="0.2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 s="12">
        <v>1437676380</v>
      </c>
      <c r="J2328" s="12">
        <v>1435670452</v>
      </c>
      <c r="K2328" s="13">
        <f>(J2328/86400)+25569</f>
        <v>42185.556157407409</v>
      </c>
      <c r="L2328" t="b">
        <v>0</v>
      </c>
      <c r="M2328">
        <v>28</v>
      </c>
      <c r="N2328" t="b">
        <v>1</v>
      </c>
      <c r="O2328" t="s">
        <v>8269</v>
      </c>
      <c r="P2328">
        <f t="shared" si="72"/>
        <v>0</v>
      </c>
      <c r="Q2328">
        <f>YEAR(K2328)</f>
        <v>2015</v>
      </c>
      <c r="R2328">
        <f t="shared" si="73"/>
        <v>104</v>
      </c>
      <c r="S2328" s="17" t="s">
        <v>8343</v>
      </c>
      <c r="T2328" t="s">
        <v>8346</v>
      </c>
    </row>
    <row r="2329" spans="1:20" ht="48" hidden="1" x14ac:dyDescent="0.2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 s="12">
        <v>1337824055</v>
      </c>
      <c r="J2329" s="12">
        <v>1335232055</v>
      </c>
      <c r="K2329" s="13">
        <f>(J2329/86400)+25569</f>
        <v>41023.07471064815</v>
      </c>
      <c r="L2329" t="b">
        <v>0</v>
      </c>
      <c r="M2329">
        <v>36</v>
      </c>
      <c r="N2329" t="b">
        <v>1</v>
      </c>
      <c r="O2329" t="s">
        <v>8277</v>
      </c>
      <c r="P2329">
        <f t="shared" si="72"/>
        <v>0</v>
      </c>
      <c r="Q2329">
        <f>YEAR(K2329)</f>
        <v>2012</v>
      </c>
      <c r="R2329">
        <f t="shared" si="73"/>
        <v>103</v>
      </c>
      <c r="S2329" s="17" t="s">
        <v>8347</v>
      </c>
      <c r="T2329" t="s">
        <v>8348</v>
      </c>
    </row>
    <row r="2330" spans="1:20" ht="48" hidden="1" x14ac:dyDescent="0.2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 s="12">
        <v>1336866863</v>
      </c>
      <c r="J2330" s="12">
        <v>1335570863</v>
      </c>
      <c r="K2330" s="13">
        <f>(J2330/86400)+25569</f>
        <v>41026.996099537035</v>
      </c>
      <c r="L2330" t="b">
        <v>0</v>
      </c>
      <c r="M2330">
        <v>14</v>
      </c>
      <c r="N2330" t="b">
        <v>1</v>
      </c>
      <c r="O2330" t="s">
        <v>8274</v>
      </c>
      <c r="P2330">
        <f t="shared" si="72"/>
        <v>0</v>
      </c>
      <c r="Q2330">
        <f>YEAR(K2330)</f>
        <v>2012</v>
      </c>
      <c r="R2330">
        <f t="shared" si="73"/>
        <v>103</v>
      </c>
      <c r="S2330" s="17" t="s">
        <v>8347</v>
      </c>
      <c r="T2330" t="s">
        <v>8351</v>
      </c>
    </row>
    <row r="2331" spans="1:20" ht="48" hidden="1" x14ac:dyDescent="0.2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 s="12">
        <v>1410550484</v>
      </c>
      <c r="J2331" s="12">
        <v>1408995284</v>
      </c>
      <c r="K2331" s="13">
        <f>(J2331/86400)+25569</f>
        <v>41876.815787037034</v>
      </c>
      <c r="L2331" t="b">
        <v>0</v>
      </c>
      <c r="M2331">
        <v>16</v>
      </c>
      <c r="N2331" t="b">
        <v>1</v>
      </c>
      <c r="O2331" t="s">
        <v>8269</v>
      </c>
      <c r="P2331">
        <f t="shared" si="72"/>
        <v>0</v>
      </c>
      <c r="Q2331">
        <f>YEAR(K2331)</f>
        <v>2014</v>
      </c>
      <c r="R2331">
        <f t="shared" si="73"/>
        <v>129</v>
      </c>
      <c r="S2331" s="17" t="s">
        <v>8343</v>
      </c>
      <c r="T2331" t="s">
        <v>8346</v>
      </c>
    </row>
    <row r="2332" spans="1:20" ht="32" x14ac:dyDescent="0.2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 s="12">
        <v>1457967975</v>
      </c>
      <c r="J2332" s="12">
        <v>1455379575</v>
      </c>
      <c r="K2332" s="13">
        <f>(J2332/86400)+25569</f>
        <v>42413.671006944445</v>
      </c>
      <c r="L2332" t="b">
        <v>0</v>
      </c>
      <c r="M2332">
        <v>9</v>
      </c>
      <c r="N2332" t="b">
        <v>0</v>
      </c>
      <c r="O2332" t="s">
        <v>8280</v>
      </c>
      <c r="P2332">
        <f t="shared" si="72"/>
        <v>0</v>
      </c>
      <c r="Q2332">
        <f>YEAR(K2332)</f>
        <v>2016</v>
      </c>
      <c r="R2332">
        <f t="shared" si="73"/>
        <v>3</v>
      </c>
      <c r="S2332" s="17" t="s">
        <v>8336</v>
      </c>
      <c r="T2332" t="s">
        <v>8354</v>
      </c>
    </row>
    <row r="2333" spans="1:20" ht="64" hidden="1" x14ac:dyDescent="0.2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 s="12">
        <v>1278302400</v>
      </c>
      <c r="J2333" s="12">
        <v>1273961999</v>
      </c>
      <c r="K2333" s="13">
        <f>(J2333/86400)+25569</f>
        <v>40313.930543981478</v>
      </c>
      <c r="L2333" t="b">
        <v>0</v>
      </c>
      <c r="M2333">
        <v>23</v>
      </c>
      <c r="N2333" t="b">
        <v>1</v>
      </c>
      <c r="O2333" t="s">
        <v>8290</v>
      </c>
      <c r="P2333">
        <f t="shared" si="72"/>
        <v>0</v>
      </c>
      <c r="Q2333">
        <f>YEAR(K2333)</f>
        <v>2010</v>
      </c>
      <c r="R2333">
        <f t="shared" si="73"/>
        <v>103</v>
      </c>
      <c r="S2333" s="17" t="s">
        <v>8347</v>
      </c>
      <c r="T2333" t="s">
        <v>8358</v>
      </c>
    </row>
    <row r="2334" spans="1:20" ht="48" hidden="1" x14ac:dyDescent="0.2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 s="12">
        <v>1469199740</v>
      </c>
      <c r="J2334" s="12">
        <v>1465311740</v>
      </c>
      <c r="K2334" s="13">
        <f>(J2334/86400)+25569</f>
        <v>42528.626620370371</v>
      </c>
      <c r="L2334" t="b">
        <v>0</v>
      </c>
      <c r="M2334">
        <v>3</v>
      </c>
      <c r="N2334" t="b">
        <v>0</v>
      </c>
      <c r="O2334" t="s">
        <v>8270</v>
      </c>
      <c r="P2334">
        <f t="shared" si="72"/>
        <v>0</v>
      </c>
      <c r="Q2334">
        <f>YEAR(K2334)</f>
        <v>2016</v>
      </c>
      <c r="R2334">
        <f t="shared" si="73"/>
        <v>1</v>
      </c>
      <c r="S2334" s="17" t="s">
        <v>8328</v>
      </c>
      <c r="T2334" t="s">
        <v>8362</v>
      </c>
    </row>
    <row r="2335" spans="1:20" ht="48" hidden="1" x14ac:dyDescent="0.2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 s="12">
        <v>1395023719</v>
      </c>
      <c r="J2335" s="12">
        <v>1391571319</v>
      </c>
      <c r="K2335" s="13">
        <f>(J2335/86400)+25569</f>
        <v>41675.149525462963</v>
      </c>
      <c r="L2335" t="b">
        <v>0</v>
      </c>
      <c r="M2335">
        <v>10</v>
      </c>
      <c r="N2335" t="b">
        <v>1</v>
      </c>
      <c r="O2335" t="s">
        <v>8274</v>
      </c>
      <c r="P2335">
        <f t="shared" si="72"/>
        <v>0</v>
      </c>
      <c r="Q2335">
        <f>YEAR(K2335)</f>
        <v>2014</v>
      </c>
      <c r="R2335">
        <f t="shared" si="73"/>
        <v>103</v>
      </c>
      <c r="S2335" s="17" t="s">
        <v>8347</v>
      </c>
      <c r="T2335" t="s">
        <v>8351</v>
      </c>
    </row>
    <row r="2336" spans="1:20" ht="48" x14ac:dyDescent="0.2">
      <c r="A2336">
        <v>3798</v>
      </c>
      <c r="B2336" s="3" t="s">
        <v>3795</v>
      </c>
      <c r="C2336" s="3" t="s">
        <v>7908</v>
      </c>
      <c r="D2336" s="6">
        <v>70000</v>
      </c>
      <c r="E2336" s="8">
        <v>1025</v>
      </c>
      <c r="F2336" t="s">
        <v>8220</v>
      </c>
      <c r="G2336" t="s">
        <v>8223</v>
      </c>
      <c r="H2336" t="s">
        <v>8245</v>
      </c>
      <c r="I2336" s="12">
        <v>1407691248</v>
      </c>
      <c r="J2336" s="12">
        <v>1405099248</v>
      </c>
      <c r="K2336" s="13">
        <f>(J2336/86400)+25569</f>
        <v>41831.722777777773</v>
      </c>
      <c r="L2336" t="b">
        <v>0</v>
      </c>
      <c r="M2336">
        <v>5</v>
      </c>
      <c r="N2336" t="b">
        <v>0</v>
      </c>
      <c r="O2336" t="s">
        <v>8303</v>
      </c>
      <c r="P2336">
        <f t="shared" si="72"/>
        <v>0</v>
      </c>
      <c r="Q2336">
        <f>YEAR(K2336)</f>
        <v>2014</v>
      </c>
      <c r="R2336">
        <f t="shared" si="73"/>
        <v>1</v>
      </c>
      <c r="S2336" s="17" t="s">
        <v>8343</v>
      </c>
      <c r="T2336" t="s">
        <v>8355</v>
      </c>
    </row>
    <row r="2337" spans="1:20" ht="48" hidden="1" x14ac:dyDescent="0.2">
      <c r="A2337">
        <v>3580</v>
      </c>
      <c r="B2337" s="3" t="s">
        <v>3579</v>
      </c>
      <c r="C2337" s="3" t="s">
        <v>7690</v>
      </c>
      <c r="D2337" s="6">
        <v>900</v>
      </c>
      <c r="E2337" s="8">
        <v>1025</v>
      </c>
      <c r="F2337" t="s">
        <v>8218</v>
      </c>
      <c r="G2337" t="s">
        <v>8223</v>
      </c>
      <c r="H2337" t="s">
        <v>8245</v>
      </c>
      <c r="I2337" s="12">
        <v>1425185940</v>
      </c>
      <c r="J2337" s="12">
        <v>1421900022</v>
      </c>
      <c r="K2337" s="13">
        <f>(J2337/86400)+25569</f>
        <v>42026.176180555558</v>
      </c>
      <c r="L2337" t="b">
        <v>0</v>
      </c>
      <c r="M2337">
        <v>27</v>
      </c>
      <c r="N2337" t="b">
        <v>1</v>
      </c>
      <c r="O2337" t="s">
        <v>8269</v>
      </c>
      <c r="P2337">
        <f t="shared" si="72"/>
        <v>0</v>
      </c>
      <c r="Q2337">
        <f>YEAR(K2337)</f>
        <v>2015</v>
      </c>
      <c r="R2337">
        <f t="shared" si="73"/>
        <v>114</v>
      </c>
      <c r="S2337" s="17" t="s">
        <v>8343</v>
      </c>
      <c r="T2337" t="s">
        <v>8346</v>
      </c>
    </row>
    <row r="2338" spans="1:20" ht="48" hidden="1" x14ac:dyDescent="0.2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 s="12">
        <v>1431925200</v>
      </c>
      <c r="J2338" s="12">
        <v>1429991062</v>
      </c>
      <c r="K2338" s="13">
        <f>(J2338/86400)+25569</f>
        <v>42119.822476851856</v>
      </c>
      <c r="L2338" t="b">
        <v>0</v>
      </c>
      <c r="M2338">
        <v>21</v>
      </c>
      <c r="N2338" t="b">
        <v>1</v>
      </c>
      <c r="O2338" t="s">
        <v>8278</v>
      </c>
      <c r="P2338">
        <f t="shared" si="72"/>
        <v>0</v>
      </c>
      <c r="Q2338">
        <f>YEAR(K2338)</f>
        <v>2015</v>
      </c>
      <c r="R2338">
        <f t="shared" si="73"/>
        <v>102</v>
      </c>
      <c r="S2338" s="17" t="s">
        <v>8347</v>
      </c>
      <c r="T2338" t="s">
        <v>8349</v>
      </c>
    </row>
    <row r="2339" spans="1:20" ht="48" x14ac:dyDescent="0.2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 s="12">
        <v>1474507065</v>
      </c>
      <c r="J2339" s="12">
        <v>1471915065</v>
      </c>
      <c r="K2339" s="13">
        <f>(J2339/86400)+25569</f>
        <v>42605.053993055553</v>
      </c>
      <c r="L2339" t="b">
        <v>0</v>
      </c>
      <c r="M2339">
        <v>3</v>
      </c>
      <c r="N2339" t="b">
        <v>0</v>
      </c>
      <c r="O2339" t="s">
        <v>8282</v>
      </c>
      <c r="P2339">
        <f t="shared" si="72"/>
        <v>0</v>
      </c>
      <c r="Q2339">
        <f>YEAR(K2339)</f>
        <v>2016</v>
      </c>
      <c r="R2339">
        <f t="shared" si="73"/>
        <v>6</v>
      </c>
      <c r="S2339" s="17" t="s">
        <v>8339</v>
      </c>
      <c r="T2339" t="s">
        <v>8365</v>
      </c>
    </row>
    <row r="2340" spans="1:20" ht="19" x14ac:dyDescent="0.2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 s="12">
        <v>1443040464</v>
      </c>
      <c r="J2340" s="12">
        <v>1440448464</v>
      </c>
      <c r="K2340" s="13">
        <f>(J2340/86400)+25569</f>
        <v>42240.857222222221</v>
      </c>
      <c r="L2340" t="b">
        <v>0</v>
      </c>
      <c r="M2340">
        <v>2</v>
      </c>
      <c r="N2340" t="b">
        <v>0</v>
      </c>
      <c r="O2340" t="s">
        <v>8289</v>
      </c>
      <c r="P2340">
        <f t="shared" si="72"/>
        <v>0</v>
      </c>
      <c r="Q2340">
        <f>YEAR(K2340)</f>
        <v>2015</v>
      </c>
      <c r="R2340">
        <f t="shared" si="73"/>
        <v>2</v>
      </c>
      <c r="S2340" s="17" t="s">
        <v>8333</v>
      </c>
      <c r="T2340" t="s">
        <v>8371</v>
      </c>
    </row>
    <row r="2341" spans="1:20" ht="48" hidden="1" x14ac:dyDescent="0.2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 s="12">
        <v>1441358873</v>
      </c>
      <c r="J2341" s="12">
        <v>1438939673</v>
      </c>
      <c r="K2341" s="13">
        <f>(J2341/86400)+25569</f>
        <v>42223.394363425927</v>
      </c>
      <c r="L2341" t="b">
        <v>0</v>
      </c>
      <c r="M2341">
        <v>42</v>
      </c>
      <c r="N2341" t="b">
        <v>1</v>
      </c>
      <c r="O2341" t="s">
        <v>8269</v>
      </c>
      <c r="P2341">
        <f t="shared" si="72"/>
        <v>0</v>
      </c>
      <c r="Q2341">
        <f>YEAR(K2341)</f>
        <v>2015</v>
      </c>
      <c r="R2341">
        <f t="shared" si="73"/>
        <v>102</v>
      </c>
      <c r="S2341" s="17" t="s">
        <v>8343</v>
      </c>
      <c r="T2341" t="s">
        <v>8346</v>
      </c>
    </row>
    <row r="2342" spans="1:20" ht="48" hidden="1" x14ac:dyDescent="0.2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 s="12">
        <v>1333771200</v>
      </c>
      <c r="J2342" s="12">
        <v>1328649026</v>
      </c>
      <c r="K2342" s="13">
        <f>(J2342/86400)+25569</f>
        <v>40946.882245370369</v>
      </c>
      <c r="L2342" t="b">
        <v>0</v>
      </c>
      <c r="M2342">
        <v>24</v>
      </c>
      <c r="N2342" t="b">
        <v>1</v>
      </c>
      <c r="O2342" t="s">
        <v>8278</v>
      </c>
      <c r="P2342">
        <f t="shared" si="72"/>
        <v>0</v>
      </c>
      <c r="Q2342">
        <f>YEAR(K2342)</f>
        <v>2012</v>
      </c>
      <c r="R2342">
        <f t="shared" si="73"/>
        <v>102</v>
      </c>
      <c r="S2342" s="17" t="s">
        <v>8347</v>
      </c>
      <c r="T2342" t="s">
        <v>8349</v>
      </c>
    </row>
    <row r="2343" spans="1:20" ht="48" hidden="1" x14ac:dyDescent="0.2">
      <c r="A2343">
        <v>2219</v>
      </c>
      <c r="B2343" s="3" t="s">
        <v>2220</v>
      </c>
      <c r="C2343" s="3" t="s">
        <v>6329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 s="12">
        <v>1440004512</v>
      </c>
      <c r="J2343" s="12">
        <v>1437412512</v>
      </c>
      <c r="K2343" s="13">
        <f>(J2343/86400)+25569</f>
        <v>42205.718888888892</v>
      </c>
      <c r="L2343" t="b">
        <v>0</v>
      </c>
      <c r="M2343">
        <v>19</v>
      </c>
      <c r="N2343" t="b">
        <v>1</v>
      </c>
      <c r="O2343" t="s">
        <v>8278</v>
      </c>
      <c r="P2343">
        <f t="shared" si="72"/>
        <v>0</v>
      </c>
      <c r="Q2343">
        <f>YEAR(K2343)</f>
        <v>2015</v>
      </c>
      <c r="R2343">
        <f t="shared" si="73"/>
        <v>102</v>
      </c>
      <c r="S2343" s="17" t="s">
        <v>8347</v>
      </c>
      <c r="T2343" t="s">
        <v>8349</v>
      </c>
    </row>
    <row r="2344" spans="1:20" ht="48" hidden="1" x14ac:dyDescent="0.2">
      <c r="A2344">
        <v>1613</v>
      </c>
      <c r="B2344" s="3" t="s">
        <v>1614</v>
      </c>
      <c r="C2344" s="3" t="s">
        <v>5723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 s="12">
        <v>1342921202</v>
      </c>
      <c r="J2344" s="12">
        <v>1340329202</v>
      </c>
      <c r="K2344" s="13">
        <f>(J2344/86400)+25569</f>
        <v>41082.069467592592</v>
      </c>
      <c r="L2344" t="b">
        <v>0</v>
      </c>
      <c r="M2344">
        <v>26</v>
      </c>
      <c r="N2344" t="b">
        <v>1</v>
      </c>
      <c r="O2344" t="s">
        <v>8274</v>
      </c>
      <c r="P2344">
        <f t="shared" si="72"/>
        <v>0</v>
      </c>
      <c r="Q2344">
        <f>YEAR(K2344)</f>
        <v>2012</v>
      </c>
      <c r="R2344">
        <f t="shared" si="73"/>
        <v>102</v>
      </c>
      <c r="S2344" s="17" t="s">
        <v>8347</v>
      </c>
      <c r="T2344" t="s">
        <v>8351</v>
      </c>
    </row>
    <row r="2345" spans="1:20" ht="48" hidden="1" x14ac:dyDescent="0.2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 s="12">
        <v>1465505261</v>
      </c>
      <c r="J2345" s="12">
        <v>1464209261</v>
      </c>
      <c r="K2345" s="13">
        <f>(J2345/86400)+25569</f>
        <v>42515.866446759261</v>
      </c>
      <c r="L2345" t="b">
        <v>0</v>
      </c>
      <c r="M2345">
        <v>6</v>
      </c>
      <c r="N2345" t="b">
        <v>1</v>
      </c>
      <c r="O2345" t="s">
        <v>8283</v>
      </c>
      <c r="P2345">
        <f t="shared" si="72"/>
        <v>0</v>
      </c>
      <c r="Q2345">
        <f>YEAR(K2345)</f>
        <v>2016</v>
      </c>
      <c r="R2345">
        <f t="shared" si="73"/>
        <v>101</v>
      </c>
      <c r="S2345" s="17" t="s">
        <v>8333</v>
      </c>
      <c r="T2345" t="s">
        <v>8334</v>
      </c>
    </row>
    <row r="2346" spans="1:20" ht="48" hidden="1" x14ac:dyDescent="0.2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 s="12">
        <v>1440892800</v>
      </c>
      <c r="J2346" s="12">
        <v>1438715077</v>
      </c>
      <c r="K2346" s="13">
        <f>(J2346/86400)+25569</f>
        <v>42220.79487268519</v>
      </c>
      <c r="L2346" t="b">
        <v>0</v>
      </c>
      <c r="M2346">
        <v>17</v>
      </c>
      <c r="N2346" t="b">
        <v>1</v>
      </c>
      <c r="O2346" t="s">
        <v>8269</v>
      </c>
      <c r="P2346">
        <f t="shared" si="72"/>
        <v>0</v>
      </c>
      <c r="Q2346">
        <f>YEAR(K2346)</f>
        <v>2015</v>
      </c>
      <c r="R2346">
        <f t="shared" si="73"/>
        <v>202</v>
      </c>
      <c r="S2346" s="17" t="s">
        <v>8343</v>
      </c>
      <c r="T2346" t="s">
        <v>8346</v>
      </c>
    </row>
    <row r="2347" spans="1:20" ht="48" x14ac:dyDescent="0.2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 s="12">
        <v>1435325100</v>
      </c>
      <c r="J2347" s="12">
        <v>1432072893</v>
      </c>
      <c r="K2347" s="13">
        <f>(J2347/86400)+25569</f>
        <v>42143.917743055557</v>
      </c>
      <c r="L2347" t="b">
        <v>0</v>
      </c>
      <c r="M2347">
        <v>16</v>
      </c>
      <c r="N2347" t="b">
        <v>0</v>
      </c>
      <c r="O2347" t="s">
        <v>8269</v>
      </c>
      <c r="P2347">
        <f t="shared" si="72"/>
        <v>0</v>
      </c>
      <c r="Q2347">
        <f>YEAR(K2347)</f>
        <v>2015</v>
      </c>
      <c r="R2347">
        <f t="shared" si="73"/>
        <v>67</v>
      </c>
      <c r="S2347" s="17" t="s">
        <v>8343</v>
      </c>
      <c r="T2347" t="s">
        <v>8346</v>
      </c>
    </row>
    <row r="2348" spans="1:20" ht="32" hidden="1" x14ac:dyDescent="0.2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 s="12">
        <v>1331697540</v>
      </c>
      <c r="J2348" s="12">
        <v>1328749249</v>
      </c>
      <c r="K2348" s="13">
        <f>(J2348/86400)+25569</f>
        <v>40948.042233796295</v>
      </c>
      <c r="L2348" t="b">
        <v>0</v>
      </c>
      <c r="M2348">
        <v>19</v>
      </c>
      <c r="N2348" t="b">
        <v>1</v>
      </c>
      <c r="O2348" t="s">
        <v>8274</v>
      </c>
      <c r="P2348">
        <f t="shared" si="72"/>
        <v>0</v>
      </c>
      <c r="Q2348">
        <f>YEAR(K2348)</f>
        <v>2012</v>
      </c>
      <c r="R2348">
        <f t="shared" si="73"/>
        <v>101</v>
      </c>
      <c r="S2348" s="17" t="s">
        <v>8347</v>
      </c>
      <c r="T2348" t="s">
        <v>8351</v>
      </c>
    </row>
    <row r="2349" spans="1:20" ht="32" hidden="1" x14ac:dyDescent="0.2">
      <c r="A2349">
        <v>3564</v>
      </c>
      <c r="B2349" s="3" t="s">
        <v>3563</v>
      </c>
      <c r="C2349" s="3" t="s">
        <v>7674</v>
      </c>
      <c r="D2349" s="6">
        <v>1000</v>
      </c>
      <c r="E2349" s="8">
        <v>1005</v>
      </c>
      <c r="F2349" t="s">
        <v>8218</v>
      </c>
      <c r="G2349" t="s">
        <v>8224</v>
      </c>
      <c r="H2349" t="s">
        <v>8246</v>
      </c>
      <c r="I2349" s="12">
        <v>1444060800</v>
      </c>
      <c r="J2349" s="12">
        <v>1440082649</v>
      </c>
      <c r="K2349" s="13">
        <f>(J2349/86400)+25569</f>
        <v>42236.623252314814</v>
      </c>
      <c r="L2349" t="b">
        <v>0</v>
      </c>
      <c r="M2349">
        <v>17</v>
      </c>
      <c r="N2349" t="b">
        <v>1</v>
      </c>
      <c r="O2349" t="s">
        <v>8269</v>
      </c>
      <c r="P2349">
        <f t="shared" si="72"/>
        <v>0</v>
      </c>
      <c r="Q2349">
        <f>YEAR(K2349)</f>
        <v>2015</v>
      </c>
      <c r="R2349">
        <f t="shared" si="73"/>
        <v>101</v>
      </c>
      <c r="S2349" s="17" t="s">
        <v>8343</v>
      </c>
      <c r="T2349" t="s">
        <v>8346</v>
      </c>
    </row>
    <row r="2350" spans="1:20" ht="48" hidden="1" x14ac:dyDescent="0.2">
      <c r="A2350">
        <v>3038</v>
      </c>
      <c r="B2350" s="3" t="s">
        <v>3038</v>
      </c>
      <c r="C2350" s="3" t="s">
        <v>7148</v>
      </c>
      <c r="D2350" s="6">
        <v>1000</v>
      </c>
      <c r="E2350" s="8">
        <v>1005</v>
      </c>
      <c r="F2350" t="s">
        <v>8218</v>
      </c>
      <c r="G2350" t="s">
        <v>8223</v>
      </c>
      <c r="H2350" t="s">
        <v>8245</v>
      </c>
      <c r="I2350" s="12">
        <v>1457071397</v>
      </c>
      <c r="J2350" s="12">
        <v>1451887397</v>
      </c>
      <c r="K2350" s="13">
        <f>(J2350/86400)+25569</f>
        <v>42373.252280092594</v>
      </c>
      <c r="L2350" t="b">
        <v>0</v>
      </c>
      <c r="M2350">
        <v>27</v>
      </c>
      <c r="N2350" t="b">
        <v>1</v>
      </c>
      <c r="O2350" t="s">
        <v>8301</v>
      </c>
      <c r="P2350">
        <f t="shared" si="72"/>
        <v>0</v>
      </c>
      <c r="Q2350">
        <f>YEAR(K2350)</f>
        <v>2016</v>
      </c>
      <c r="R2350">
        <f t="shared" si="73"/>
        <v>101</v>
      </c>
      <c r="S2350" s="17" t="s">
        <v>8343</v>
      </c>
      <c r="T2350" t="s">
        <v>8344</v>
      </c>
    </row>
    <row r="2351" spans="1:20" ht="32" x14ac:dyDescent="0.2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 s="12">
        <v>1459341380</v>
      </c>
      <c r="J2351" s="12">
        <v>1456839380</v>
      </c>
      <c r="K2351" s="13">
        <f>(J2351/86400)+25569</f>
        <v>42430.566898148143</v>
      </c>
      <c r="L2351" t="b">
        <v>0</v>
      </c>
      <c r="M2351">
        <v>24</v>
      </c>
      <c r="N2351" t="b">
        <v>0</v>
      </c>
      <c r="O2351" t="s">
        <v>8281</v>
      </c>
      <c r="P2351">
        <f t="shared" si="72"/>
        <v>0</v>
      </c>
      <c r="Q2351">
        <f>YEAR(K2351)</f>
        <v>2016</v>
      </c>
      <c r="R2351">
        <f t="shared" si="73"/>
        <v>20</v>
      </c>
      <c r="S2351" s="17" t="s">
        <v>8336</v>
      </c>
      <c r="T2351" t="s">
        <v>8364</v>
      </c>
    </row>
    <row r="2352" spans="1:20" ht="48" hidden="1" x14ac:dyDescent="0.2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 s="12">
        <v>1462053540</v>
      </c>
      <c r="J2352" s="12">
        <v>1459355950</v>
      </c>
      <c r="K2352" s="13">
        <f>(J2352/86400)+25569</f>
        <v>42459.693865740745</v>
      </c>
      <c r="L2352" t="b">
        <v>0</v>
      </c>
      <c r="M2352">
        <v>36</v>
      </c>
      <c r="N2352" t="b">
        <v>1</v>
      </c>
      <c r="O2352" t="s">
        <v>8290</v>
      </c>
      <c r="P2352">
        <f t="shared" si="72"/>
        <v>0</v>
      </c>
      <c r="Q2352">
        <f>YEAR(K2352)</f>
        <v>2016</v>
      </c>
      <c r="R2352">
        <f t="shared" si="73"/>
        <v>1254</v>
      </c>
      <c r="S2352" s="17" t="s">
        <v>8347</v>
      </c>
      <c r="T2352" t="s">
        <v>8358</v>
      </c>
    </row>
    <row r="2353" spans="1:20" ht="19" hidden="1" x14ac:dyDescent="0.2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 s="12">
        <v>1455998867</v>
      </c>
      <c r="J2353" s="12">
        <v>1453406867</v>
      </c>
      <c r="K2353" s="13">
        <f>(J2353/86400)+25569</f>
        <v>42390.838738425926</v>
      </c>
      <c r="L2353" t="b">
        <v>0</v>
      </c>
      <c r="M2353">
        <v>22</v>
      </c>
      <c r="N2353" t="b">
        <v>1</v>
      </c>
      <c r="O2353" t="s">
        <v>8301</v>
      </c>
      <c r="P2353">
        <f t="shared" si="72"/>
        <v>0</v>
      </c>
      <c r="Q2353">
        <f>YEAR(K2353)</f>
        <v>2016</v>
      </c>
      <c r="R2353">
        <f t="shared" si="73"/>
        <v>100</v>
      </c>
      <c r="S2353" s="17" t="s">
        <v>8343</v>
      </c>
      <c r="T2353" t="s">
        <v>8344</v>
      </c>
    </row>
    <row r="2354" spans="1:20" ht="48" x14ac:dyDescent="0.2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 s="12">
        <v>1333028723</v>
      </c>
      <c r="J2354" s="12">
        <v>1330440323</v>
      </c>
      <c r="K2354" s="13">
        <f>(J2354/86400)+25569</f>
        <v>40967.614849537036</v>
      </c>
      <c r="L2354" t="b">
        <v>0</v>
      </c>
      <c r="M2354">
        <v>34</v>
      </c>
      <c r="N2354" t="b">
        <v>0</v>
      </c>
      <c r="O2354" t="s">
        <v>8302</v>
      </c>
      <c r="P2354">
        <f t="shared" si="72"/>
        <v>0</v>
      </c>
      <c r="Q2354">
        <f>YEAR(K2354)</f>
        <v>2012</v>
      </c>
      <c r="R2354">
        <f t="shared" si="73"/>
        <v>14</v>
      </c>
      <c r="S2354" s="17" t="s">
        <v>8331</v>
      </c>
      <c r="T2354" t="s">
        <v>8376</v>
      </c>
    </row>
    <row r="2355" spans="1:20" ht="48" hidden="1" x14ac:dyDescent="0.2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 s="12">
        <v>1317438000</v>
      </c>
      <c r="J2355" s="12">
        <v>1314989557</v>
      </c>
      <c r="K2355" s="13">
        <f>(J2355/86400)+25569</f>
        <v>40788.786539351851</v>
      </c>
      <c r="L2355" t="b">
        <v>0</v>
      </c>
      <c r="M2355">
        <v>28</v>
      </c>
      <c r="N2355" t="b">
        <v>1</v>
      </c>
      <c r="O2355" t="s">
        <v>8274</v>
      </c>
      <c r="P2355">
        <f t="shared" si="72"/>
        <v>0</v>
      </c>
      <c r="Q2355">
        <f>YEAR(K2355)</f>
        <v>2011</v>
      </c>
      <c r="R2355">
        <f t="shared" si="73"/>
        <v>100</v>
      </c>
      <c r="S2355" s="17" t="s">
        <v>8347</v>
      </c>
      <c r="T2355" t="s">
        <v>8351</v>
      </c>
    </row>
    <row r="2356" spans="1:20" ht="48" hidden="1" x14ac:dyDescent="0.2">
      <c r="A2356">
        <v>2482</v>
      </c>
      <c r="B2356" s="3" t="s">
        <v>2482</v>
      </c>
      <c r="C2356" s="3" t="s">
        <v>6592</v>
      </c>
      <c r="D2356" s="6">
        <v>1000</v>
      </c>
      <c r="E2356" s="8">
        <v>1001</v>
      </c>
      <c r="F2356" t="s">
        <v>8218</v>
      </c>
      <c r="G2356" t="s">
        <v>8223</v>
      </c>
      <c r="H2356" t="s">
        <v>8245</v>
      </c>
      <c r="I2356" s="12">
        <v>1312224383</v>
      </c>
      <c r="J2356" s="12">
        <v>1308336383</v>
      </c>
      <c r="K2356" s="13">
        <f>(J2356/86400)+25569</f>
        <v>40711.782210648147</v>
      </c>
      <c r="L2356" t="b">
        <v>0</v>
      </c>
      <c r="M2356">
        <v>25</v>
      </c>
      <c r="N2356" t="b">
        <v>1</v>
      </c>
      <c r="O2356" t="s">
        <v>8277</v>
      </c>
      <c r="P2356">
        <f t="shared" si="72"/>
        <v>0</v>
      </c>
      <c r="Q2356">
        <f>YEAR(K2356)</f>
        <v>2011</v>
      </c>
      <c r="R2356">
        <f t="shared" si="73"/>
        <v>100</v>
      </c>
      <c r="S2356" s="17" t="s">
        <v>8347</v>
      </c>
      <c r="T2356" t="s">
        <v>8348</v>
      </c>
    </row>
    <row r="2357" spans="1:20" ht="19" hidden="1" x14ac:dyDescent="0.2">
      <c r="A2357">
        <v>1611</v>
      </c>
      <c r="B2357" s="3" t="s">
        <v>1612</v>
      </c>
      <c r="C2357" s="3" t="s">
        <v>5721</v>
      </c>
      <c r="D2357" s="6">
        <v>800</v>
      </c>
      <c r="E2357" s="8">
        <v>1001</v>
      </c>
      <c r="F2357" t="s">
        <v>8218</v>
      </c>
      <c r="G2357" t="s">
        <v>8223</v>
      </c>
      <c r="H2357" t="s">
        <v>8245</v>
      </c>
      <c r="I2357" s="12">
        <v>1370390432</v>
      </c>
      <c r="J2357" s="12">
        <v>1368576032</v>
      </c>
      <c r="K2357" s="13">
        <f>(J2357/86400)+25569</f>
        <v>41409.00037037037</v>
      </c>
      <c r="L2357" t="b">
        <v>0</v>
      </c>
      <c r="M2357">
        <v>27</v>
      </c>
      <c r="N2357" t="b">
        <v>1</v>
      </c>
      <c r="O2357" t="s">
        <v>8274</v>
      </c>
      <c r="P2357">
        <f t="shared" si="72"/>
        <v>0</v>
      </c>
      <c r="Q2357">
        <f>YEAR(K2357)</f>
        <v>2013</v>
      </c>
      <c r="R2357">
        <f t="shared" si="73"/>
        <v>125</v>
      </c>
      <c r="S2357" s="17" t="s">
        <v>8347</v>
      </c>
      <c r="T2357" t="s">
        <v>8351</v>
      </c>
    </row>
    <row r="2358" spans="1:20" ht="48" hidden="1" x14ac:dyDescent="0.2">
      <c r="A2358">
        <v>1860</v>
      </c>
      <c r="B2358" s="3" t="s">
        <v>1861</v>
      </c>
      <c r="C2358" s="3" t="s">
        <v>5970</v>
      </c>
      <c r="D2358" s="6">
        <v>750</v>
      </c>
      <c r="E2358" s="8">
        <v>1001</v>
      </c>
      <c r="F2358" t="s">
        <v>8218</v>
      </c>
      <c r="G2358" t="s">
        <v>8223</v>
      </c>
      <c r="H2358" t="s">
        <v>8245</v>
      </c>
      <c r="I2358" s="12">
        <v>1391706084</v>
      </c>
      <c r="J2358" s="12">
        <v>1389891684</v>
      </c>
      <c r="K2358" s="13">
        <f>(J2358/86400)+25569</f>
        <v>41655.70930555556</v>
      </c>
      <c r="L2358" t="b">
        <v>0</v>
      </c>
      <c r="M2358">
        <v>19</v>
      </c>
      <c r="N2358" t="b">
        <v>1</v>
      </c>
      <c r="O2358" t="s">
        <v>8274</v>
      </c>
      <c r="P2358">
        <f t="shared" si="72"/>
        <v>0</v>
      </c>
      <c r="Q2358">
        <f>YEAR(K2358)</f>
        <v>2014</v>
      </c>
      <c r="R2358">
        <f t="shared" si="73"/>
        <v>133</v>
      </c>
      <c r="S2358" s="17" t="s">
        <v>8347</v>
      </c>
      <c r="T2358" t="s">
        <v>8351</v>
      </c>
    </row>
    <row r="2359" spans="1:20" ht="48" hidden="1" x14ac:dyDescent="0.2">
      <c r="A2359">
        <v>2288</v>
      </c>
      <c r="B2359" s="3" t="s">
        <v>2289</v>
      </c>
      <c r="C2359" s="3" t="s">
        <v>6398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 s="12">
        <v>1340733600</v>
      </c>
      <c r="J2359" s="12">
        <v>1339098689</v>
      </c>
      <c r="K2359" s="13">
        <f>(J2359/86400)+25569</f>
        <v>41067.827418981484</v>
      </c>
      <c r="L2359" t="b">
        <v>0</v>
      </c>
      <c r="M2359">
        <v>25</v>
      </c>
      <c r="N2359" t="b">
        <v>1</v>
      </c>
      <c r="O2359" t="s">
        <v>8274</v>
      </c>
      <c r="P2359">
        <f t="shared" si="72"/>
        <v>0</v>
      </c>
      <c r="Q2359">
        <f>YEAR(K2359)</f>
        <v>2012</v>
      </c>
      <c r="R2359">
        <f t="shared" si="73"/>
        <v>100</v>
      </c>
      <c r="S2359" s="17" t="s">
        <v>8347</v>
      </c>
      <c r="T2359" t="s">
        <v>8351</v>
      </c>
    </row>
    <row r="2360" spans="1:20" ht="48" hidden="1" x14ac:dyDescent="0.2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 s="12">
        <v>1452387096</v>
      </c>
      <c r="J2360" s="12">
        <v>1447203096</v>
      </c>
      <c r="K2360" s="13">
        <f>(J2360/86400)+25569</f>
        <v>42319.035833333328</v>
      </c>
      <c r="L2360" t="b">
        <v>0</v>
      </c>
      <c r="M2360">
        <v>11</v>
      </c>
      <c r="N2360" t="b">
        <v>1</v>
      </c>
      <c r="O2360" t="s">
        <v>8300</v>
      </c>
      <c r="P2360">
        <f t="shared" si="72"/>
        <v>0</v>
      </c>
      <c r="Q2360">
        <f>YEAR(K2360)</f>
        <v>2015</v>
      </c>
      <c r="R2360">
        <f t="shared" si="73"/>
        <v>125</v>
      </c>
      <c r="S2360" s="17" t="s">
        <v>8328</v>
      </c>
      <c r="T2360" t="s">
        <v>8360</v>
      </c>
    </row>
    <row r="2361" spans="1:20" ht="32" hidden="1" x14ac:dyDescent="0.2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 s="12">
        <v>1411874580</v>
      </c>
      <c r="J2361" s="12">
        <v>1409030371</v>
      </c>
      <c r="K2361" s="13">
        <f>(J2361/86400)+25569</f>
        <v>41877.221886574072</v>
      </c>
      <c r="L2361" t="b">
        <v>0</v>
      </c>
      <c r="M2361">
        <v>21</v>
      </c>
      <c r="N2361" t="b">
        <v>1</v>
      </c>
      <c r="O2361" t="s">
        <v>8269</v>
      </c>
      <c r="P2361">
        <f t="shared" si="72"/>
        <v>0</v>
      </c>
      <c r="Q2361">
        <f>YEAR(K2361)</f>
        <v>2014</v>
      </c>
      <c r="R2361">
        <f t="shared" si="73"/>
        <v>100</v>
      </c>
      <c r="S2361" s="17" t="s">
        <v>8343</v>
      </c>
      <c r="T2361" t="s">
        <v>8346</v>
      </c>
    </row>
    <row r="2362" spans="1:20" ht="32" hidden="1" x14ac:dyDescent="0.2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 s="12">
        <v>1440111600</v>
      </c>
      <c r="J2362" s="12">
        <v>1437545657</v>
      </c>
      <c r="K2362" s="13">
        <f>(J2362/86400)+25569</f>
        <v>42207.259918981479</v>
      </c>
      <c r="L2362" t="b">
        <v>0</v>
      </c>
      <c r="M2362">
        <v>20</v>
      </c>
      <c r="N2362" t="b">
        <v>1</v>
      </c>
      <c r="O2362" t="s">
        <v>8269</v>
      </c>
      <c r="P2362">
        <f t="shared" si="72"/>
        <v>0</v>
      </c>
      <c r="Q2362">
        <f>YEAR(K2362)</f>
        <v>2015</v>
      </c>
      <c r="R2362">
        <f t="shared" si="73"/>
        <v>100</v>
      </c>
      <c r="S2362" s="17" t="s">
        <v>8343</v>
      </c>
      <c r="T2362" t="s">
        <v>8346</v>
      </c>
    </row>
    <row r="2363" spans="1:20" ht="48" hidden="1" x14ac:dyDescent="0.2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 s="12">
        <v>1431046372</v>
      </c>
      <c r="J2363" s="12">
        <v>1429318372</v>
      </c>
      <c r="K2363" s="13">
        <f>(J2363/86400)+25569</f>
        <v>42112.036712962959</v>
      </c>
      <c r="L2363" t="b">
        <v>0</v>
      </c>
      <c r="M2363">
        <v>14</v>
      </c>
      <c r="N2363" t="b">
        <v>1</v>
      </c>
      <c r="O2363" t="s">
        <v>8267</v>
      </c>
      <c r="P2363">
        <f t="shared" si="72"/>
        <v>0</v>
      </c>
      <c r="Q2363">
        <f>YEAR(K2363)</f>
        <v>2015</v>
      </c>
      <c r="R2363">
        <f t="shared" si="73"/>
        <v>100</v>
      </c>
      <c r="S2363" s="17" t="s">
        <v>8341</v>
      </c>
      <c r="T2363" t="s">
        <v>8342</v>
      </c>
    </row>
    <row r="2364" spans="1:20" ht="48" x14ac:dyDescent="0.2">
      <c r="A2364">
        <v>2509</v>
      </c>
      <c r="B2364" s="3" t="s">
        <v>2509</v>
      </c>
      <c r="C2364" s="3" t="s">
        <v>6619</v>
      </c>
      <c r="D2364" s="6">
        <v>95000</v>
      </c>
      <c r="E2364" s="8">
        <v>1000</v>
      </c>
      <c r="F2364" t="s">
        <v>8220</v>
      </c>
      <c r="G2364" t="s">
        <v>8224</v>
      </c>
      <c r="H2364" t="s">
        <v>8246</v>
      </c>
      <c r="I2364" s="12">
        <v>1429554349</v>
      </c>
      <c r="J2364" s="12">
        <v>1424719549</v>
      </c>
      <c r="K2364" s="13">
        <f>(J2364/86400)+25569</f>
        <v>42058.809594907405</v>
      </c>
      <c r="L2364" t="b">
        <v>0</v>
      </c>
      <c r="M2364">
        <v>28</v>
      </c>
      <c r="N2364" t="b">
        <v>0</v>
      </c>
      <c r="O2364" t="s">
        <v>8297</v>
      </c>
      <c r="P2364">
        <f t="shared" si="72"/>
        <v>0</v>
      </c>
      <c r="Q2364">
        <f>YEAR(K2364)</f>
        <v>2015</v>
      </c>
      <c r="R2364">
        <f t="shared" si="73"/>
        <v>1</v>
      </c>
      <c r="S2364" s="17" t="s">
        <v>8339</v>
      </c>
      <c r="T2364" t="s">
        <v>8377</v>
      </c>
    </row>
    <row r="2365" spans="1:20" ht="96" hidden="1" x14ac:dyDescent="0.2">
      <c r="A2365">
        <v>1845</v>
      </c>
      <c r="B2365" s="3" t="s">
        <v>1846</v>
      </c>
      <c r="C2365" s="3" t="s">
        <v>5955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 s="12">
        <v>1466139300</v>
      </c>
      <c r="J2365" s="12">
        <v>1464854398</v>
      </c>
      <c r="K2365" s="13">
        <f>(J2365/86400)+25569</f>
        <v>42523.333310185189</v>
      </c>
      <c r="L2365" t="b">
        <v>0</v>
      </c>
      <c r="M2365">
        <v>19</v>
      </c>
      <c r="N2365" t="b">
        <v>1</v>
      </c>
      <c r="O2365" t="s">
        <v>8274</v>
      </c>
      <c r="P2365">
        <f t="shared" si="72"/>
        <v>0</v>
      </c>
      <c r="Q2365">
        <f>YEAR(K2365)</f>
        <v>2016</v>
      </c>
      <c r="R2365">
        <f t="shared" si="73"/>
        <v>100</v>
      </c>
      <c r="S2365" s="17" t="s">
        <v>8347</v>
      </c>
      <c r="T2365" t="s">
        <v>8351</v>
      </c>
    </row>
    <row r="2366" spans="1:20" ht="48" hidden="1" x14ac:dyDescent="0.2">
      <c r="A2366">
        <v>2172</v>
      </c>
      <c r="B2366" s="3" t="s">
        <v>2173</v>
      </c>
      <c r="C2366" s="3" t="s">
        <v>6282</v>
      </c>
      <c r="D2366" s="6">
        <v>1000</v>
      </c>
      <c r="E2366" s="8">
        <v>1000</v>
      </c>
      <c r="F2366" t="s">
        <v>8218</v>
      </c>
      <c r="G2366" t="s">
        <v>8223</v>
      </c>
      <c r="H2366" t="s">
        <v>8245</v>
      </c>
      <c r="I2366" s="12">
        <v>1429365320</v>
      </c>
      <c r="J2366" s="12">
        <v>1426773320</v>
      </c>
      <c r="K2366" s="13">
        <f>(J2366/86400)+25569</f>
        <v>42082.580092592594</v>
      </c>
      <c r="L2366" t="b">
        <v>0</v>
      </c>
      <c r="M2366">
        <v>13</v>
      </c>
      <c r="N2366" t="b">
        <v>1</v>
      </c>
      <c r="O2366" t="s">
        <v>8274</v>
      </c>
      <c r="P2366">
        <f t="shared" si="72"/>
        <v>0</v>
      </c>
      <c r="Q2366">
        <f>YEAR(K2366)</f>
        <v>2015</v>
      </c>
      <c r="R2366">
        <f t="shared" si="73"/>
        <v>100</v>
      </c>
      <c r="S2366" s="17" t="s">
        <v>8347</v>
      </c>
      <c r="T2366" t="s">
        <v>8351</v>
      </c>
    </row>
    <row r="2367" spans="1:20" ht="32" hidden="1" x14ac:dyDescent="0.2">
      <c r="A2367">
        <v>2928</v>
      </c>
      <c r="B2367" s="3" t="s">
        <v>2928</v>
      </c>
      <c r="C2367" s="3" t="s">
        <v>7038</v>
      </c>
      <c r="D2367" s="6">
        <v>1000</v>
      </c>
      <c r="E2367" s="8">
        <v>1000</v>
      </c>
      <c r="F2367" t="s">
        <v>8218</v>
      </c>
      <c r="G2367" t="s">
        <v>8223</v>
      </c>
      <c r="H2367" t="s">
        <v>8245</v>
      </c>
      <c r="I2367" s="12">
        <v>1457135846</v>
      </c>
      <c r="J2367" s="12">
        <v>1454543846</v>
      </c>
      <c r="K2367" s="13">
        <f>(J2367/86400)+25569</f>
        <v>42403.998217592598</v>
      </c>
      <c r="L2367" t="b">
        <v>0</v>
      </c>
      <c r="M2367">
        <v>24</v>
      </c>
      <c r="N2367" t="b">
        <v>1</v>
      </c>
      <c r="O2367" t="s">
        <v>8303</v>
      </c>
      <c r="P2367">
        <f t="shared" si="72"/>
        <v>0</v>
      </c>
      <c r="Q2367">
        <f>YEAR(K2367)</f>
        <v>2016</v>
      </c>
      <c r="R2367">
        <f t="shared" si="73"/>
        <v>100</v>
      </c>
      <c r="S2367" s="17" t="s">
        <v>8343</v>
      </c>
      <c r="T2367" t="s">
        <v>8355</v>
      </c>
    </row>
    <row r="2368" spans="1:20" ht="48" hidden="1" x14ac:dyDescent="0.2">
      <c r="A2368">
        <v>2821</v>
      </c>
      <c r="B2368" s="3" t="s">
        <v>2821</v>
      </c>
      <c r="C2368" s="3" t="s">
        <v>6931</v>
      </c>
      <c r="D2368" s="6">
        <v>1000</v>
      </c>
      <c r="E2368" s="8">
        <v>1000</v>
      </c>
      <c r="F2368" t="s">
        <v>8218</v>
      </c>
      <c r="G2368" t="s">
        <v>8224</v>
      </c>
      <c r="H2368" t="s">
        <v>8246</v>
      </c>
      <c r="I2368" s="12">
        <v>1411510135</v>
      </c>
      <c r="J2368" s="12">
        <v>1408918135</v>
      </c>
      <c r="K2368" s="13">
        <f>(J2368/86400)+25569</f>
        <v>41875.922858796301</v>
      </c>
      <c r="L2368" t="b">
        <v>0</v>
      </c>
      <c r="M2368">
        <v>35</v>
      </c>
      <c r="N2368" t="b">
        <v>1</v>
      </c>
      <c r="O2368" t="s">
        <v>8269</v>
      </c>
      <c r="P2368">
        <f t="shared" si="72"/>
        <v>0</v>
      </c>
      <c r="Q2368">
        <f>YEAR(K2368)</f>
        <v>2014</v>
      </c>
      <c r="R2368">
        <f t="shared" si="73"/>
        <v>100</v>
      </c>
      <c r="S2368" s="17" t="s">
        <v>8343</v>
      </c>
      <c r="T2368" t="s">
        <v>8346</v>
      </c>
    </row>
    <row r="2369" spans="1:20" ht="48" hidden="1" x14ac:dyDescent="0.2">
      <c r="A2369">
        <v>3185</v>
      </c>
      <c r="B2369" s="3" t="s">
        <v>3185</v>
      </c>
      <c r="C2369" s="3" t="s">
        <v>7295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 s="12">
        <v>1405553241</v>
      </c>
      <c r="J2369" s="12">
        <v>1404948441</v>
      </c>
      <c r="K2369" s="13">
        <f>(J2369/86400)+25569</f>
        <v>41829.977326388893</v>
      </c>
      <c r="L2369" t="b">
        <v>1</v>
      </c>
      <c r="M2369">
        <v>24</v>
      </c>
      <c r="N2369" t="b">
        <v>1</v>
      </c>
      <c r="O2369" t="s">
        <v>8269</v>
      </c>
      <c r="P2369">
        <f t="shared" si="72"/>
        <v>1000</v>
      </c>
      <c r="Q2369">
        <f>YEAR(K2369)</f>
        <v>2014</v>
      </c>
      <c r="R2369">
        <f t="shared" si="73"/>
        <v>100</v>
      </c>
      <c r="S2369" s="17" t="s">
        <v>8343</v>
      </c>
      <c r="T2369" t="s">
        <v>8346</v>
      </c>
    </row>
    <row r="2370" spans="1:20" ht="48" hidden="1" x14ac:dyDescent="0.2">
      <c r="A2370">
        <v>3504</v>
      </c>
      <c r="B2370" s="3" t="s">
        <v>3503</v>
      </c>
      <c r="C2370" s="3" t="s">
        <v>7614</v>
      </c>
      <c r="D2370" s="6">
        <v>1000</v>
      </c>
      <c r="E2370" s="8">
        <v>1000</v>
      </c>
      <c r="F2370" t="s">
        <v>8218</v>
      </c>
      <c r="G2370" t="s">
        <v>8223</v>
      </c>
      <c r="H2370" t="s">
        <v>8245</v>
      </c>
      <c r="I2370" s="12">
        <v>1447959491</v>
      </c>
      <c r="J2370" s="12">
        <v>1445363891</v>
      </c>
      <c r="K2370" s="13">
        <f>(J2370/86400)+25569</f>
        <v>42297.748738425929</v>
      </c>
      <c r="L2370" t="b">
        <v>0</v>
      </c>
      <c r="M2370">
        <v>8</v>
      </c>
      <c r="N2370" t="b">
        <v>1</v>
      </c>
      <c r="O2370" t="s">
        <v>8269</v>
      </c>
      <c r="P2370">
        <f t="shared" si="72"/>
        <v>0</v>
      </c>
      <c r="Q2370">
        <f>YEAR(K2370)</f>
        <v>2015</v>
      </c>
      <c r="R2370">
        <f t="shared" si="73"/>
        <v>100</v>
      </c>
      <c r="S2370" s="17" t="s">
        <v>8343</v>
      </c>
      <c r="T2370" t="s">
        <v>8346</v>
      </c>
    </row>
    <row r="2371" spans="1:20" ht="48" hidden="1" x14ac:dyDescent="0.2">
      <c r="A2371">
        <v>3512</v>
      </c>
      <c r="B2371" s="3" t="s">
        <v>3511</v>
      </c>
      <c r="C2371" s="3" t="s">
        <v>7622</v>
      </c>
      <c r="D2371" s="6">
        <v>1000</v>
      </c>
      <c r="E2371" s="8">
        <v>1000</v>
      </c>
      <c r="F2371" t="s">
        <v>8218</v>
      </c>
      <c r="G2371" t="s">
        <v>8224</v>
      </c>
      <c r="H2371" t="s">
        <v>8246</v>
      </c>
      <c r="I2371" s="12">
        <v>1429789992</v>
      </c>
      <c r="J2371" s="12">
        <v>1424609592</v>
      </c>
      <c r="K2371" s="13">
        <f>(J2371/86400)+25569</f>
        <v>42057.536944444444</v>
      </c>
      <c r="L2371" t="b">
        <v>0</v>
      </c>
      <c r="M2371">
        <v>17</v>
      </c>
      <c r="N2371" t="b">
        <v>1</v>
      </c>
      <c r="O2371" t="s">
        <v>8269</v>
      </c>
      <c r="P2371">
        <f t="shared" ref="P2371:P2434" si="74">IFERROR(ROUND(E2371/L2371,2),0)</f>
        <v>0</v>
      </c>
      <c r="Q2371">
        <f>YEAR(K2371)</f>
        <v>2015</v>
      </c>
      <c r="R2371">
        <f t="shared" ref="R2371:R2434" si="75">ROUND(E2371/D2371*100,0)</f>
        <v>100</v>
      </c>
      <c r="S2371" s="17" t="s">
        <v>8343</v>
      </c>
      <c r="T2371" t="s">
        <v>8346</v>
      </c>
    </row>
    <row r="2372" spans="1:20" ht="48" hidden="1" x14ac:dyDescent="0.2">
      <c r="A2372">
        <v>3808</v>
      </c>
      <c r="B2372" s="3" t="s">
        <v>3805</v>
      </c>
      <c r="C2372" s="3" t="s">
        <v>7918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 s="12">
        <v>1429955619</v>
      </c>
      <c r="J2372" s="12">
        <v>1424775219</v>
      </c>
      <c r="K2372" s="13">
        <f>(J2372/86400)+25569</f>
        <v>42059.453923611116</v>
      </c>
      <c r="L2372" t="b">
        <v>0</v>
      </c>
      <c r="M2372">
        <v>24</v>
      </c>
      <c r="N2372" t="b">
        <v>1</v>
      </c>
      <c r="O2372" t="s">
        <v>8269</v>
      </c>
      <c r="P2372">
        <f t="shared" si="74"/>
        <v>0</v>
      </c>
      <c r="Q2372">
        <f>YEAR(K2372)</f>
        <v>2015</v>
      </c>
      <c r="R2372">
        <f t="shared" si="75"/>
        <v>100</v>
      </c>
      <c r="S2372" s="17" t="s">
        <v>8343</v>
      </c>
      <c r="T2372" t="s">
        <v>8346</v>
      </c>
    </row>
    <row r="2373" spans="1:20" ht="48" x14ac:dyDescent="0.2">
      <c r="A2373">
        <v>3913</v>
      </c>
      <c r="B2373" s="3" t="s">
        <v>3910</v>
      </c>
      <c r="C2373" s="3" t="s">
        <v>8021</v>
      </c>
      <c r="D2373" s="6">
        <v>10000</v>
      </c>
      <c r="E2373" s="8">
        <v>1000</v>
      </c>
      <c r="F2373" t="s">
        <v>8220</v>
      </c>
      <c r="G2373" t="s">
        <v>8223</v>
      </c>
      <c r="H2373" t="s">
        <v>8245</v>
      </c>
      <c r="I2373" s="12">
        <v>1448863449</v>
      </c>
      <c r="J2373" s="12">
        <v>1446267849</v>
      </c>
      <c r="K2373" s="13">
        <f>(J2373/86400)+25569</f>
        <v>42308.211215277777</v>
      </c>
      <c r="L2373" t="b">
        <v>0</v>
      </c>
      <c r="M2373">
        <v>7</v>
      </c>
      <c r="N2373" t="b">
        <v>0</v>
      </c>
      <c r="O2373" t="s">
        <v>8269</v>
      </c>
      <c r="P2373">
        <f t="shared" si="74"/>
        <v>0</v>
      </c>
      <c r="Q2373">
        <f>YEAR(K2373)</f>
        <v>2015</v>
      </c>
      <c r="R2373">
        <f t="shared" si="75"/>
        <v>10</v>
      </c>
      <c r="S2373" s="17" t="s">
        <v>8343</v>
      </c>
      <c r="T2373" t="s">
        <v>8346</v>
      </c>
    </row>
    <row r="2374" spans="1:20" ht="48" hidden="1" x14ac:dyDescent="0.2">
      <c r="A2374">
        <v>2988</v>
      </c>
      <c r="B2374" s="3" t="s">
        <v>2988</v>
      </c>
      <c r="C2374" s="3" t="s">
        <v>7098</v>
      </c>
      <c r="D2374" s="6">
        <v>1000</v>
      </c>
      <c r="E2374" s="8">
        <v>1000</v>
      </c>
      <c r="F2374" t="s">
        <v>8218</v>
      </c>
      <c r="G2374" t="s">
        <v>8224</v>
      </c>
      <c r="H2374" t="s">
        <v>8246</v>
      </c>
      <c r="I2374" s="12">
        <v>1466412081</v>
      </c>
      <c r="J2374" s="12">
        <v>1463820081</v>
      </c>
      <c r="K2374" s="13">
        <f>(J2374/86400)+25569</f>
        <v>42511.36204861111</v>
      </c>
      <c r="L2374" t="b">
        <v>0</v>
      </c>
      <c r="M2374">
        <v>28</v>
      </c>
      <c r="N2374" t="b">
        <v>1</v>
      </c>
      <c r="O2374" t="s">
        <v>8301</v>
      </c>
      <c r="P2374">
        <f t="shared" si="74"/>
        <v>0</v>
      </c>
      <c r="Q2374">
        <f>YEAR(K2374)</f>
        <v>2016</v>
      </c>
      <c r="R2374">
        <f t="shared" si="75"/>
        <v>100</v>
      </c>
      <c r="S2374" s="17" t="s">
        <v>8343</v>
      </c>
      <c r="T2374" t="s">
        <v>8344</v>
      </c>
    </row>
    <row r="2375" spans="1:20" ht="48" x14ac:dyDescent="0.2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 s="12">
        <v>1423660422</v>
      </c>
      <c r="J2375" s="12">
        <v>1420636422</v>
      </c>
      <c r="K2375" s="13">
        <f>(J2375/86400)+25569</f>
        <v>42011.551180555558</v>
      </c>
      <c r="L2375" t="b">
        <v>1</v>
      </c>
      <c r="M2375">
        <v>18</v>
      </c>
      <c r="N2375" t="b">
        <v>0</v>
      </c>
      <c r="O2375" t="s">
        <v>8283</v>
      </c>
      <c r="P2375">
        <f t="shared" si="74"/>
        <v>997</v>
      </c>
      <c r="Q2375">
        <f>YEAR(K2375)</f>
        <v>2015</v>
      </c>
      <c r="R2375">
        <f t="shared" si="75"/>
        <v>11</v>
      </c>
      <c r="S2375" s="17" t="s">
        <v>8333</v>
      </c>
      <c r="T2375" t="s">
        <v>8334</v>
      </c>
    </row>
    <row r="2376" spans="1:20" ht="48" x14ac:dyDescent="0.2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 s="12">
        <v>1427485395</v>
      </c>
      <c r="J2376" s="12">
        <v>1423600995</v>
      </c>
      <c r="K2376" s="13">
        <f>(J2376/86400)+25569</f>
        <v>42045.86336805555</v>
      </c>
      <c r="L2376" t="b">
        <v>1</v>
      </c>
      <c r="M2376">
        <v>15</v>
      </c>
      <c r="N2376" t="b">
        <v>0</v>
      </c>
      <c r="O2376" t="s">
        <v>8283</v>
      </c>
      <c r="P2376">
        <f t="shared" si="74"/>
        <v>995</v>
      </c>
      <c r="Q2376">
        <f>YEAR(K2376)</f>
        <v>2015</v>
      </c>
      <c r="R2376">
        <f t="shared" si="75"/>
        <v>2</v>
      </c>
      <c r="S2376" s="17" t="s">
        <v>8333</v>
      </c>
      <c r="T2376" t="s">
        <v>8334</v>
      </c>
    </row>
    <row r="2377" spans="1:20" ht="48" hidden="1" x14ac:dyDescent="0.2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 s="12">
        <v>1438543033</v>
      </c>
      <c r="J2377" s="12">
        <v>1435951033</v>
      </c>
      <c r="K2377" s="13">
        <f>(J2377/86400)+25569</f>
        <v>42188.803622685184</v>
      </c>
      <c r="L2377" t="b">
        <v>0</v>
      </c>
      <c r="M2377">
        <v>15</v>
      </c>
      <c r="N2377" t="b">
        <v>0</v>
      </c>
      <c r="O2377" t="s">
        <v>8271</v>
      </c>
      <c r="P2377">
        <f t="shared" si="74"/>
        <v>0</v>
      </c>
      <c r="Q2377">
        <f>YEAR(K2377)</f>
        <v>2015</v>
      </c>
      <c r="R2377">
        <f t="shared" si="75"/>
        <v>3</v>
      </c>
      <c r="S2377" s="17" t="s">
        <v>8328</v>
      </c>
      <c r="T2377" t="s">
        <v>8330</v>
      </c>
    </row>
    <row r="2378" spans="1:20" ht="48" hidden="1" x14ac:dyDescent="0.2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 s="12">
        <v>1475163921</v>
      </c>
      <c r="J2378" s="12">
        <v>1472571921</v>
      </c>
      <c r="K2378" s="13">
        <f>(J2378/86400)+25569</f>
        <v>42612.656493055554</v>
      </c>
      <c r="L2378" t="b">
        <v>0</v>
      </c>
      <c r="M2378">
        <v>25</v>
      </c>
      <c r="N2378" t="b">
        <v>1</v>
      </c>
      <c r="O2378" t="s">
        <v>8299</v>
      </c>
      <c r="P2378">
        <f t="shared" si="74"/>
        <v>0</v>
      </c>
      <c r="Q2378">
        <f>YEAR(K2378)</f>
        <v>2016</v>
      </c>
      <c r="R2378">
        <f t="shared" si="75"/>
        <v>106</v>
      </c>
      <c r="S2378" s="17" t="s">
        <v>8328</v>
      </c>
      <c r="T2378" t="s">
        <v>8335</v>
      </c>
    </row>
    <row r="2379" spans="1:20" ht="48" hidden="1" x14ac:dyDescent="0.2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 s="12">
        <v>1367902740</v>
      </c>
      <c r="J2379" s="12">
        <v>1366251510</v>
      </c>
      <c r="K2379" s="13">
        <f>(J2379/86400)+25569</f>
        <v>41382.096180555556</v>
      </c>
      <c r="L2379" t="b">
        <v>0</v>
      </c>
      <c r="M2379">
        <v>13</v>
      </c>
      <c r="N2379" t="b">
        <v>1</v>
      </c>
      <c r="O2379" t="s">
        <v>8274</v>
      </c>
      <c r="P2379">
        <f t="shared" si="74"/>
        <v>0</v>
      </c>
      <c r="Q2379">
        <f>YEAR(K2379)</f>
        <v>2013</v>
      </c>
      <c r="R2379">
        <f t="shared" si="75"/>
        <v>109</v>
      </c>
      <c r="S2379" s="17" t="s">
        <v>8347</v>
      </c>
      <c r="T2379" t="s">
        <v>8351</v>
      </c>
    </row>
    <row r="2380" spans="1:20" ht="48" hidden="1" x14ac:dyDescent="0.2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 s="12">
        <v>1406761200</v>
      </c>
      <c r="J2380" s="12">
        <v>1403724820</v>
      </c>
      <c r="K2380" s="13">
        <f>(J2380/86400)+25569</f>
        <v>41815.815046296295</v>
      </c>
      <c r="L2380" t="b">
        <v>0</v>
      </c>
      <c r="M2380">
        <v>17</v>
      </c>
      <c r="N2380" t="b">
        <v>0</v>
      </c>
      <c r="O2380" t="s">
        <v>8303</v>
      </c>
      <c r="P2380">
        <f t="shared" si="74"/>
        <v>0</v>
      </c>
      <c r="Q2380">
        <f>YEAR(K2380)</f>
        <v>2014</v>
      </c>
      <c r="R2380">
        <f t="shared" si="75"/>
        <v>13</v>
      </c>
      <c r="S2380" s="17" t="s">
        <v>8343</v>
      </c>
      <c r="T2380" t="s">
        <v>8355</v>
      </c>
    </row>
    <row r="2381" spans="1:20" ht="48" x14ac:dyDescent="0.2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 s="12">
        <v>1410543495</v>
      </c>
      <c r="J2381" s="12">
        <v>1407865095</v>
      </c>
      <c r="K2381" s="13">
        <f>(J2381/86400)+25569</f>
        <v>41863.734895833331</v>
      </c>
      <c r="L2381" t="b">
        <v>0</v>
      </c>
      <c r="M2381">
        <v>16</v>
      </c>
      <c r="N2381" t="b">
        <v>0</v>
      </c>
      <c r="O2381" t="s">
        <v>8282</v>
      </c>
      <c r="P2381">
        <f t="shared" si="74"/>
        <v>0</v>
      </c>
      <c r="Q2381">
        <f>YEAR(K2381)</f>
        <v>2014</v>
      </c>
      <c r="R2381">
        <f t="shared" si="75"/>
        <v>2</v>
      </c>
      <c r="S2381" s="17" t="s">
        <v>8339</v>
      </c>
      <c r="T2381" t="s">
        <v>8365</v>
      </c>
    </row>
    <row r="2382" spans="1:20" ht="32" x14ac:dyDescent="0.2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 s="12">
        <v>1484999278</v>
      </c>
      <c r="J2382" s="12">
        <v>1482407278</v>
      </c>
      <c r="K2382" s="13">
        <f>(J2382/86400)+25569</f>
        <v>42726.491643518515</v>
      </c>
      <c r="L2382" t="b">
        <v>0</v>
      </c>
      <c r="M2382">
        <v>5</v>
      </c>
      <c r="N2382" t="b">
        <v>0</v>
      </c>
      <c r="O2382" t="s">
        <v>8271</v>
      </c>
      <c r="P2382">
        <f t="shared" si="74"/>
        <v>0</v>
      </c>
      <c r="Q2382">
        <f>YEAR(K2382)</f>
        <v>2016</v>
      </c>
      <c r="R2382">
        <f t="shared" si="75"/>
        <v>1</v>
      </c>
      <c r="S2382" s="17" t="s">
        <v>8328</v>
      </c>
      <c r="T2382" t="s">
        <v>8330</v>
      </c>
    </row>
    <row r="2383" spans="1:20" ht="48" hidden="1" x14ac:dyDescent="0.2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 s="12">
        <v>1413784740</v>
      </c>
      <c r="J2383" s="12">
        <v>1412954547</v>
      </c>
      <c r="K2383" s="13">
        <f>(J2383/86400)+25569</f>
        <v>41922.640590277777</v>
      </c>
      <c r="L2383" t="b">
        <v>0</v>
      </c>
      <c r="M2383">
        <v>16</v>
      </c>
      <c r="N2383" t="b">
        <v>1</v>
      </c>
      <c r="O2383" t="s">
        <v>8269</v>
      </c>
      <c r="P2383">
        <f t="shared" si="74"/>
        <v>0</v>
      </c>
      <c r="Q2383">
        <f>YEAR(K2383)</f>
        <v>2014</v>
      </c>
      <c r="R2383">
        <f t="shared" si="75"/>
        <v>129</v>
      </c>
      <c r="S2383" s="17" t="s">
        <v>8343</v>
      </c>
      <c r="T2383" t="s">
        <v>8346</v>
      </c>
    </row>
    <row r="2384" spans="1:20" ht="48" hidden="1" x14ac:dyDescent="0.2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 s="12">
        <v>1448571261</v>
      </c>
      <c r="J2384" s="12">
        <v>1445975661</v>
      </c>
      <c r="K2384" s="13">
        <f>(J2384/86400)+25569</f>
        <v>42304.829409722224</v>
      </c>
      <c r="L2384" t="b">
        <v>0</v>
      </c>
      <c r="M2384">
        <v>45</v>
      </c>
      <c r="N2384" t="b">
        <v>1</v>
      </c>
      <c r="O2384" t="s">
        <v>8299</v>
      </c>
      <c r="P2384">
        <f t="shared" si="74"/>
        <v>0</v>
      </c>
      <c r="Q2384">
        <f>YEAR(K2384)</f>
        <v>2015</v>
      </c>
      <c r="R2384">
        <f t="shared" si="75"/>
        <v>647</v>
      </c>
      <c r="S2384" s="17" t="s">
        <v>8328</v>
      </c>
      <c r="T2384" t="s">
        <v>8335</v>
      </c>
    </row>
    <row r="2385" spans="1:20" ht="48" hidden="1" x14ac:dyDescent="0.2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 s="12">
        <v>1455408000</v>
      </c>
      <c r="J2385" s="12">
        <v>1454638202</v>
      </c>
      <c r="K2385" s="13">
        <f>(J2385/86400)+25569</f>
        <v>42405.090300925927</v>
      </c>
      <c r="L2385" t="b">
        <v>0</v>
      </c>
      <c r="M2385">
        <v>34</v>
      </c>
      <c r="N2385" t="b">
        <v>1</v>
      </c>
      <c r="O2385" t="s">
        <v>8269</v>
      </c>
      <c r="P2385">
        <f t="shared" si="74"/>
        <v>0</v>
      </c>
      <c r="Q2385">
        <f>YEAR(K2385)</f>
        <v>2016</v>
      </c>
      <c r="R2385">
        <f t="shared" si="75"/>
        <v>138</v>
      </c>
      <c r="S2385" s="17" t="s">
        <v>8343</v>
      </c>
      <c r="T2385" t="s">
        <v>8346</v>
      </c>
    </row>
    <row r="2386" spans="1:20" ht="48" x14ac:dyDescent="0.2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 s="12">
        <v>1422473831</v>
      </c>
      <c r="J2386" s="12">
        <v>1419881831</v>
      </c>
      <c r="K2386" s="13">
        <f>(J2386/86400)+25569</f>
        <v>42002.817488425921</v>
      </c>
      <c r="L2386" t="b">
        <v>0</v>
      </c>
      <c r="M2386">
        <v>8</v>
      </c>
      <c r="N2386" t="b">
        <v>0</v>
      </c>
      <c r="O2386" t="s">
        <v>8269</v>
      </c>
      <c r="P2386">
        <f t="shared" si="74"/>
        <v>0</v>
      </c>
      <c r="Q2386">
        <f>YEAR(K2386)</f>
        <v>2014</v>
      </c>
      <c r="R2386">
        <f t="shared" si="75"/>
        <v>38</v>
      </c>
      <c r="S2386" s="17" t="s">
        <v>8343</v>
      </c>
      <c r="T2386" t="s">
        <v>8346</v>
      </c>
    </row>
    <row r="2387" spans="1:20" ht="48" hidden="1" x14ac:dyDescent="0.2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 s="12">
        <v>1408106352</v>
      </c>
      <c r="J2387" s="12">
        <v>1406896752</v>
      </c>
      <c r="K2387" s="13">
        <f>(J2387/86400)+25569</f>
        <v>41852.527222222227</v>
      </c>
      <c r="L2387" t="b">
        <v>0</v>
      </c>
      <c r="M2387">
        <v>19</v>
      </c>
      <c r="N2387" t="b">
        <v>1</v>
      </c>
      <c r="O2387" t="s">
        <v>8269</v>
      </c>
      <c r="P2387">
        <f t="shared" si="74"/>
        <v>0</v>
      </c>
      <c r="Q2387">
        <f>YEAR(K2387)</f>
        <v>2014</v>
      </c>
      <c r="R2387">
        <f t="shared" si="75"/>
        <v>190</v>
      </c>
      <c r="S2387" s="17" t="s">
        <v>8343</v>
      </c>
      <c r="T2387" t="s">
        <v>8346</v>
      </c>
    </row>
    <row r="2388" spans="1:20" ht="48" x14ac:dyDescent="0.2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 s="12">
        <v>1424635753</v>
      </c>
      <c r="J2388" s="12">
        <v>1422043753</v>
      </c>
      <c r="K2388" s="13">
        <f>(J2388/86400)+25569</f>
        <v>42027.839733796296</v>
      </c>
      <c r="L2388" t="b">
        <v>0</v>
      </c>
      <c r="M2388">
        <v>12</v>
      </c>
      <c r="N2388" t="b">
        <v>0</v>
      </c>
      <c r="O2388" t="s">
        <v>8297</v>
      </c>
      <c r="P2388">
        <f t="shared" si="74"/>
        <v>0</v>
      </c>
      <c r="Q2388">
        <f>YEAR(K2388)</f>
        <v>2015</v>
      </c>
      <c r="R2388">
        <f t="shared" si="75"/>
        <v>19</v>
      </c>
      <c r="S2388" s="17" t="s">
        <v>8339</v>
      </c>
      <c r="T2388" t="s">
        <v>8377</v>
      </c>
    </row>
    <row r="2389" spans="1:20" ht="32" hidden="1" x14ac:dyDescent="0.2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 s="12">
        <v>1417389067</v>
      </c>
      <c r="J2389" s="12">
        <v>1415661067</v>
      </c>
      <c r="K2389" s="13">
        <f>(J2389/86400)+25569</f>
        <v>41953.966053240743</v>
      </c>
      <c r="L2389" t="b">
        <v>0</v>
      </c>
      <c r="M2389">
        <v>21</v>
      </c>
      <c r="N2389" t="b">
        <v>1</v>
      </c>
      <c r="O2389" t="s">
        <v>8299</v>
      </c>
      <c r="P2389">
        <f t="shared" si="74"/>
        <v>0</v>
      </c>
      <c r="Q2389">
        <f>YEAR(K2389)</f>
        <v>2014</v>
      </c>
      <c r="R2389">
        <f t="shared" si="75"/>
        <v>110</v>
      </c>
      <c r="S2389" s="17" t="s">
        <v>8328</v>
      </c>
      <c r="T2389" t="s">
        <v>8335</v>
      </c>
    </row>
    <row r="2390" spans="1:20" ht="64" x14ac:dyDescent="0.2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 s="12">
        <v>1420130935</v>
      </c>
      <c r="J2390" s="12">
        <v>1417538935</v>
      </c>
      <c r="K2390" s="13">
        <f>(J2390/86400)+25569</f>
        <v>41975.700636574074</v>
      </c>
      <c r="L2390" t="b">
        <v>0</v>
      </c>
      <c r="M2390">
        <v>14</v>
      </c>
      <c r="N2390" t="b">
        <v>0</v>
      </c>
      <c r="O2390" t="s">
        <v>8303</v>
      </c>
      <c r="P2390">
        <f t="shared" si="74"/>
        <v>0</v>
      </c>
      <c r="Q2390">
        <f>YEAR(K2390)</f>
        <v>2014</v>
      </c>
      <c r="R2390">
        <f t="shared" si="75"/>
        <v>31</v>
      </c>
      <c r="S2390" s="17" t="s">
        <v>8343</v>
      </c>
      <c r="T2390" t="s">
        <v>8355</v>
      </c>
    </row>
    <row r="2391" spans="1:20" ht="48" hidden="1" x14ac:dyDescent="0.2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 s="12">
        <v>1404564028</v>
      </c>
      <c r="J2391" s="12">
        <v>1401972028</v>
      </c>
      <c r="K2391" s="13">
        <f>(J2391/86400)+25569</f>
        <v>41795.528101851851</v>
      </c>
      <c r="L2391" t="b">
        <v>0</v>
      </c>
      <c r="M2391">
        <v>21</v>
      </c>
      <c r="N2391" t="b">
        <v>1</v>
      </c>
      <c r="O2391" t="s">
        <v>8269</v>
      </c>
      <c r="P2391">
        <f t="shared" si="74"/>
        <v>0</v>
      </c>
      <c r="Q2391">
        <f>YEAR(K2391)</f>
        <v>2014</v>
      </c>
      <c r="R2391">
        <f t="shared" si="75"/>
        <v>116</v>
      </c>
      <c r="S2391" s="17" t="s">
        <v>8343</v>
      </c>
      <c r="T2391" t="s">
        <v>8346</v>
      </c>
    </row>
    <row r="2392" spans="1:20" ht="32" hidden="1" x14ac:dyDescent="0.2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 s="12">
        <v>1348545540</v>
      </c>
      <c r="J2392" s="12">
        <v>1346345999</v>
      </c>
      <c r="K2392" s="13">
        <f>(J2392/86400)+25569</f>
        <v>41151.708321759259</v>
      </c>
      <c r="L2392" t="b">
        <v>0</v>
      </c>
      <c r="M2392">
        <v>27</v>
      </c>
      <c r="N2392" t="b">
        <v>1</v>
      </c>
      <c r="O2392" t="s">
        <v>8274</v>
      </c>
      <c r="P2392">
        <f t="shared" si="74"/>
        <v>0</v>
      </c>
      <c r="Q2392">
        <f>YEAR(K2392)</f>
        <v>2012</v>
      </c>
      <c r="R2392">
        <f t="shared" si="75"/>
        <v>108</v>
      </c>
      <c r="S2392" s="17" t="s">
        <v>8347</v>
      </c>
      <c r="T2392" t="s">
        <v>8351</v>
      </c>
    </row>
    <row r="2393" spans="1:20" ht="32" hidden="1" x14ac:dyDescent="0.2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 s="12">
        <v>1433009400</v>
      </c>
      <c r="J2393" s="12">
        <v>1431795944</v>
      </c>
      <c r="K2393" s="13">
        <f>(J2393/86400)+25569</f>
        <v>42140.712314814809</v>
      </c>
      <c r="L2393" t="b">
        <v>0</v>
      </c>
      <c r="M2393">
        <v>38</v>
      </c>
      <c r="N2393" t="b">
        <v>1</v>
      </c>
      <c r="O2393" t="s">
        <v>8269</v>
      </c>
      <c r="P2393">
        <f t="shared" si="74"/>
        <v>0</v>
      </c>
      <c r="Q2393">
        <f>YEAR(K2393)</f>
        <v>2015</v>
      </c>
      <c r="R2393">
        <f t="shared" si="75"/>
        <v>184</v>
      </c>
      <c r="S2393" s="17" t="s">
        <v>8343</v>
      </c>
      <c r="T2393" t="s">
        <v>8346</v>
      </c>
    </row>
    <row r="2394" spans="1:20" ht="48" hidden="1" x14ac:dyDescent="0.2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 s="12">
        <v>1488337200</v>
      </c>
      <c r="J2394" s="12">
        <v>1484623726</v>
      </c>
      <c r="K2394" s="13">
        <f>(J2394/86400)+25569</f>
        <v>42752.144976851851</v>
      </c>
      <c r="L2394" t="b">
        <v>0</v>
      </c>
      <c r="M2394">
        <v>17</v>
      </c>
      <c r="N2394" t="b">
        <v>1</v>
      </c>
      <c r="O2394" t="s">
        <v>8274</v>
      </c>
      <c r="P2394">
        <f t="shared" si="74"/>
        <v>0</v>
      </c>
      <c r="Q2394">
        <f>YEAR(K2394)</f>
        <v>2017</v>
      </c>
      <c r="R2394">
        <f t="shared" si="75"/>
        <v>122</v>
      </c>
      <c r="S2394" s="17" t="s">
        <v>8347</v>
      </c>
      <c r="T2394" t="s">
        <v>8351</v>
      </c>
    </row>
    <row r="2395" spans="1:20" ht="19" x14ac:dyDescent="0.2">
      <c r="A2395">
        <v>1152</v>
      </c>
      <c r="B2395" s="3" t="s">
        <v>1153</v>
      </c>
      <c r="C2395" s="3" t="s">
        <v>5262</v>
      </c>
      <c r="D2395" s="6">
        <v>16000</v>
      </c>
      <c r="E2395" s="8">
        <v>911</v>
      </c>
      <c r="F2395" t="s">
        <v>8220</v>
      </c>
      <c r="G2395" t="s">
        <v>8223</v>
      </c>
      <c r="H2395" t="s">
        <v>8245</v>
      </c>
      <c r="I2395" s="12">
        <v>1431709312</v>
      </c>
      <c r="J2395" s="12">
        <v>1429117312</v>
      </c>
      <c r="K2395" s="13">
        <f>(J2395/86400)+25569</f>
        <v>42109.709629629629</v>
      </c>
      <c r="L2395" t="b">
        <v>0</v>
      </c>
      <c r="M2395">
        <v>15</v>
      </c>
      <c r="N2395" t="b">
        <v>0</v>
      </c>
      <c r="O2395" t="s">
        <v>8282</v>
      </c>
      <c r="P2395">
        <f t="shared" si="74"/>
        <v>0</v>
      </c>
      <c r="Q2395">
        <f>YEAR(K2395)</f>
        <v>2015</v>
      </c>
      <c r="R2395">
        <f t="shared" si="75"/>
        <v>6</v>
      </c>
      <c r="S2395" s="17" t="s">
        <v>8339</v>
      </c>
      <c r="T2395" t="s">
        <v>8365</v>
      </c>
    </row>
    <row r="2396" spans="1:20" ht="48" hidden="1" x14ac:dyDescent="0.2">
      <c r="A2396">
        <v>812</v>
      </c>
      <c r="B2396" s="3" t="s">
        <v>813</v>
      </c>
      <c r="C2396" s="3" t="s">
        <v>4922</v>
      </c>
      <c r="D2396" s="6">
        <v>600</v>
      </c>
      <c r="E2396" s="8">
        <v>911</v>
      </c>
      <c r="F2396" t="s">
        <v>8218</v>
      </c>
      <c r="G2396" t="s">
        <v>8223</v>
      </c>
      <c r="H2396" t="s">
        <v>8245</v>
      </c>
      <c r="I2396" s="12">
        <v>1362146280</v>
      </c>
      <c r="J2396" s="12">
        <v>1357604752</v>
      </c>
      <c r="K2396" s="13">
        <f>(J2396/86400)+25569</f>
        <v>41282.017962962964</v>
      </c>
      <c r="L2396" t="b">
        <v>0</v>
      </c>
      <c r="M2396">
        <v>33</v>
      </c>
      <c r="N2396" t="b">
        <v>1</v>
      </c>
      <c r="O2396" t="s">
        <v>8274</v>
      </c>
      <c r="P2396">
        <f t="shared" si="74"/>
        <v>0</v>
      </c>
      <c r="Q2396">
        <f>YEAR(K2396)</f>
        <v>2013</v>
      </c>
      <c r="R2396">
        <f t="shared" si="75"/>
        <v>152</v>
      </c>
      <c r="S2396" s="17" t="s">
        <v>8347</v>
      </c>
      <c r="T2396" t="s">
        <v>8351</v>
      </c>
    </row>
    <row r="2397" spans="1:20" ht="48" x14ac:dyDescent="0.2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 s="12">
        <v>1401595140</v>
      </c>
      <c r="J2397" s="12">
        <v>1398980941</v>
      </c>
      <c r="K2397" s="13">
        <f>(J2397/86400)+25569</f>
        <v>41760.909039351856</v>
      </c>
      <c r="L2397" t="b">
        <v>0</v>
      </c>
      <c r="M2397">
        <v>17</v>
      </c>
      <c r="N2397" t="b">
        <v>0</v>
      </c>
      <c r="O2397" t="s">
        <v>8301</v>
      </c>
      <c r="P2397">
        <f t="shared" si="74"/>
        <v>0</v>
      </c>
      <c r="Q2397">
        <f>YEAR(K2397)</f>
        <v>2014</v>
      </c>
      <c r="R2397">
        <f t="shared" si="75"/>
        <v>23</v>
      </c>
      <c r="S2397" s="17" t="s">
        <v>8343</v>
      </c>
      <c r="T2397" t="s">
        <v>8344</v>
      </c>
    </row>
    <row r="2398" spans="1:20" ht="48" x14ac:dyDescent="0.2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 s="12">
        <v>1456094197</v>
      </c>
      <c r="J2398" s="12">
        <v>1453502197</v>
      </c>
      <c r="K2398" s="13">
        <f>(J2398/86400)+25569</f>
        <v>42391.942094907412</v>
      </c>
      <c r="L2398" t="b">
        <v>0</v>
      </c>
      <c r="M2398">
        <v>12</v>
      </c>
      <c r="N2398" t="b">
        <v>0</v>
      </c>
      <c r="O2398" t="s">
        <v>8271</v>
      </c>
      <c r="P2398">
        <f t="shared" si="74"/>
        <v>0</v>
      </c>
      <c r="Q2398">
        <f>YEAR(K2398)</f>
        <v>2016</v>
      </c>
      <c r="R2398">
        <f t="shared" si="75"/>
        <v>34</v>
      </c>
      <c r="S2398" s="17" t="s">
        <v>8328</v>
      </c>
      <c r="T2398" t="s">
        <v>8330</v>
      </c>
    </row>
    <row r="2399" spans="1:20" ht="48" x14ac:dyDescent="0.2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 s="12">
        <v>1431298740</v>
      </c>
      <c r="J2399" s="12">
        <v>1429558756</v>
      </c>
      <c r="K2399" s="13">
        <f>(J2399/86400)+25569</f>
        <v>42114.818935185191</v>
      </c>
      <c r="L2399" t="b">
        <v>0</v>
      </c>
      <c r="M2399">
        <v>27</v>
      </c>
      <c r="N2399" t="b">
        <v>0</v>
      </c>
      <c r="O2399" t="s">
        <v>8269</v>
      </c>
      <c r="P2399">
        <f t="shared" si="74"/>
        <v>0</v>
      </c>
      <c r="Q2399">
        <f>YEAR(K2399)</f>
        <v>2015</v>
      </c>
      <c r="R2399">
        <f t="shared" si="75"/>
        <v>36</v>
      </c>
      <c r="S2399" s="17" t="s">
        <v>8343</v>
      </c>
      <c r="T2399" t="s">
        <v>8346</v>
      </c>
    </row>
    <row r="2400" spans="1:20" ht="48" x14ac:dyDescent="0.2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 s="12">
        <v>1418649177</v>
      </c>
      <c r="J2400" s="12">
        <v>1416057177</v>
      </c>
      <c r="K2400" s="13">
        <f>(J2400/86400)+25569</f>
        <v>41958.550659722227</v>
      </c>
      <c r="L2400" t="b">
        <v>1</v>
      </c>
      <c r="M2400">
        <v>29</v>
      </c>
      <c r="N2400" t="b">
        <v>0</v>
      </c>
      <c r="O2400" t="s">
        <v>8283</v>
      </c>
      <c r="P2400">
        <f t="shared" si="74"/>
        <v>905</v>
      </c>
      <c r="Q2400">
        <f>YEAR(K2400)</f>
        <v>2014</v>
      </c>
      <c r="R2400">
        <f t="shared" si="75"/>
        <v>48</v>
      </c>
      <c r="S2400" s="17" t="s">
        <v>8333</v>
      </c>
      <c r="T2400" t="s">
        <v>8334</v>
      </c>
    </row>
    <row r="2401" spans="1:20" ht="48" hidden="1" x14ac:dyDescent="0.2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 s="12">
        <v>1404312846</v>
      </c>
      <c r="J2401" s="12">
        <v>1402584846</v>
      </c>
      <c r="K2401" s="13">
        <f>(J2401/86400)+25569</f>
        <v>41802.62090277778</v>
      </c>
      <c r="L2401" t="b">
        <v>0</v>
      </c>
      <c r="M2401">
        <v>15</v>
      </c>
      <c r="N2401" t="b">
        <v>1</v>
      </c>
      <c r="O2401" t="s">
        <v>8269</v>
      </c>
      <c r="P2401">
        <f t="shared" si="74"/>
        <v>0</v>
      </c>
      <c r="Q2401">
        <f>YEAR(K2401)</f>
        <v>2014</v>
      </c>
      <c r="R2401">
        <f t="shared" si="75"/>
        <v>101</v>
      </c>
      <c r="S2401" s="17" t="s">
        <v>8343</v>
      </c>
      <c r="T2401" t="s">
        <v>8346</v>
      </c>
    </row>
    <row r="2402" spans="1:20" ht="48" x14ac:dyDescent="0.2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 s="12">
        <v>1428940775</v>
      </c>
      <c r="J2402" s="12">
        <v>1426348775</v>
      </c>
      <c r="K2402" s="13">
        <f>(J2402/86400)+25569</f>
        <v>42077.666377314818</v>
      </c>
      <c r="L2402" t="b">
        <v>0</v>
      </c>
      <c r="M2402">
        <v>29</v>
      </c>
      <c r="N2402" t="b">
        <v>0</v>
      </c>
      <c r="O2402" t="s">
        <v>8271</v>
      </c>
      <c r="P2402">
        <f t="shared" si="74"/>
        <v>0</v>
      </c>
      <c r="Q2402">
        <f>YEAR(K2402)</f>
        <v>2015</v>
      </c>
      <c r="R2402">
        <f t="shared" si="75"/>
        <v>8</v>
      </c>
      <c r="S2402" s="17" t="s">
        <v>8328</v>
      </c>
      <c r="T2402" t="s">
        <v>8330</v>
      </c>
    </row>
    <row r="2403" spans="1:20" ht="48" hidden="1" x14ac:dyDescent="0.2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 s="12">
        <v>1362060915</v>
      </c>
      <c r="J2403" s="12">
        <v>1359468915</v>
      </c>
      <c r="K2403" s="13">
        <f>(J2403/86400)+25569</f>
        <v>41303.593923611115</v>
      </c>
      <c r="L2403" t="b">
        <v>0</v>
      </c>
      <c r="M2403">
        <v>29</v>
      </c>
      <c r="N2403" t="b">
        <v>1</v>
      </c>
      <c r="O2403" t="s">
        <v>8274</v>
      </c>
      <c r="P2403">
        <f t="shared" si="74"/>
        <v>0</v>
      </c>
      <c r="Q2403">
        <f>YEAR(K2403)</f>
        <v>2013</v>
      </c>
      <c r="R2403">
        <f t="shared" si="75"/>
        <v>181</v>
      </c>
      <c r="S2403" s="17" t="s">
        <v>8347</v>
      </c>
      <c r="T2403" t="s">
        <v>8351</v>
      </c>
    </row>
    <row r="2404" spans="1:20" ht="48" hidden="1" x14ac:dyDescent="0.2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 s="12">
        <v>1304395140</v>
      </c>
      <c r="J2404" s="12">
        <v>1297620584</v>
      </c>
      <c r="K2404" s="13">
        <f>(J2404/86400)+25569</f>
        <v>40587.75675925926</v>
      </c>
      <c r="L2404" t="b">
        <v>0</v>
      </c>
      <c r="M2404">
        <v>18</v>
      </c>
      <c r="N2404" t="b">
        <v>1</v>
      </c>
      <c r="O2404" t="s">
        <v>8264</v>
      </c>
      <c r="P2404">
        <f t="shared" si="74"/>
        <v>0</v>
      </c>
      <c r="Q2404">
        <f>YEAR(K2404)</f>
        <v>2011</v>
      </c>
      <c r="R2404">
        <f t="shared" si="75"/>
        <v>100</v>
      </c>
      <c r="S2404" s="17" t="s">
        <v>8341</v>
      </c>
      <c r="T2404" t="s">
        <v>8363</v>
      </c>
    </row>
    <row r="2405" spans="1:20" ht="48" hidden="1" x14ac:dyDescent="0.2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 s="12">
        <v>1470197340</v>
      </c>
      <c r="J2405" s="12">
        <v>1467497652</v>
      </c>
      <c r="K2405" s="13">
        <f>(J2405/86400)+25569</f>
        <v>42553.926527777774</v>
      </c>
      <c r="L2405" t="b">
        <v>0</v>
      </c>
      <c r="M2405">
        <v>14</v>
      </c>
      <c r="N2405" t="b">
        <v>1</v>
      </c>
      <c r="O2405" t="s">
        <v>8269</v>
      </c>
      <c r="P2405">
        <f t="shared" si="74"/>
        <v>0</v>
      </c>
      <c r="Q2405">
        <f>YEAR(K2405)</f>
        <v>2016</v>
      </c>
      <c r="R2405">
        <f t="shared" si="75"/>
        <v>113</v>
      </c>
      <c r="S2405" s="17" t="s">
        <v>8343</v>
      </c>
      <c r="T2405" t="s">
        <v>8346</v>
      </c>
    </row>
    <row r="2406" spans="1:20" ht="48" hidden="1" x14ac:dyDescent="0.2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 s="12">
        <v>1487102427</v>
      </c>
      <c r="J2406" s="12">
        <v>1486065627</v>
      </c>
      <c r="K2406" s="13">
        <f>(J2406/86400)+25569</f>
        <v>42768.833645833336</v>
      </c>
      <c r="L2406" t="b">
        <v>0</v>
      </c>
      <c r="M2406">
        <v>25</v>
      </c>
      <c r="N2406" t="b">
        <v>1</v>
      </c>
      <c r="O2406" t="s">
        <v>8295</v>
      </c>
      <c r="P2406">
        <f t="shared" si="74"/>
        <v>0</v>
      </c>
      <c r="Q2406">
        <f>YEAR(K2406)</f>
        <v>2017</v>
      </c>
      <c r="R2406">
        <f t="shared" si="75"/>
        <v>120</v>
      </c>
      <c r="S2406" s="17" t="s">
        <v>8336</v>
      </c>
      <c r="T2406" t="s">
        <v>8337</v>
      </c>
    </row>
    <row r="2407" spans="1:20" ht="48" x14ac:dyDescent="0.2">
      <c r="A2407">
        <v>1771</v>
      </c>
      <c r="B2407" s="3" t="s">
        <v>1772</v>
      </c>
      <c r="C2407" s="3" t="s">
        <v>5881</v>
      </c>
      <c r="D2407" s="6">
        <v>4200</v>
      </c>
      <c r="E2407" s="8">
        <v>895</v>
      </c>
      <c r="F2407" t="s">
        <v>8220</v>
      </c>
      <c r="G2407" t="s">
        <v>8224</v>
      </c>
      <c r="H2407" t="s">
        <v>8246</v>
      </c>
      <c r="I2407" s="12">
        <v>1414107040</v>
      </c>
      <c r="J2407" s="12">
        <v>1411515040</v>
      </c>
      <c r="K2407" s="13">
        <f>(J2407/86400)+25569</f>
        <v>41905.979629629626</v>
      </c>
      <c r="L2407" t="b">
        <v>1</v>
      </c>
      <c r="M2407">
        <v>25</v>
      </c>
      <c r="N2407" t="b">
        <v>0</v>
      </c>
      <c r="O2407" t="s">
        <v>8283</v>
      </c>
      <c r="P2407">
        <f t="shared" si="74"/>
        <v>895</v>
      </c>
      <c r="Q2407">
        <f>YEAR(K2407)</f>
        <v>2014</v>
      </c>
      <c r="R2407">
        <f t="shared" si="75"/>
        <v>21</v>
      </c>
      <c r="S2407" s="17" t="s">
        <v>8333</v>
      </c>
      <c r="T2407" t="s">
        <v>8334</v>
      </c>
    </row>
    <row r="2408" spans="1:20" ht="48" x14ac:dyDescent="0.2">
      <c r="A2408">
        <v>1490</v>
      </c>
      <c r="B2408" s="3" t="s">
        <v>1491</v>
      </c>
      <c r="C2408" s="3" t="s">
        <v>5600</v>
      </c>
      <c r="D2408" s="6">
        <v>2900</v>
      </c>
      <c r="E2408" s="8">
        <v>895</v>
      </c>
      <c r="F2408" t="s">
        <v>8220</v>
      </c>
      <c r="G2408" t="s">
        <v>8223</v>
      </c>
      <c r="H2408" t="s">
        <v>8245</v>
      </c>
      <c r="I2408" s="12">
        <v>1380720474</v>
      </c>
      <c r="J2408" s="12">
        <v>1378214874</v>
      </c>
      <c r="K2408" s="13">
        <f>(J2408/86400)+25569</f>
        <v>41520.561041666668</v>
      </c>
      <c r="L2408" t="b">
        <v>0</v>
      </c>
      <c r="M2408">
        <v>19</v>
      </c>
      <c r="N2408" t="b">
        <v>0</v>
      </c>
      <c r="O2408" t="s">
        <v>8273</v>
      </c>
      <c r="P2408">
        <f t="shared" si="74"/>
        <v>0</v>
      </c>
      <c r="Q2408">
        <f>YEAR(K2408)</f>
        <v>2013</v>
      </c>
      <c r="R2408">
        <f t="shared" si="75"/>
        <v>31</v>
      </c>
      <c r="S2408" s="17" t="s">
        <v>8331</v>
      </c>
      <c r="T2408" t="s">
        <v>8372</v>
      </c>
    </row>
    <row r="2409" spans="1:20" ht="48" x14ac:dyDescent="0.2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 s="12">
        <v>1420095540</v>
      </c>
      <c r="J2409" s="12">
        <v>1417558804</v>
      </c>
      <c r="K2409" s="13">
        <f>(J2409/86400)+25569</f>
        <v>41975.930601851855</v>
      </c>
      <c r="L2409" t="b">
        <v>0</v>
      </c>
      <c r="M2409">
        <v>26</v>
      </c>
      <c r="N2409" t="b">
        <v>0</v>
      </c>
      <c r="O2409" t="s">
        <v>8271</v>
      </c>
      <c r="P2409">
        <f t="shared" si="74"/>
        <v>0</v>
      </c>
      <c r="Q2409">
        <f>YEAR(K2409)</f>
        <v>2014</v>
      </c>
      <c r="R2409">
        <f t="shared" si="75"/>
        <v>15</v>
      </c>
      <c r="S2409" s="17" t="s">
        <v>8328</v>
      </c>
      <c r="T2409" t="s">
        <v>8330</v>
      </c>
    </row>
    <row r="2410" spans="1:20" ht="48" hidden="1" x14ac:dyDescent="0.2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 s="12">
        <v>1321385820</v>
      </c>
      <c r="J2410" s="12">
        <v>1318539484</v>
      </c>
      <c r="K2410" s="13">
        <f>(J2410/86400)+25569</f>
        <v>40829.873657407406</v>
      </c>
      <c r="L2410" t="b">
        <v>0</v>
      </c>
      <c r="M2410">
        <v>25</v>
      </c>
      <c r="N2410" t="b">
        <v>1</v>
      </c>
      <c r="O2410" t="s">
        <v>8298</v>
      </c>
      <c r="P2410">
        <f t="shared" si="74"/>
        <v>0</v>
      </c>
      <c r="Q2410">
        <f>YEAR(K2410)</f>
        <v>2011</v>
      </c>
      <c r="R2410">
        <f t="shared" si="75"/>
        <v>111</v>
      </c>
      <c r="S2410" s="17" t="s">
        <v>8347</v>
      </c>
      <c r="T2410" t="s">
        <v>8361</v>
      </c>
    </row>
    <row r="2411" spans="1:20" ht="48" hidden="1" x14ac:dyDescent="0.2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 s="12">
        <v>1438467894</v>
      </c>
      <c r="J2411" s="12">
        <v>1436307894</v>
      </c>
      <c r="K2411" s="13">
        <f>(J2411/86400)+25569</f>
        <v>42192.933958333335</v>
      </c>
      <c r="L2411" t="b">
        <v>0</v>
      </c>
      <c r="M2411">
        <v>30</v>
      </c>
      <c r="N2411" t="b">
        <v>1</v>
      </c>
      <c r="O2411" t="s">
        <v>8269</v>
      </c>
      <c r="P2411">
        <f t="shared" si="74"/>
        <v>0</v>
      </c>
      <c r="Q2411">
        <f>YEAR(K2411)</f>
        <v>2015</v>
      </c>
      <c r="R2411">
        <f t="shared" si="75"/>
        <v>119</v>
      </c>
      <c r="S2411" s="17" t="s">
        <v>8343</v>
      </c>
      <c r="T2411" t="s">
        <v>8346</v>
      </c>
    </row>
    <row r="2412" spans="1:20" ht="48" x14ac:dyDescent="0.2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 s="12">
        <v>1462738327</v>
      </c>
      <c r="J2412" s="12">
        <v>1460146327</v>
      </c>
      <c r="K2412" s="13">
        <f>(J2412/86400)+25569</f>
        <v>42468.84174768519</v>
      </c>
      <c r="L2412" t="b">
        <v>0</v>
      </c>
      <c r="M2412">
        <v>19</v>
      </c>
      <c r="N2412" t="b">
        <v>0</v>
      </c>
      <c r="O2412" t="s">
        <v>8282</v>
      </c>
      <c r="P2412">
        <f t="shared" si="74"/>
        <v>0</v>
      </c>
      <c r="Q2412">
        <f>YEAR(K2412)</f>
        <v>2016</v>
      </c>
      <c r="R2412">
        <f t="shared" si="75"/>
        <v>6</v>
      </c>
      <c r="S2412" s="17" t="s">
        <v>8339</v>
      </c>
      <c r="T2412" t="s">
        <v>8365</v>
      </c>
    </row>
    <row r="2413" spans="1:20" ht="48" hidden="1" x14ac:dyDescent="0.2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 s="12">
        <v>1365367938</v>
      </c>
      <c r="J2413" s="12">
        <v>1361483538</v>
      </c>
      <c r="K2413" s="13">
        <f>(J2413/86400)+25569</f>
        <v>41326.911319444444</v>
      </c>
      <c r="L2413" t="b">
        <v>1</v>
      </c>
      <c r="M2413">
        <v>25</v>
      </c>
      <c r="N2413" t="b">
        <v>1</v>
      </c>
      <c r="O2413" t="s">
        <v>8286</v>
      </c>
      <c r="P2413">
        <f t="shared" si="74"/>
        <v>886</v>
      </c>
      <c r="Q2413">
        <f>YEAR(K2413)</f>
        <v>2013</v>
      </c>
      <c r="R2413">
        <f t="shared" si="75"/>
        <v>148</v>
      </c>
      <c r="S2413" s="17" t="s">
        <v>8331</v>
      </c>
      <c r="T2413" t="s">
        <v>8332</v>
      </c>
    </row>
    <row r="2414" spans="1:20" ht="19" hidden="1" x14ac:dyDescent="0.2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 s="12">
        <v>1457739245</v>
      </c>
      <c r="J2414" s="12">
        <v>1455147245</v>
      </c>
      <c r="K2414" s="13">
        <f>(J2414/86400)+25569</f>
        <v>42410.982002314813</v>
      </c>
      <c r="L2414" t="b">
        <v>0</v>
      </c>
      <c r="M2414">
        <v>25</v>
      </c>
      <c r="N2414" t="b">
        <v>1</v>
      </c>
      <c r="O2414" t="s">
        <v>8283</v>
      </c>
      <c r="P2414">
        <f t="shared" si="74"/>
        <v>0</v>
      </c>
      <c r="Q2414">
        <f>YEAR(K2414)</f>
        <v>2016</v>
      </c>
      <c r="R2414">
        <f t="shared" si="75"/>
        <v>885</v>
      </c>
      <c r="S2414" s="17" t="s">
        <v>8333</v>
      </c>
      <c r="T2414" t="s">
        <v>8334</v>
      </c>
    </row>
    <row r="2415" spans="1:20" ht="48" hidden="1" x14ac:dyDescent="0.2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 s="12">
        <v>1418183325</v>
      </c>
      <c r="J2415" s="12">
        <v>1415591325</v>
      </c>
      <c r="K2415" s="13">
        <f>(J2415/86400)+25569</f>
        <v>41953.158854166672</v>
      </c>
      <c r="L2415" t="b">
        <v>0</v>
      </c>
      <c r="M2415">
        <v>11</v>
      </c>
      <c r="N2415" t="b">
        <v>0</v>
      </c>
      <c r="O2415" t="s">
        <v>8299</v>
      </c>
      <c r="P2415">
        <f t="shared" si="74"/>
        <v>0</v>
      </c>
      <c r="Q2415">
        <f>YEAR(K2415)</f>
        <v>2014</v>
      </c>
      <c r="R2415">
        <f t="shared" si="75"/>
        <v>1</v>
      </c>
      <c r="S2415" s="17" t="s">
        <v>8328</v>
      </c>
      <c r="T2415" t="s">
        <v>8335</v>
      </c>
    </row>
    <row r="2416" spans="1:20" ht="48" x14ac:dyDescent="0.2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 s="12">
        <v>1428641940</v>
      </c>
      <c r="J2416" s="12">
        <v>1426792563</v>
      </c>
      <c r="K2416" s="13">
        <f>(J2416/86400)+25569</f>
        <v>42082.802812499998</v>
      </c>
      <c r="L2416" t="b">
        <v>0</v>
      </c>
      <c r="M2416">
        <v>17</v>
      </c>
      <c r="N2416" t="b">
        <v>0</v>
      </c>
      <c r="O2416" t="s">
        <v>8271</v>
      </c>
      <c r="P2416">
        <f t="shared" si="74"/>
        <v>0</v>
      </c>
      <c r="Q2416">
        <f>YEAR(K2416)</f>
        <v>2015</v>
      </c>
      <c r="R2416">
        <f t="shared" si="75"/>
        <v>11</v>
      </c>
      <c r="S2416" s="17" t="s">
        <v>8328</v>
      </c>
      <c r="T2416" t="s">
        <v>8330</v>
      </c>
    </row>
    <row r="2417" spans="1:20" ht="48" x14ac:dyDescent="0.2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 s="12">
        <v>1420952340</v>
      </c>
      <c r="J2417" s="12">
        <v>1418146883</v>
      </c>
      <c r="K2417" s="13">
        <f>(J2417/86400)+25569</f>
        <v>41982.737071759257</v>
      </c>
      <c r="L2417" t="b">
        <v>0</v>
      </c>
      <c r="M2417">
        <v>16</v>
      </c>
      <c r="N2417" t="b">
        <v>0</v>
      </c>
      <c r="O2417" t="s">
        <v>8303</v>
      </c>
      <c r="P2417">
        <f t="shared" si="74"/>
        <v>0</v>
      </c>
      <c r="Q2417">
        <f>YEAR(K2417)</f>
        <v>2014</v>
      </c>
      <c r="R2417">
        <f t="shared" si="75"/>
        <v>4</v>
      </c>
      <c r="S2417" s="17" t="s">
        <v>8343</v>
      </c>
      <c r="T2417" t="s">
        <v>8355</v>
      </c>
    </row>
    <row r="2418" spans="1:20" ht="48" x14ac:dyDescent="0.2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 s="12">
        <v>1403192031</v>
      </c>
      <c r="J2418" s="12">
        <v>1400600031</v>
      </c>
      <c r="K2418" s="13">
        <f>(J2418/86400)+25569</f>
        <v>41779.648506944446</v>
      </c>
      <c r="L2418" t="b">
        <v>0</v>
      </c>
      <c r="M2418">
        <v>21</v>
      </c>
      <c r="N2418" t="b">
        <v>0</v>
      </c>
      <c r="O2418" t="s">
        <v>8269</v>
      </c>
      <c r="P2418">
        <f t="shared" si="74"/>
        <v>0</v>
      </c>
      <c r="Q2418">
        <f>YEAR(K2418)</f>
        <v>2014</v>
      </c>
      <c r="R2418">
        <f t="shared" si="75"/>
        <v>18</v>
      </c>
      <c r="S2418" s="17" t="s">
        <v>8343</v>
      </c>
      <c r="T2418" t="s">
        <v>8346</v>
      </c>
    </row>
    <row r="2419" spans="1:20" ht="48" hidden="1" x14ac:dyDescent="0.2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 s="12">
        <v>1488240000</v>
      </c>
      <c r="J2419" s="12">
        <v>1486996729</v>
      </c>
      <c r="K2419" s="13">
        <f>(J2419/86400)+25569</f>
        <v>42779.610289351855</v>
      </c>
      <c r="L2419" t="b">
        <v>0</v>
      </c>
      <c r="M2419">
        <v>51</v>
      </c>
      <c r="N2419" t="b">
        <v>1</v>
      </c>
      <c r="O2419" t="s">
        <v>8269</v>
      </c>
      <c r="P2419">
        <f t="shared" si="74"/>
        <v>0</v>
      </c>
      <c r="Q2419">
        <f>YEAR(K2419)</f>
        <v>2017</v>
      </c>
      <c r="R2419">
        <f t="shared" si="75"/>
        <v>119</v>
      </c>
      <c r="S2419" s="17" t="s">
        <v>8343</v>
      </c>
      <c r="T2419" t="s">
        <v>8346</v>
      </c>
    </row>
    <row r="2420" spans="1:20" ht="48" x14ac:dyDescent="0.2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 s="12">
        <v>1441119919</v>
      </c>
      <c r="J2420" s="12">
        <v>1437663919</v>
      </c>
      <c r="K2420" s="13">
        <f>(J2420/86400)+25569</f>
        <v>42208.628692129627</v>
      </c>
      <c r="L2420" t="b">
        <v>0</v>
      </c>
      <c r="M2420">
        <v>29</v>
      </c>
      <c r="N2420" t="b">
        <v>0</v>
      </c>
      <c r="O2420" t="s">
        <v>8271</v>
      </c>
      <c r="P2420">
        <f t="shared" si="74"/>
        <v>0</v>
      </c>
      <c r="Q2420">
        <f>YEAR(K2420)</f>
        <v>2015</v>
      </c>
      <c r="R2420">
        <f t="shared" si="75"/>
        <v>1</v>
      </c>
      <c r="S2420" s="17" t="s">
        <v>8328</v>
      </c>
      <c r="T2420" t="s">
        <v>8330</v>
      </c>
    </row>
    <row r="2421" spans="1:20" ht="48" hidden="1" x14ac:dyDescent="0.2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 s="12">
        <v>1405094400</v>
      </c>
      <c r="J2421" s="12">
        <v>1403810965</v>
      </c>
      <c r="K2421" s="13">
        <f>(J2421/86400)+25569</f>
        <v>41816.812094907407</v>
      </c>
      <c r="L2421" t="b">
        <v>0</v>
      </c>
      <c r="M2421">
        <v>9</v>
      </c>
      <c r="N2421" t="b">
        <v>0</v>
      </c>
      <c r="O2421" t="s">
        <v>8271</v>
      </c>
      <c r="P2421">
        <f t="shared" si="74"/>
        <v>0</v>
      </c>
      <c r="Q2421">
        <f>YEAR(K2421)</f>
        <v>2014</v>
      </c>
      <c r="R2421">
        <f t="shared" si="75"/>
        <v>15</v>
      </c>
      <c r="S2421" s="17" t="s">
        <v>8328</v>
      </c>
      <c r="T2421" t="s">
        <v>8330</v>
      </c>
    </row>
    <row r="2422" spans="1:20" ht="32" hidden="1" x14ac:dyDescent="0.2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 s="12">
        <v>1438183889</v>
      </c>
      <c r="J2422" s="12">
        <v>1435591889</v>
      </c>
      <c r="K2422" s="13">
        <f>(J2422/86400)+25569</f>
        <v>42184.646863425922</v>
      </c>
      <c r="L2422" t="b">
        <v>0</v>
      </c>
      <c r="M2422">
        <v>14</v>
      </c>
      <c r="N2422" t="b">
        <v>1</v>
      </c>
      <c r="O2422" t="s">
        <v>8274</v>
      </c>
      <c r="P2422">
        <f t="shared" si="74"/>
        <v>0</v>
      </c>
      <c r="Q2422">
        <f>YEAR(K2422)</f>
        <v>2015</v>
      </c>
      <c r="R2422">
        <f t="shared" si="75"/>
        <v>219</v>
      </c>
      <c r="S2422" s="17" t="s">
        <v>8347</v>
      </c>
      <c r="T2422" t="s">
        <v>8351</v>
      </c>
    </row>
    <row r="2423" spans="1:20" ht="48" hidden="1" x14ac:dyDescent="0.2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 s="12">
        <v>1466056689</v>
      </c>
      <c r="J2423" s="12">
        <v>1464847089</v>
      </c>
      <c r="K2423" s="13">
        <f>(J2423/86400)+25569</f>
        <v>42523.248715277776</v>
      </c>
      <c r="L2423" t="b">
        <v>0</v>
      </c>
      <c r="M2423">
        <v>19</v>
      </c>
      <c r="N2423" t="b">
        <v>1</v>
      </c>
      <c r="O2423" t="s">
        <v>8269</v>
      </c>
      <c r="P2423">
        <f t="shared" si="74"/>
        <v>0</v>
      </c>
      <c r="Q2423">
        <f>YEAR(K2423)</f>
        <v>2016</v>
      </c>
      <c r="R2423">
        <f t="shared" si="75"/>
        <v>109</v>
      </c>
      <c r="S2423" s="17" t="s">
        <v>8343</v>
      </c>
      <c r="T2423" t="s">
        <v>8346</v>
      </c>
    </row>
    <row r="2424" spans="1:20" ht="48" x14ac:dyDescent="0.2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 s="12">
        <v>1405882287</v>
      </c>
      <c r="J2424" s="12">
        <v>1400698287</v>
      </c>
      <c r="K2424" s="13">
        <f>(J2424/86400)+25569</f>
        <v>41780.785729166666</v>
      </c>
      <c r="L2424" t="b">
        <v>1</v>
      </c>
      <c r="M2424">
        <v>34</v>
      </c>
      <c r="N2424" t="b">
        <v>0</v>
      </c>
      <c r="O2424" t="s">
        <v>8269</v>
      </c>
      <c r="P2424">
        <f t="shared" si="74"/>
        <v>872</v>
      </c>
      <c r="Q2424">
        <f>YEAR(K2424)</f>
        <v>2014</v>
      </c>
      <c r="R2424">
        <f t="shared" si="75"/>
        <v>9</v>
      </c>
      <c r="S2424" s="17" t="s">
        <v>8343</v>
      </c>
      <c r="T2424" t="s">
        <v>8346</v>
      </c>
    </row>
    <row r="2425" spans="1:20" ht="48" hidden="1" x14ac:dyDescent="0.2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 s="12">
        <v>1465394340</v>
      </c>
      <c r="J2425" s="12">
        <v>1464677986</v>
      </c>
      <c r="K2425" s="13">
        <f>(J2425/86400)+25569</f>
        <v>42521.291504629626</v>
      </c>
      <c r="L2425" t="b">
        <v>0</v>
      </c>
      <c r="M2425">
        <v>20</v>
      </c>
      <c r="N2425" t="b">
        <v>1</v>
      </c>
      <c r="O2425" t="s">
        <v>8269</v>
      </c>
      <c r="P2425">
        <f t="shared" si="74"/>
        <v>0</v>
      </c>
      <c r="Q2425">
        <f>YEAR(K2425)</f>
        <v>2016</v>
      </c>
      <c r="R2425">
        <f t="shared" si="75"/>
        <v>289</v>
      </c>
      <c r="S2425" s="17" t="s">
        <v>8343</v>
      </c>
      <c r="T2425" t="s">
        <v>8346</v>
      </c>
    </row>
    <row r="2426" spans="1:20" ht="48" x14ac:dyDescent="0.2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 s="12">
        <v>1467531536</v>
      </c>
      <c r="J2426" s="12">
        <v>1464939536</v>
      </c>
      <c r="K2426" s="13">
        <f>(J2426/86400)+25569</f>
        <v>42524.318703703699</v>
      </c>
      <c r="L2426" t="b">
        <v>0</v>
      </c>
      <c r="M2426">
        <v>23</v>
      </c>
      <c r="N2426" t="b">
        <v>0</v>
      </c>
      <c r="O2426" t="s">
        <v>8283</v>
      </c>
      <c r="P2426">
        <f t="shared" si="74"/>
        <v>0</v>
      </c>
      <c r="Q2426">
        <f>YEAR(K2426)</f>
        <v>2016</v>
      </c>
      <c r="R2426">
        <f t="shared" si="75"/>
        <v>13</v>
      </c>
      <c r="S2426" s="17" t="s">
        <v>8333</v>
      </c>
      <c r="T2426" t="s">
        <v>8334</v>
      </c>
    </row>
    <row r="2427" spans="1:20" ht="48" x14ac:dyDescent="0.2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 s="12">
        <v>1410972319</v>
      </c>
      <c r="J2427" s="12">
        <v>1408380319</v>
      </c>
      <c r="K2427" s="13">
        <f>(J2427/86400)+25569</f>
        <v>41869.698136574072</v>
      </c>
      <c r="L2427" t="b">
        <v>0</v>
      </c>
      <c r="M2427">
        <v>14</v>
      </c>
      <c r="N2427" t="b">
        <v>0</v>
      </c>
      <c r="O2427" t="s">
        <v>8268</v>
      </c>
      <c r="P2427">
        <f t="shared" si="74"/>
        <v>0</v>
      </c>
      <c r="Q2427">
        <f>YEAR(K2427)</f>
        <v>2014</v>
      </c>
      <c r="R2427">
        <f t="shared" si="75"/>
        <v>3</v>
      </c>
      <c r="S2427" s="17" t="s">
        <v>8341</v>
      </c>
      <c r="T2427" t="s">
        <v>8359</v>
      </c>
    </row>
    <row r="2428" spans="1:20" ht="64" x14ac:dyDescent="0.2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 s="12">
        <v>1430081759</v>
      </c>
      <c r="J2428" s="12">
        <v>1424901359</v>
      </c>
      <c r="K2428" s="13">
        <f>(J2428/86400)+25569</f>
        <v>42060.913877314815</v>
      </c>
      <c r="L2428" t="b">
        <v>0</v>
      </c>
      <c r="M2428">
        <v>17</v>
      </c>
      <c r="N2428" t="b">
        <v>0</v>
      </c>
      <c r="O2428" t="s">
        <v>8271</v>
      </c>
      <c r="P2428">
        <f t="shared" si="74"/>
        <v>0</v>
      </c>
      <c r="Q2428">
        <f>YEAR(K2428)</f>
        <v>2015</v>
      </c>
      <c r="R2428">
        <f t="shared" si="75"/>
        <v>2</v>
      </c>
      <c r="S2428" s="17" t="s">
        <v>8328</v>
      </c>
      <c r="T2428" t="s">
        <v>8330</v>
      </c>
    </row>
    <row r="2429" spans="1:20" ht="32" hidden="1" x14ac:dyDescent="0.2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 s="12">
        <v>1331621940</v>
      </c>
      <c r="J2429" s="12">
        <v>1329671572</v>
      </c>
      <c r="K2429" s="13">
        <f>(J2429/86400)+25569</f>
        <v>40958.717268518521</v>
      </c>
      <c r="L2429" t="b">
        <v>0</v>
      </c>
      <c r="M2429">
        <v>33</v>
      </c>
      <c r="N2429" t="b">
        <v>1</v>
      </c>
      <c r="O2429" t="s">
        <v>8278</v>
      </c>
      <c r="P2429">
        <f t="shared" si="74"/>
        <v>0</v>
      </c>
      <c r="Q2429">
        <f>YEAR(K2429)</f>
        <v>2012</v>
      </c>
      <c r="R2429">
        <f t="shared" si="75"/>
        <v>156</v>
      </c>
      <c r="S2429" s="17" t="s">
        <v>8347</v>
      </c>
      <c r="T2429" t="s">
        <v>8349</v>
      </c>
    </row>
    <row r="2430" spans="1:20" ht="32" x14ac:dyDescent="0.2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 s="12">
        <v>1404666836</v>
      </c>
      <c r="J2430" s="12">
        <v>1399482836</v>
      </c>
      <c r="K2430" s="13">
        <f>(J2430/86400)+25569</f>
        <v>41766.718009259261</v>
      </c>
      <c r="L2430" t="b">
        <v>1</v>
      </c>
      <c r="M2430">
        <v>19</v>
      </c>
      <c r="N2430" t="b">
        <v>0</v>
      </c>
      <c r="O2430" t="s">
        <v>8283</v>
      </c>
      <c r="P2430">
        <f t="shared" si="74"/>
        <v>858</v>
      </c>
      <c r="Q2430">
        <f>YEAR(K2430)</f>
        <v>2014</v>
      </c>
      <c r="R2430">
        <f t="shared" si="75"/>
        <v>16</v>
      </c>
      <c r="S2430" s="17" t="s">
        <v>8333</v>
      </c>
      <c r="T2430" t="s">
        <v>8334</v>
      </c>
    </row>
    <row r="2431" spans="1:20" ht="48" x14ac:dyDescent="0.2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 s="12">
        <v>1445439674</v>
      </c>
      <c r="J2431" s="12">
        <v>1442847674</v>
      </c>
      <c r="K2431" s="13">
        <f>(J2431/86400)+25569</f>
        <v>42268.625856481478</v>
      </c>
      <c r="L2431" t="b">
        <v>0</v>
      </c>
      <c r="M2431">
        <v>7</v>
      </c>
      <c r="N2431" t="b">
        <v>0</v>
      </c>
      <c r="O2431" t="s">
        <v>8291</v>
      </c>
      <c r="P2431">
        <f t="shared" si="74"/>
        <v>0</v>
      </c>
      <c r="Q2431">
        <f>YEAR(K2431)</f>
        <v>2015</v>
      </c>
      <c r="R2431">
        <f t="shared" si="75"/>
        <v>68</v>
      </c>
      <c r="S2431" s="17" t="s">
        <v>8347</v>
      </c>
      <c r="T2431" t="s">
        <v>8350</v>
      </c>
    </row>
    <row r="2432" spans="1:20" ht="48" x14ac:dyDescent="0.2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 s="12">
        <v>1438734833</v>
      </c>
      <c r="J2432" s="12">
        <v>1436142833</v>
      </c>
      <c r="K2432" s="13">
        <f>(J2432/86400)+25569</f>
        <v>42191.023530092592</v>
      </c>
      <c r="L2432" t="b">
        <v>0</v>
      </c>
      <c r="M2432">
        <v>27</v>
      </c>
      <c r="N2432" t="b">
        <v>0</v>
      </c>
      <c r="O2432" t="s">
        <v>8280</v>
      </c>
      <c r="P2432">
        <f t="shared" si="74"/>
        <v>0</v>
      </c>
      <c r="Q2432">
        <f>YEAR(K2432)</f>
        <v>2015</v>
      </c>
      <c r="R2432">
        <f t="shared" si="75"/>
        <v>1</v>
      </c>
      <c r="S2432" s="17" t="s">
        <v>8336</v>
      </c>
      <c r="T2432" t="s">
        <v>8354</v>
      </c>
    </row>
    <row r="2433" spans="1:20" ht="48" x14ac:dyDescent="0.2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 s="12">
        <v>1437129179</v>
      </c>
      <c r="J2433" s="12">
        <v>1434537179</v>
      </c>
      <c r="K2433" s="13">
        <f>(J2433/86400)+25569</f>
        <v>42172.439571759256</v>
      </c>
      <c r="L2433" t="b">
        <v>1</v>
      </c>
      <c r="M2433">
        <v>24</v>
      </c>
      <c r="N2433" t="b">
        <v>0</v>
      </c>
      <c r="O2433" t="s">
        <v>8269</v>
      </c>
      <c r="P2433">
        <f t="shared" si="74"/>
        <v>852</v>
      </c>
      <c r="Q2433">
        <f>YEAR(K2433)</f>
        <v>2015</v>
      </c>
      <c r="R2433">
        <f t="shared" si="75"/>
        <v>34</v>
      </c>
      <c r="S2433" s="17" t="s">
        <v>8343</v>
      </c>
      <c r="T2433" t="s">
        <v>8346</v>
      </c>
    </row>
    <row r="2434" spans="1:20" ht="48" x14ac:dyDescent="0.2">
      <c r="A2434">
        <v>1069</v>
      </c>
      <c r="B2434" s="3" t="s">
        <v>1070</v>
      </c>
      <c r="C2434" s="3" t="s">
        <v>5179</v>
      </c>
      <c r="D2434" s="6">
        <v>2200</v>
      </c>
      <c r="E2434" s="8">
        <v>850</v>
      </c>
      <c r="F2434" t="s">
        <v>8220</v>
      </c>
      <c r="G2434" t="s">
        <v>8223</v>
      </c>
      <c r="H2434" t="s">
        <v>8245</v>
      </c>
      <c r="I2434" s="12">
        <v>1385447459</v>
      </c>
      <c r="J2434" s="12">
        <v>1382679059</v>
      </c>
      <c r="K2434" s="13">
        <f>(J2434/86400)+25569</f>
        <v>41572.229849537034</v>
      </c>
      <c r="L2434" t="b">
        <v>0</v>
      </c>
      <c r="M2434">
        <v>21</v>
      </c>
      <c r="N2434" t="b">
        <v>0</v>
      </c>
      <c r="O2434" t="s">
        <v>8280</v>
      </c>
      <c r="P2434">
        <f t="shared" si="74"/>
        <v>0</v>
      </c>
      <c r="Q2434">
        <f>YEAR(K2434)</f>
        <v>2013</v>
      </c>
      <c r="R2434">
        <f t="shared" si="75"/>
        <v>39</v>
      </c>
      <c r="S2434" s="17" t="s">
        <v>8336</v>
      </c>
      <c r="T2434" t="s">
        <v>8354</v>
      </c>
    </row>
    <row r="2435" spans="1:20" ht="48" x14ac:dyDescent="0.2">
      <c r="A2435">
        <v>1737</v>
      </c>
      <c r="B2435" s="3" t="s">
        <v>1738</v>
      </c>
      <c r="C2435" s="3" t="s">
        <v>5847</v>
      </c>
      <c r="D2435" s="6">
        <v>4000</v>
      </c>
      <c r="E2435" s="8">
        <v>850</v>
      </c>
      <c r="F2435" t="s">
        <v>8220</v>
      </c>
      <c r="G2435" t="s">
        <v>8223</v>
      </c>
      <c r="H2435" t="s">
        <v>8245</v>
      </c>
      <c r="I2435" s="12">
        <v>1437432392</v>
      </c>
      <c r="J2435" s="12">
        <v>1434840392</v>
      </c>
      <c r="K2435" s="13">
        <f>(J2435/86400)+25569</f>
        <v>42175.948981481481</v>
      </c>
      <c r="L2435" t="b">
        <v>0</v>
      </c>
      <c r="M2435">
        <v>15</v>
      </c>
      <c r="N2435" t="b">
        <v>0</v>
      </c>
      <c r="O2435" t="s">
        <v>8291</v>
      </c>
      <c r="P2435">
        <f t="shared" ref="P2435:P2498" si="76">IFERROR(ROUND(E2435/L2435,2),0)</f>
        <v>0</v>
      </c>
      <c r="Q2435">
        <f>YEAR(K2435)</f>
        <v>2015</v>
      </c>
      <c r="R2435">
        <f t="shared" ref="R2435:R2498" si="77">ROUND(E2435/D2435*100,0)</f>
        <v>21</v>
      </c>
      <c r="S2435" s="17" t="s">
        <v>8347</v>
      </c>
      <c r="T2435" t="s">
        <v>8350</v>
      </c>
    </row>
    <row r="2436" spans="1:20" ht="48" hidden="1" x14ac:dyDescent="0.2">
      <c r="A2436">
        <v>2083</v>
      </c>
      <c r="B2436" s="3" t="s">
        <v>2084</v>
      </c>
      <c r="C2436" s="3" t="s">
        <v>6193</v>
      </c>
      <c r="D2436" s="6">
        <v>750</v>
      </c>
      <c r="E2436" s="8">
        <v>850</v>
      </c>
      <c r="F2436" t="s">
        <v>8218</v>
      </c>
      <c r="G2436" t="s">
        <v>8223</v>
      </c>
      <c r="H2436" t="s">
        <v>8245</v>
      </c>
      <c r="I2436" s="12">
        <v>1338830395</v>
      </c>
      <c r="J2436" s="12">
        <v>1336238395</v>
      </c>
      <c r="K2436" s="13">
        <f>(J2436/86400)+25569</f>
        <v>41034.72216435185</v>
      </c>
      <c r="L2436" t="b">
        <v>0</v>
      </c>
      <c r="M2436">
        <v>25</v>
      </c>
      <c r="N2436" t="b">
        <v>1</v>
      </c>
      <c r="O2436" t="s">
        <v>8277</v>
      </c>
      <c r="P2436">
        <f t="shared" si="76"/>
        <v>0</v>
      </c>
      <c r="Q2436">
        <f>YEAR(K2436)</f>
        <v>2012</v>
      </c>
      <c r="R2436">
        <f t="shared" si="77"/>
        <v>113</v>
      </c>
      <c r="S2436" s="17" t="s">
        <v>8347</v>
      </c>
      <c r="T2436" t="s">
        <v>8348</v>
      </c>
    </row>
    <row r="2437" spans="1:20" ht="32" x14ac:dyDescent="0.2">
      <c r="A2437">
        <v>598</v>
      </c>
      <c r="B2437" s="3" t="s">
        <v>599</v>
      </c>
      <c r="C2437" s="3" t="s">
        <v>4708</v>
      </c>
      <c r="D2437" s="6">
        <v>2500</v>
      </c>
      <c r="E2437" s="8">
        <v>850</v>
      </c>
      <c r="F2437" t="s">
        <v>8220</v>
      </c>
      <c r="G2437" t="s">
        <v>8223</v>
      </c>
      <c r="H2437" t="s">
        <v>8245</v>
      </c>
      <c r="I2437" s="12">
        <v>1417737781</v>
      </c>
      <c r="J2437" s="12">
        <v>1415145781</v>
      </c>
      <c r="K2437" s="13">
        <f>(J2437/86400)+25569</f>
        <v>41948.00209490741</v>
      </c>
      <c r="L2437" t="b">
        <v>0</v>
      </c>
      <c r="M2437">
        <v>7</v>
      </c>
      <c r="N2437" t="b">
        <v>0</v>
      </c>
      <c r="O2437" t="s">
        <v>8270</v>
      </c>
      <c r="P2437">
        <f t="shared" si="76"/>
        <v>0</v>
      </c>
      <c r="Q2437">
        <f>YEAR(K2437)</f>
        <v>2014</v>
      </c>
      <c r="R2437">
        <f t="shared" si="77"/>
        <v>34</v>
      </c>
      <c r="S2437" s="17" t="s">
        <v>8328</v>
      </c>
      <c r="T2437" t="s">
        <v>8362</v>
      </c>
    </row>
    <row r="2438" spans="1:20" ht="64" hidden="1" x14ac:dyDescent="0.2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 s="12">
        <v>1449701284</v>
      </c>
      <c r="J2438" s="12">
        <v>1446241684</v>
      </c>
      <c r="K2438" s="13">
        <f>(J2438/86400)+25569</f>
        <v>42307.908379629633</v>
      </c>
      <c r="L2438" t="b">
        <v>0</v>
      </c>
      <c r="M2438">
        <v>21</v>
      </c>
      <c r="N2438" t="b">
        <v>1</v>
      </c>
      <c r="O2438" t="s">
        <v>8269</v>
      </c>
      <c r="P2438">
        <f t="shared" si="76"/>
        <v>0</v>
      </c>
      <c r="Q2438">
        <f>YEAR(K2438)</f>
        <v>2015</v>
      </c>
      <c r="R2438">
        <f t="shared" si="77"/>
        <v>100</v>
      </c>
      <c r="S2438" s="17" t="s">
        <v>8343</v>
      </c>
      <c r="T2438" t="s">
        <v>8346</v>
      </c>
    </row>
    <row r="2439" spans="1:20" ht="64" x14ac:dyDescent="0.2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 s="12">
        <v>1443711774</v>
      </c>
      <c r="J2439" s="12">
        <v>1441119774</v>
      </c>
      <c r="K2439" s="13">
        <f>(J2439/86400)+25569</f>
        <v>42248.627013888894</v>
      </c>
      <c r="L2439" t="b">
        <v>1</v>
      </c>
      <c r="M2439">
        <v>12</v>
      </c>
      <c r="N2439" t="b">
        <v>0</v>
      </c>
      <c r="O2439" t="s">
        <v>8269</v>
      </c>
      <c r="P2439">
        <f t="shared" si="76"/>
        <v>842</v>
      </c>
      <c r="Q2439">
        <f>YEAR(K2439)</f>
        <v>2015</v>
      </c>
      <c r="R2439">
        <f t="shared" si="77"/>
        <v>2</v>
      </c>
      <c r="S2439" s="17" t="s">
        <v>8343</v>
      </c>
      <c r="T2439" t="s">
        <v>8346</v>
      </c>
    </row>
    <row r="2440" spans="1:20" ht="48" hidden="1" x14ac:dyDescent="0.2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 s="12">
        <v>1455138000</v>
      </c>
      <c r="J2440" s="12">
        <v>1452448298</v>
      </c>
      <c r="K2440" s="13">
        <f>(J2440/86400)+25569</f>
        <v>42379.74418981481</v>
      </c>
      <c r="L2440" t="b">
        <v>0</v>
      </c>
      <c r="M2440">
        <v>47</v>
      </c>
      <c r="N2440" t="b">
        <v>1</v>
      </c>
      <c r="O2440" t="s">
        <v>8269</v>
      </c>
      <c r="P2440">
        <f t="shared" si="76"/>
        <v>0</v>
      </c>
      <c r="Q2440">
        <f>YEAR(K2440)</f>
        <v>2016</v>
      </c>
      <c r="R2440">
        <f t="shared" si="77"/>
        <v>105</v>
      </c>
      <c r="S2440" s="17" t="s">
        <v>8343</v>
      </c>
      <c r="T2440" t="s">
        <v>8346</v>
      </c>
    </row>
    <row r="2441" spans="1:20" ht="48" x14ac:dyDescent="0.2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 s="12">
        <v>1485905520</v>
      </c>
      <c r="J2441" s="12">
        <v>1481150949</v>
      </c>
      <c r="K2441" s="13">
        <f>(J2441/86400)+25569</f>
        <v>42711.950798611113</v>
      </c>
      <c r="L2441" t="b">
        <v>0</v>
      </c>
      <c r="M2441">
        <v>7</v>
      </c>
      <c r="N2441" t="b">
        <v>0</v>
      </c>
      <c r="O2441" t="s">
        <v>8271</v>
      </c>
      <c r="P2441">
        <f t="shared" si="76"/>
        <v>0</v>
      </c>
      <c r="Q2441">
        <f>YEAR(K2441)</f>
        <v>2016</v>
      </c>
      <c r="R2441">
        <f t="shared" si="77"/>
        <v>6</v>
      </c>
      <c r="S2441" s="17" t="s">
        <v>8328</v>
      </c>
      <c r="T2441" t="s">
        <v>8330</v>
      </c>
    </row>
    <row r="2442" spans="1:20" ht="48" x14ac:dyDescent="0.2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 s="12">
        <v>1330478998</v>
      </c>
      <c r="J2442" s="12">
        <v>1327886998</v>
      </c>
      <c r="K2442" s="13">
        <f>(J2442/86400)+25569</f>
        <v>40938.062476851854</v>
      </c>
      <c r="L2442" t="b">
        <v>0</v>
      </c>
      <c r="M2442">
        <v>22</v>
      </c>
      <c r="N2442" t="b">
        <v>0</v>
      </c>
      <c r="O2442" t="s">
        <v>8302</v>
      </c>
      <c r="P2442">
        <f t="shared" si="76"/>
        <v>0</v>
      </c>
      <c r="Q2442">
        <f>YEAR(K2442)</f>
        <v>2012</v>
      </c>
      <c r="R2442">
        <f t="shared" si="77"/>
        <v>5</v>
      </c>
      <c r="S2442" s="17" t="s">
        <v>8331</v>
      </c>
      <c r="T2442" t="s">
        <v>8376</v>
      </c>
    </row>
    <row r="2443" spans="1:20" ht="32" hidden="1" x14ac:dyDescent="0.2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 s="12">
        <v>1476277875</v>
      </c>
      <c r="J2443" s="12">
        <v>1474895475</v>
      </c>
      <c r="K2443" s="13">
        <f>(J2443/86400)+25569</f>
        <v>42639.549479166672</v>
      </c>
      <c r="L2443" t="b">
        <v>0</v>
      </c>
      <c r="M2443">
        <v>26</v>
      </c>
      <c r="N2443" t="b">
        <v>1</v>
      </c>
      <c r="O2443" t="s">
        <v>8299</v>
      </c>
      <c r="P2443">
        <f t="shared" si="76"/>
        <v>0</v>
      </c>
      <c r="Q2443">
        <f>YEAR(K2443)</f>
        <v>2016</v>
      </c>
      <c r="R2443">
        <f t="shared" si="77"/>
        <v>166</v>
      </c>
      <c r="S2443" s="17" t="s">
        <v>8328</v>
      </c>
      <c r="T2443" t="s">
        <v>8335</v>
      </c>
    </row>
    <row r="2444" spans="1:20" ht="48" x14ac:dyDescent="0.2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 s="12">
        <v>1486547945</v>
      </c>
      <c r="J2444" s="12">
        <v>1483955945</v>
      </c>
      <c r="K2444" s="13">
        <f>(J2444/86400)+25569</f>
        <v>42744.416030092594</v>
      </c>
      <c r="L2444" t="b">
        <v>1</v>
      </c>
      <c r="M2444">
        <v>35</v>
      </c>
      <c r="N2444" t="b">
        <v>0</v>
      </c>
      <c r="O2444" t="s">
        <v>8301</v>
      </c>
      <c r="P2444">
        <f t="shared" si="76"/>
        <v>827</v>
      </c>
      <c r="Q2444">
        <f>YEAR(K2444)</f>
        <v>2017</v>
      </c>
      <c r="R2444">
        <f t="shared" si="77"/>
        <v>24</v>
      </c>
      <c r="S2444" s="17" t="s">
        <v>8343</v>
      </c>
      <c r="T2444" t="s">
        <v>8344</v>
      </c>
    </row>
    <row r="2445" spans="1:20" ht="48" hidden="1" x14ac:dyDescent="0.2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 s="12">
        <v>1464692400</v>
      </c>
      <c r="J2445" s="12">
        <v>1461769373</v>
      </c>
      <c r="K2445" s="13">
        <f>(J2445/86400)+25569</f>
        <v>42487.62700231481</v>
      </c>
      <c r="L2445" t="b">
        <v>0</v>
      </c>
      <c r="M2445">
        <v>19</v>
      </c>
      <c r="N2445" t="b">
        <v>1</v>
      </c>
      <c r="O2445" t="s">
        <v>8269</v>
      </c>
      <c r="P2445">
        <f t="shared" si="76"/>
        <v>0</v>
      </c>
      <c r="Q2445">
        <f>YEAR(K2445)</f>
        <v>2016</v>
      </c>
      <c r="R2445">
        <f t="shared" si="77"/>
        <v>330</v>
      </c>
      <c r="S2445" s="17" t="s">
        <v>8343</v>
      </c>
      <c r="T2445" t="s">
        <v>8346</v>
      </c>
    </row>
    <row r="2446" spans="1:20" ht="48" hidden="1" x14ac:dyDescent="0.2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 s="12">
        <v>1303147459</v>
      </c>
      <c r="J2446" s="12">
        <v>1297880659</v>
      </c>
      <c r="K2446" s="13">
        <f>(J2446/86400)+25569</f>
        <v>40590.766886574071</v>
      </c>
      <c r="L2446" t="b">
        <v>0</v>
      </c>
      <c r="M2446">
        <v>22</v>
      </c>
      <c r="N2446" t="b">
        <v>1</v>
      </c>
      <c r="O2446" t="s">
        <v>8272</v>
      </c>
      <c r="P2446">
        <f t="shared" si="76"/>
        <v>0</v>
      </c>
      <c r="Q2446">
        <f>YEAR(K2446)</f>
        <v>2011</v>
      </c>
      <c r="R2446">
        <f t="shared" si="77"/>
        <v>118</v>
      </c>
      <c r="S2446" s="17" t="s">
        <v>8331</v>
      </c>
      <c r="T2446" t="s">
        <v>8353</v>
      </c>
    </row>
    <row r="2447" spans="1:20" ht="48" x14ac:dyDescent="0.2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 s="12">
        <v>1368550060</v>
      </c>
      <c r="J2447" s="12">
        <v>1365958060</v>
      </c>
      <c r="K2447" s="13">
        <f>(J2447/86400)+25569</f>
        <v>41378.69976851852</v>
      </c>
      <c r="L2447" t="b">
        <v>0</v>
      </c>
      <c r="M2447">
        <v>49</v>
      </c>
      <c r="N2447" t="b">
        <v>0</v>
      </c>
      <c r="O2447" t="s">
        <v>8268</v>
      </c>
      <c r="P2447">
        <f t="shared" si="76"/>
        <v>0</v>
      </c>
      <c r="Q2447">
        <f>YEAR(K2447)</f>
        <v>2013</v>
      </c>
      <c r="R2447">
        <f t="shared" si="77"/>
        <v>8</v>
      </c>
      <c r="S2447" s="17" t="s">
        <v>8341</v>
      </c>
      <c r="T2447" t="s">
        <v>8359</v>
      </c>
    </row>
    <row r="2448" spans="1:20" ht="48" x14ac:dyDescent="0.2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 s="12">
        <v>1457413140</v>
      </c>
      <c r="J2448" s="12">
        <v>1454996887</v>
      </c>
      <c r="K2448" s="13">
        <f>(J2448/86400)+25569</f>
        <v>42409.241747685184</v>
      </c>
      <c r="L2448" t="b">
        <v>0</v>
      </c>
      <c r="M2448">
        <v>12</v>
      </c>
      <c r="N2448" t="b">
        <v>0</v>
      </c>
      <c r="O2448" t="s">
        <v>8303</v>
      </c>
      <c r="P2448">
        <f t="shared" si="76"/>
        <v>0</v>
      </c>
      <c r="Q2448">
        <f>YEAR(K2448)</f>
        <v>2016</v>
      </c>
      <c r="R2448">
        <f t="shared" si="77"/>
        <v>16</v>
      </c>
      <c r="S2448" s="17" t="s">
        <v>8343</v>
      </c>
      <c r="T2448" t="s">
        <v>8355</v>
      </c>
    </row>
    <row r="2449" spans="1:20" ht="48" hidden="1" x14ac:dyDescent="0.2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 s="12">
        <v>1341028740</v>
      </c>
      <c r="J2449" s="12">
        <v>1339704141</v>
      </c>
      <c r="K2449" s="13">
        <f>(J2449/86400)+25569</f>
        <v>41074.834965277776</v>
      </c>
      <c r="L2449" t="b">
        <v>0</v>
      </c>
      <c r="M2449">
        <v>27</v>
      </c>
      <c r="N2449" t="b">
        <v>1</v>
      </c>
      <c r="O2449" t="s">
        <v>8277</v>
      </c>
      <c r="P2449">
        <f t="shared" si="76"/>
        <v>0</v>
      </c>
      <c r="Q2449">
        <f>YEAR(K2449)</f>
        <v>2012</v>
      </c>
      <c r="R2449">
        <f t="shared" si="77"/>
        <v>137</v>
      </c>
      <c r="S2449" s="17" t="s">
        <v>8347</v>
      </c>
      <c r="T2449" t="s">
        <v>8348</v>
      </c>
    </row>
    <row r="2450" spans="1:20" ht="48" hidden="1" x14ac:dyDescent="0.2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 s="12">
        <v>1352860017</v>
      </c>
      <c r="J2450" s="12">
        <v>1348536417</v>
      </c>
      <c r="K2450" s="13">
        <f>(J2450/86400)+25569</f>
        <v>41177.060381944444</v>
      </c>
      <c r="L2450" t="b">
        <v>0</v>
      </c>
      <c r="M2450">
        <v>14</v>
      </c>
      <c r="N2450" t="b">
        <v>1</v>
      </c>
      <c r="O2450" t="s">
        <v>8274</v>
      </c>
      <c r="P2450">
        <f t="shared" si="76"/>
        <v>0</v>
      </c>
      <c r="Q2450">
        <f>YEAR(K2450)</f>
        <v>2012</v>
      </c>
      <c r="R2450">
        <f t="shared" si="77"/>
        <v>102</v>
      </c>
      <c r="S2450" s="17" t="s">
        <v>8347</v>
      </c>
      <c r="T2450" t="s">
        <v>8351</v>
      </c>
    </row>
    <row r="2451" spans="1:20" ht="48" hidden="1" x14ac:dyDescent="0.2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 s="12">
        <v>1334610000</v>
      </c>
      <c r="J2451" s="12">
        <v>1332435685</v>
      </c>
      <c r="K2451" s="13">
        <f>(J2451/86400)+25569</f>
        <v>40990.709317129629</v>
      </c>
      <c r="L2451" t="b">
        <v>0</v>
      </c>
      <c r="M2451">
        <v>15</v>
      </c>
      <c r="N2451" t="b">
        <v>1</v>
      </c>
      <c r="O2451" t="s">
        <v>8272</v>
      </c>
      <c r="P2451">
        <f t="shared" si="76"/>
        <v>0</v>
      </c>
      <c r="Q2451">
        <f>YEAR(K2451)</f>
        <v>2012</v>
      </c>
      <c r="R2451">
        <f t="shared" si="77"/>
        <v>148</v>
      </c>
      <c r="S2451" s="17" t="s">
        <v>8331</v>
      </c>
      <c r="T2451" t="s">
        <v>8353</v>
      </c>
    </row>
    <row r="2452" spans="1:20" ht="64" x14ac:dyDescent="0.2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 s="12">
        <v>1439827200</v>
      </c>
      <c r="J2452" s="12">
        <v>1436355270</v>
      </c>
      <c r="K2452" s="13">
        <f>(J2452/86400)+25569</f>
        <v>42193.482291666667</v>
      </c>
      <c r="L2452" t="b">
        <v>0</v>
      </c>
      <c r="M2452">
        <v>16</v>
      </c>
      <c r="N2452" t="b">
        <v>0</v>
      </c>
      <c r="O2452" t="s">
        <v>8269</v>
      </c>
      <c r="P2452">
        <f t="shared" si="76"/>
        <v>0</v>
      </c>
      <c r="Q2452">
        <f>YEAR(K2452)</f>
        <v>2015</v>
      </c>
      <c r="R2452">
        <f t="shared" si="77"/>
        <v>33</v>
      </c>
      <c r="S2452" s="17" t="s">
        <v>8343</v>
      </c>
      <c r="T2452" t="s">
        <v>8346</v>
      </c>
    </row>
    <row r="2453" spans="1:20" ht="48" hidden="1" x14ac:dyDescent="0.2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 s="12">
        <v>1327776847</v>
      </c>
      <c r="J2453" s="12">
        <v>1325184847</v>
      </c>
      <c r="K2453" s="13">
        <f>(J2453/86400)+25569</f>
        <v>40906.787581018521</v>
      </c>
      <c r="L2453" t="b">
        <v>0</v>
      </c>
      <c r="M2453">
        <v>30</v>
      </c>
      <c r="N2453" t="b">
        <v>1</v>
      </c>
      <c r="O2453" t="s">
        <v>8295</v>
      </c>
      <c r="P2453">
        <f t="shared" si="76"/>
        <v>0</v>
      </c>
      <c r="Q2453">
        <f>YEAR(K2453)</f>
        <v>2011</v>
      </c>
      <c r="R2453">
        <f t="shared" si="77"/>
        <v>163</v>
      </c>
      <c r="S2453" s="17" t="s">
        <v>8336</v>
      </c>
      <c r="T2453" t="s">
        <v>8337</v>
      </c>
    </row>
    <row r="2454" spans="1:20" ht="48" hidden="1" x14ac:dyDescent="0.2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 s="12">
        <v>1351095976</v>
      </c>
      <c r="J2454" s="12">
        <v>1348503976</v>
      </c>
      <c r="K2454" s="13">
        <f>(J2454/86400)+25569</f>
        <v>41176.684907407405</v>
      </c>
      <c r="L2454" t="b">
        <v>0</v>
      </c>
      <c r="M2454">
        <v>33</v>
      </c>
      <c r="N2454" t="b">
        <v>1</v>
      </c>
      <c r="O2454" t="s">
        <v>8274</v>
      </c>
      <c r="P2454">
        <f t="shared" si="76"/>
        <v>0</v>
      </c>
      <c r="Q2454">
        <f>YEAR(K2454)</f>
        <v>2012</v>
      </c>
      <c r="R2454">
        <f t="shared" si="77"/>
        <v>116</v>
      </c>
      <c r="S2454" s="17" t="s">
        <v>8347</v>
      </c>
      <c r="T2454" t="s">
        <v>8351</v>
      </c>
    </row>
    <row r="2455" spans="1:20" ht="48" hidden="1" x14ac:dyDescent="0.2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 s="12">
        <v>1340904416</v>
      </c>
      <c r="J2455" s="12">
        <v>1339694816</v>
      </c>
      <c r="K2455" s="13">
        <f>(J2455/86400)+25569</f>
        <v>41074.727037037039</v>
      </c>
      <c r="L2455" t="b">
        <v>0</v>
      </c>
      <c r="M2455">
        <v>7</v>
      </c>
      <c r="N2455" t="b">
        <v>1</v>
      </c>
      <c r="O2455" t="s">
        <v>8274</v>
      </c>
      <c r="P2455">
        <f t="shared" si="76"/>
        <v>0</v>
      </c>
      <c r="Q2455">
        <f>YEAR(K2455)</f>
        <v>2012</v>
      </c>
      <c r="R2455">
        <f t="shared" si="77"/>
        <v>101</v>
      </c>
      <c r="S2455" s="17" t="s">
        <v>8347</v>
      </c>
      <c r="T2455" t="s">
        <v>8351</v>
      </c>
    </row>
    <row r="2456" spans="1:20" ht="48" hidden="1" x14ac:dyDescent="0.2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 s="12">
        <v>1462697966</v>
      </c>
      <c r="J2456" s="12">
        <v>1460105966</v>
      </c>
      <c r="K2456" s="13">
        <f>(J2456/86400)+25569</f>
        <v>42468.374606481477</v>
      </c>
      <c r="L2456" t="b">
        <v>0</v>
      </c>
      <c r="M2456">
        <v>33</v>
      </c>
      <c r="N2456" t="b">
        <v>1</v>
      </c>
      <c r="O2456" t="s">
        <v>8269</v>
      </c>
      <c r="P2456">
        <f t="shared" si="76"/>
        <v>0</v>
      </c>
      <c r="Q2456">
        <f>YEAR(K2456)</f>
        <v>2016</v>
      </c>
      <c r="R2456">
        <f t="shared" si="77"/>
        <v>101</v>
      </c>
      <c r="S2456" s="17" t="s">
        <v>8343</v>
      </c>
      <c r="T2456" t="s">
        <v>8346</v>
      </c>
    </row>
    <row r="2457" spans="1:20" ht="48" x14ac:dyDescent="0.2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 s="12">
        <v>1405227540</v>
      </c>
      <c r="J2457" s="12">
        <v>1402058739</v>
      </c>
      <c r="K2457" s="13">
        <f>(J2457/86400)+25569</f>
        <v>41796.531701388885</v>
      </c>
      <c r="L2457" t="b">
        <v>0</v>
      </c>
      <c r="M2457">
        <v>22</v>
      </c>
      <c r="N2457" t="b">
        <v>0</v>
      </c>
      <c r="O2457" t="s">
        <v>8285</v>
      </c>
      <c r="P2457">
        <f t="shared" si="76"/>
        <v>0</v>
      </c>
      <c r="Q2457">
        <f>YEAR(K2457)</f>
        <v>2014</v>
      </c>
      <c r="R2457">
        <f t="shared" si="77"/>
        <v>27</v>
      </c>
      <c r="S2457" s="17" t="s">
        <v>8331</v>
      </c>
      <c r="T2457" t="s">
        <v>8368</v>
      </c>
    </row>
    <row r="2458" spans="1:20" ht="48" hidden="1" x14ac:dyDescent="0.2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 s="12">
        <v>1258955940</v>
      </c>
      <c r="J2458" s="12">
        <v>1255730520</v>
      </c>
      <c r="K2458" s="13">
        <f>(J2458/86400)+25569</f>
        <v>40102.918055555558</v>
      </c>
      <c r="L2458" t="b">
        <v>1</v>
      </c>
      <c r="M2458">
        <v>23</v>
      </c>
      <c r="N2458" t="b">
        <v>1</v>
      </c>
      <c r="O2458" t="s">
        <v>8293</v>
      </c>
      <c r="P2458">
        <f t="shared" si="76"/>
        <v>805.07</v>
      </c>
      <c r="Q2458">
        <f>YEAR(K2458)</f>
        <v>2009</v>
      </c>
      <c r="R2458">
        <f t="shared" si="77"/>
        <v>101</v>
      </c>
      <c r="S2458" s="17" t="s">
        <v>8328</v>
      </c>
      <c r="T2458" t="s">
        <v>8329</v>
      </c>
    </row>
    <row r="2459" spans="1:20" ht="48" x14ac:dyDescent="0.2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 s="12">
        <v>1481367600</v>
      </c>
      <c r="J2459" s="12">
        <v>1477839675</v>
      </c>
      <c r="K2459" s="13">
        <f>(J2459/86400)+25569</f>
        <v>42673.625868055555</v>
      </c>
      <c r="L2459" t="b">
        <v>0</v>
      </c>
      <c r="M2459">
        <v>10</v>
      </c>
      <c r="N2459" t="b">
        <v>0</v>
      </c>
      <c r="O2459" t="s">
        <v>8285</v>
      </c>
      <c r="P2459">
        <f t="shared" si="76"/>
        <v>0</v>
      </c>
      <c r="Q2459">
        <f>YEAR(K2459)</f>
        <v>2016</v>
      </c>
      <c r="R2459">
        <f t="shared" si="77"/>
        <v>7</v>
      </c>
      <c r="S2459" s="17" t="s">
        <v>8331</v>
      </c>
      <c r="T2459" t="s">
        <v>8368</v>
      </c>
    </row>
    <row r="2460" spans="1:20" ht="48" x14ac:dyDescent="0.2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 s="12">
        <v>1468752468</v>
      </c>
      <c r="J2460" s="12">
        <v>1467024468</v>
      </c>
      <c r="K2460" s="13">
        <f>(J2460/86400)+25569</f>
        <v>42548.449861111112</v>
      </c>
      <c r="L2460" t="b">
        <v>0</v>
      </c>
      <c r="M2460">
        <v>8</v>
      </c>
      <c r="N2460" t="b">
        <v>0</v>
      </c>
      <c r="O2460" t="s">
        <v>8269</v>
      </c>
      <c r="P2460">
        <f t="shared" si="76"/>
        <v>0</v>
      </c>
      <c r="Q2460">
        <f>YEAR(K2460)</f>
        <v>2016</v>
      </c>
      <c r="R2460">
        <f t="shared" si="77"/>
        <v>20</v>
      </c>
      <c r="S2460" s="17" t="s">
        <v>8343</v>
      </c>
      <c r="T2460" t="s">
        <v>8346</v>
      </c>
    </row>
    <row r="2461" spans="1:20" ht="48" hidden="1" x14ac:dyDescent="0.2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 s="12">
        <v>1451430000</v>
      </c>
      <c r="J2461" s="12">
        <v>1448914500</v>
      </c>
      <c r="K2461" s="13">
        <f>(J2461/86400)+25569</f>
        <v>42338.84375</v>
      </c>
      <c r="L2461" t="b">
        <v>0</v>
      </c>
      <c r="M2461">
        <v>15</v>
      </c>
      <c r="N2461" t="b">
        <v>1</v>
      </c>
      <c r="O2461" t="s">
        <v>8296</v>
      </c>
      <c r="P2461">
        <f t="shared" si="76"/>
        <v>0</v>
      </c>
      <c r="Q2461">
        <f>YEAR(K2461)</f>
        <v>2015</v>
      </c>
      <c r="R2461">
        <f t="shared" si="77"/>
        <v>134</v>
      </c>
      <c r="S2461" s="17" t="s">
        <v>8339</v>
      </c>
      <c r="T2461" t="s">
        <v>8340</v>
      </c>
    </row>
    <row r="2462" spans="1:20" ht="48" x14ac:dyDescent="0.2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 s="12">
        <v>1409337911</v>
      </c>
      <c r="J2462" s="12">
        <v>1406745911</v>
      </c>
      <c r="K2462" s="13">
        <f>(J2462/86400)+25569</f>
        <v>41850.781377314815</v>
      </c>
      <c r="L2462" t="b">
        <v>0</v>
      </c>
      <c r="M2462">
        <v>19</v>
      </c>
      <c r="N2462" t="b">
        <v>0</v>
      </c>
      <c r="O2462" t="s">
        <v>8302</v>
      </c>
      <c r="P2462">
        <f t="shared" si="76"/>
        <v>0</v>
      </c>
      <c r="Q2462">
        <f>YEAR(K2462)</f>
        <v>2014</v>
      </c>
      <c r="R2462">
        <f t="shared" si="77"/>
        <v>27</v>
      </c>
      <c r="S2462" s="17" t="s">
        <v>8331</v>
      </c>
      <c r="T2462" t="s">
        <v>8376</v>
      </c>
    </row>
    <row r="2463" spans="1:20" ht="32" x14ac:dyDescent="0.2">
      <c r="A2463">
        <v>187</v>
      </c>
      <c r="B2463" s="3" t="s">
        <v>189</v>
      </c>
      <c r="C2463" s="3" t="s">
        <v>4297</v>
      </c>
      <c r="D2463" s="6">
        <v>5000</v>
      </c>
      <c r="E2463" s="8">
        <v>800</v>
      </c>
      <c r="F2463" t="s">
        <v>8220</v>
      </c>
      <c r="G2463" t="s">
        <v>8223</v>
      </c>
      <c r="H2463" t="s">
        <v>8245</v>
      </c>
      <c r="I2463" s="12">
        <v>1437461940</v>
      </c>
      <c r="J2463" s="12">
        <v>1435383457</v>
      </c>
      <c r="K2463" s="13">
        <f>(J2463/86400)+25569</f>
        <v>42182.234456018516</v>
      </c>
      <c r="L2463" t="b">
        <v>0</v>
      </c>
      <c r="M2463">
        <v>5</v>
      </c>
      <c r="N2463" t="b">
        <v>0</v>
      </c>
      <c r="O2463" t="s">
        <v>8266</v>
      </c>
      <c r="P2463">
        <f t="shared" si="76"/>
        <v>0</v>
      </c>
      <c r="Q2463">
        <f>YEAR(K2463)</f>
        <v>2015</v>
      </c>
      <c r="R2463">
        <f t="shared" si="77"/>
        <v>16</v>
      </c>
      <c r="S2463" s="17" t="s">
        <v>8341</v>
      </c>
      <c r="T2463" t="s">
        <v>8345</v>
      </c>
    </row>
    <row r="2464" spans="1:20" ht="48" hidden="1" x14ac:dyDescent="0.2">
      <c r="A2464">
        <v>25</v>
      </c>
      <c r="B2464" s="3" t="s">
        <v>27</v>
      </c>
      <c r="C2464" s="3" t="s">
        <v>4136</v>
      </c>
      <c r="D2464" s="6">
        <v>600</v>
      </c>
      <c r="E2464" s="8">
        <v>800</v>
      </c>
      <c r="F2464" t="s">
        <v>8218</v>
      </c>
      <c r="G2464" t="s">
        <v>8223</v>
      </c>
      <c r="H2464" t="s">
        <v>8245</v>
      </c>
      <c r="I2464" s="12">
        <v>1452299761</v>
      </c>
      <c r="J2464" s="12">
        <v>1447115761</v>
      </c>
      <c r="K2464" s="13">
        <f>(J2464/86400)+25569</f>
        <v>42318.025011574078</v>
      </c>
      <c r="L2464" t="b">
        <v>0</v>
      </c>
      <c r="M2464">
        <v>14</v>
      </c>
      <c r="N2464" t="b">
        <v>1</v>
      </c>
      <c r="O2464" t="s">
        <v>8263</v>
      </c>
      <c r="P2464">
        <f t="shared" si="76"/>
        <v>0</v>
      </c>
      <c r="Q2464">
        <f>YEAR(K2464)</f>
        <v>2015</v>
      </c>
      <c r="R2464">
        <f t="shared" si="77"/>
        <v>133</v>
      </c>
      <c r="S2464" s="17" t="s">
        <v>8341</v>
      </c>
      <c r="T2464" t="s">
        <v>8352</v>
      </c>
    </row>
    <row r="2465" spans="1:20" ht="48" x14ac:dyDescent="0.2">
      <c r="A2465">
        <v>2684</v>
      </c>
      <c r="B2465" s="3" t="s">
        <v>2684</v>
      </c>
      <c r="C2465" s="3" t="s">
        <v>6794</v>
      </c>
      <c r="D2465" s="6">
        <v>70000</v>
      </c>
      <c r="E2465" s="8">
        <v>800</v>
      </c>
      <c r="F2465" t="s">
        <v>8220</v>
      </c>
      <c r="G2465" t="s">
        <v>8223</v>
      </c>
      <c r="H2465" t="s">
        <v>8245</v>
      </c>
      <c r="I2465" s="12">
        <v>1407621425</v>
      </c>
      <c r="J2465" s="12">
        <v>1404165425</v>
      </c>
      <c r="K2465" s="13">
        <f>(J2465/86400)+25569</f>
        <v>41820.914641203708</v>
      </c>
      <c r="L2465" t="b">
        <v>0</v>
      </c>
      <c r="M2465">
        <v>4</v>
      </c>
      <c r="N2465" t="b">
        <v>0</v>
      </c>
      <c r="O2465" t="s">
        <v>8282</v>
      </c>
      <c r="P2465">
        <f t="shared" si="76"/>
        <v>0</v>
      </c>
      <c r="Q2465">
        <f>YEAR(K2465)</f>
        <v>2014</v>
      </c>
      <c r="R2465">
        <f t="shared" si="77"/>
        <v>1</v>
      </c>
      <c r="S2465" s="17" t="s">
        <v>8339</v>
      </c>
      <c r="T2465" t="s">
        <v>8365</v>
      </c>
    </row>
    <row r="2466" spans="1:20" ht="48" x14ac:dyDescent="0.2">
      <c r="A2466">
        <v>1415</v>
      </c>
      <c r="B2466" s="3" t="s">
        <v>1416</v>
      </c>
      <c r="C2466" s="3" t="s">
        <v>5525</v>
      </c>
      <c r="D2466" s="6">
        <v>4400</v>
      </c>
      <c r="E2466" s="8">
        <v>800</v>
      </c>
      <c r="F2466" t="s">
        <v>8220</v>
      </c>
      <c r="G2466" t="s">
        <v>8223</v>
      </c>
      <c r="H2466" t="s">
        <v>8245</v>
      </c>
      <c r="I2466" s="12">
        <v>1439741591</v>
      </c>
      <c r="J2466" s="12">
        <v>1436285591</v>
      </c>
      <c r="K2466" s="13">
        <f>(J2466/86400)+25569</f>
        <v>42192.675821759258</v>
      </c>
      <c r="L2466" t="b">
        <v>0</v>
      </c>
      <c r="M2466">
        <v>9</v>
      </c>
      <c r="N2466" t="b">
        <v>0</v>
      </c>
      <c r="O2466" t="s">
        <v>8285</v>
      </c>
      <c r="P2466">
        <f t="shared" si="76"/>
        <v>0</v>
      </c>
      <c r="Q2466">
        <f>YEAR(K2466)</f>
        <v>2015</v>
      </c>
      <c r="R2466">
        <f t="shared" si="77"/>
        <v>18</v>
      </c>
      <c r="S2466" s="17" t="s">
        <v>8331</v>
      </c>
      <c r="T2466" t="s">
        <v>8368</v>
      </c>
    </row>
    <row r="2467" spans="1:20" ht="48" hidden="1" x14ac:dyDescent="0.2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 s="12">
        <v>1466172000</v>
      </c>
      <c r="J2467" s="12">
        <v>1463418090</v>
      </c>
      <c r="K2467" s="13">
        <f>(J2467/86400)+25569</f>
        <v>42506.709374999999</v>
      </c>
      <c r="L2467" t="b">
        <v>0</v>
      </c>
      <c r="M2467">
        <v>27</v>
      </c>
      <c r="N2467" t="b">
        <v>1</v>
      </c>
      <c r="O2467" t="s">
        <v>8269</v>
      </c>
      <c r="P2467">
        <f t="shared" si="76"/>
        <v>0</v>
      </c>
      <c r="Q2467">
        <f>YEAR(K2467)</f>
        <v>2016</v>
      </c>
      <c r="R2467">
        <f t="shared" si="77"/>
        <v>100</v>
      </c>
      <c r="S2467" s="17" t="s">
        <v>8343</v>
      </c>
      <c r="T2467" t="s">
        <v>8346</v>
      </c>
    </row>
    <row r="2468" spans="1:20" ht="32" x14ac:dyDescent="0.2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 s="12">
        <v>1482108350</v>
      </c>
      <c r="J2468" s="12">
        <v>1479516350</v>
      </c>
      <c r="K2468" s="13">
        <f>(J2468/86400)+25569</f>
        <v>42693.031828703708</v>
      </c>
      <c r="L2468" t="b">
        <v>0</v>
      </c>
      <c r="M2468">
        <v>1</v>
      </c>
      <c r="N2468" t="b">
        <v>0</v>
      </c>
      <c r="O2468" t="s">
        <v>8269</v>
      </c>
      <c r="P2468">
        <f t="shared" si="76"/>
        <v>0</v>
      </c>
      <c r="Q2468">
        <f>YEAR(K2468)</f>
        <v>2016</v>
      </c>
      <c r="R2468">
        <f t="shared" si="77"/>
        <v>3</v>
      </c>
      <c r="S2468" s="17" t="s">
        <v>8343</v>
      </c>
      <c r="T2468" t="s">
        <v>8346</v>
      </c>
    </row>
    <row r="2469" spans="1:20" ht="48" hidden="1" x14ac:dyDescent="0.2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 s="12">
        <v>1335113976</v>
      </c>
      <c r="J2469" s="12">
        <v>1332521976</v>
      </c>
      <c r="K2469" s="13">
        <f>(J2469/86400)+25569</f>
        <v>40991.708055555559</v>
      </c>
      <c r="L2469" t="b">
        <v>0</v>
      </c>
      <c r="M2469">
        <v>30</v>
      </c>
      <c r="N2469" t="b">
        <v>1</v>
      </c>
      <c r="O2469" t="s">
        <v>8277</v>
      </c>
      <c r="P2469">
        <f t="shared" si="76"/>
        <v>0</v>
      </c>
      <c r="Q2469">
        <f>YEAR(K2469)</f>
        <v>2012</v>
      </c>
      <c r="R2469">
        <f t="shared" si="77"/>
        <v>266</v>
      </c>
      <c r="S2469" s="17" t="s">
        <v>8347</v>
      </c>
      <c r="T2469" t="s">
        <v>8348</v>
      </c>
    </row>
    <row r="2470" spans="1:20" ht="48" x14ac:dyDescent="0.2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 s="12">
        <v>1471214743</v>
      </c>
      <c r="J2470" s="12">
        <v>1468622743</v>
      </c>
      <c r="K2470" s="13">
        <f>(J2470/86400)+25569</f>
        <v>42566.948414351849</v>
      </c>
      <c r="L2470" t="b">
        <v>0</v>
      </c>
      <c r="M2470">
        <v>9</v>
      </c>
      <c r="N2470" t="b">
        <v>0</v>
      </c>
      <c r="O2470" t="s">
        <v>8301</v>
      </c>
      <c r="P2470">
        <f t="shared" si="76"/>
        <v>0</v>
      </c>
      <c r="Q2470">
        <f>YEAR(K2470)</f>
        <v>2016</v>
      </c>
      <c r="R2470">
        <f t="shared" si="77"/>
        <v>16</v>
      </c>
      <c r="S2470" s="17" t="s">
        <v>8343</v>
      </c>
      <c r="T2470" t="s">
        <v>8344</v>
      </c>
    </row>
    <row r="2471" spans="1:20" ht="48" hidden="1" x14ac:dyDescent="0.2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 s="12">
        <v>1410761280</v>
      </c>
      <c r="J2471" s="12">
        <v>1408604363</v>
      </c>
      <c r="K2471" s="13">
        <f>(J2471/86400)+25569</f>
        <v>41872.291238425925</v>
      </c>
      <c r="L2471" t="b">
        <v>0</v>
      </c>
      <c r="M2471">
        <v>9</v>
      </c>
      <c r="N2471" t="b">
        <v>1</v>
      </c>
      <c r="O2471" t="s">
        <v>8303</v>
      </c>
      <c r="P2471">
        <f t="shared" si="76"/>
        <v>0</v>
      </c>
      <c r="Q2471">
        <f>YEAR(K2471)</f>
        <v>2014</v>
      </c>
      <c r="R2471">
        <f t="shared" si="77"/>
        <v>106</v>
      </c>
      <c r="S2471" s="17" t="s">
        <v>8343</v>
      </c>
      <c r="T2471" t="s">
        <v>8355</v>
      </c>
    </row>
    <row r="2472" spans="1:20" ht="48" x14ac:dyDescent="0.2">
      <c r="A2472">
        <v>4056</v>
      </c>
      <c r="B2472" s="3" t="s">
        <v>4052</v>
      </c>
      <c r="C2472" s="3" t="s">
        <v>8160</v>
      </c>
      <c r="D2472" s="6">
        <v>1500</v>
      </c>
      <c r="E2472" s="8">
        <v>795</v>
      </c>
      <c r="F2472" t="s">
        <v>8220</v>
      </c>
      <c r="G2472" t="s">
        <v>8223</v>
      </c>
      <c r="H2472" t="s">
        <v>8245</v>
      </c>
      <c r="I2472" s="12">
        <v>1467575940</v>
      </c>
      <c r="J2472" s="12">
        <v>1465856639</v>
      </c>
      <c r="K2472" s="13">
        <f>(J2472/86400)+25569</f>
        <v>42534.933321759258</v>
      </c>
      <c r="L2472" t="b">
        <v>0</v>
      </c>
      <c r="M2472">
        <v>9</v>
      </c>
      <c r="N2472" t="b">
        <v>0</v>
      </c>
      <c r="O2472" t="s">
        <v>8269</v>
      </c>
      <c r="P2472">
        <f t="shared" si="76"/>
        <v>0</v>
      </c>
      <c r="Q2472">
        <f>YEAR(K2472)</f>
        <v>2016</v>
      </c>
      <c r="R2472">
        <f t="shared" si="77"/>
        <v>53</v>
      </c>
      <c r="S2472" s="17" t="s">
        <v>8343</v>
      </c>
      <c r="T2472" t="s">
        <v>8346</v>
      </c>
    </row>
    <row r="2473" spans="1:20" ht="48" x14ac:dyDescent="0.2">
      <c r="A2473">
        <v>3096</v>
      </c>
      <c r="B2473" s="3" t="s">
        <v>3096</v>
      </c>
      <c r="C2473" s="3" t="s">
        <v>7206</v>
      </c>
      <c r="D2473" s="6">
        <v>20000</v>
      </c>
      <c r="E2473" s="8">
        <v>795</v>
      </c>
      <c r="F2473" t="s">
        <v>8220</v>
      </c>
      <c r="G2473" t="s">
        <v>8223</v>
      </c>
      <c r="H2473" t="s">
        <v>8245</v>
      </c>
      <c r="I2473" s="12">
        <v>1432151326</v>
      </c>
      <c r="J2473" s="12">
        <v>1429559326</v>
      </c>
      <c r="K2473" s="13">
        <f>(J2473/86400)+25569</f>
        <v>42114.825532407413</v>
      </c>
      <c r="L2473" t="b">
        <v>0</v>
      </c>
      <c r="M2473">
        <v>14</v>
      </c>
      <c r="N2473" t="b">
        <v>0</v>
      </c>
      <c r="O2473" t="s">
        <v>8301</v>
      </c>
      <c r="P2473">
        <f t="shared" si="76"/>
        <v>0</v>
      </c>
      <c r="Q2473">
        <f>YEAR(K2473)</f>
        <v>2015</v>
      </c>
      <c r="R2473">
        <f t="shared" si="77"/>
        <v>4</v>
      </c>
      <c r="S2473" s="17" t="s">
        <v>8343</v>
      </c>
      <c r="T2473" t="s">
        <v>8344</v>
      </c>
    </row>
    <row r="2474" spans="1:20" ht="48" hidden="1" x14ac:dyDescent="0.2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 s="12">
        <v>1431928784</v>
      </c>
      <c r="J2474" s="12">
        <v>1430114384</v>
      </c>
      <c r="K2474" s="13">
        <f>(J2474/86400)+25569</f>
        <v>42121.249814814815</v>
      </c>
      <c r="L2474" t="b">
        <v>0</v>
      </c>
      <c r="M2474">
        <v>10</v>
      </c>
      <c r="N2474" t="b">
        <v>1</v>
      </c>
      <c r="O2474" t="s">
        <v>8269</v>
      </c>
      <c r="P2474">
        <f t="shared" si="76"/>
        <v>0</v>
      </c>
      <c r="Q2474">
        <f>YEAR(K2474)</f>
        <v>2015</v>
      </c>
      <c r="R2474">
        <f t="shared" si="77"/>
        <v>158</v>
      </c>
      <c r="S2474" s="17" t="s">
        <v>8343</v>
      </c>
      <c r="T2474" t="s">
        <v>8346</v>
      </c>
    </row>
    <row r="2475" spans="1:20" ht="48" hidden="1" x14ac:dyDescent="0.2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 s="12">
        <v>1438793432</v>
      </c>
      <c r="J2475" s="12">
        <v>1436201432</v>
      </c>
      <c r="K2475" s="13">
        <f>(J2475/86400)+25569</f>
        <v>42191.70175925926</v>
      </c>
      <c r="L2475" t="b">
        <v>0</v>
      </c>
      <c r="M2475">
        <v>7</v>
      </c>
      <c r="N2475" t="b">
        <v>0</v>
      </c>
      <c r="O2475" t="s">
        <v>8270</v>
      </c>
      <c r="P2475">
        <f t="shared" si="76"/>
        <v>0</v>
      </c>
      <c r="Q2475">
        <f>YEAR(K2475)</f>
        <v>2015</v>
      </c>
      <c r="R2475">
        <f t="shared" si="77"/>
        <v>1</v>
      </c>
      <c r="S2475" s="17" t="s">
        <v>8328</v>
      </c>
      <c r="T2475" t="s">
        <v>8362</v>
      </c>
    </row>
    <row r="2476" spans="1:20" ht="48" hidden="1" x14ac:dyDescent="0.2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 s="12">
        <v>1356392857</v>
      </c>
      <c r="J2476" s="12">
        <v>1352504857</v>
      </c>
      <c r="K2476" s="13">
        <f>(J2476/86400)+25569</f>
        <v>41222.991400462961</v>
      </c>
      <c r="L2476" t="b">
        <v>0</v>
      </c>
      <c r="M2476">
        <v>34</v>
      </c>
      <c r="N2476" t="b">
        <v>1</v>
      </c>
      <c r="O2476" t="s">
        <v>8298</v>
      </c>
      <c r="P2476">
        <f t="shared" si="76"/>
        <v>0</v>
      </c>
      <c r="Q2476">
        <f>YEAR(K2476)</f>
        <v>2012</v>
      </c>
      <c r="R2476">
        <f t="shared" si="77"/>
        <v>106</v>
      </c>
      <c r="S2476" s="17" t="s">
        <v>8347</v>
      </c>
      <c r="T2476" t="s">
        <v>8361</v>
      </c>
    </row>
    <row r="2477" spans="1:20" ht="48" hidden="1" x14ac:dyDescent="0.2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 s="12">
        <v>1406470645</v>
      </c>
      <c r="J2477" s="12">
        <v>1403878645</v>
      </c>
      <c r="K2477" s="13">
        <f>(J2477/86400)+25569</f>
        <v>41817.59542824074</v>
      </c>
      <c r="L2477" t="b">
        <v>0</v>
      </c>
      <c r="M2477">
        <v>27</v>
      </c>
      <c r="N2477" t="b">
        <v>1</v>
      </c>
      <c r="O2477" t="s">
        <v>8269</v>
      </c>
      <c r="P2477">
        <f t="shared" si="76"/>
        <v>0</v>
      </c>
      <c r="Q2477">
        <f>YEAR(K2477)</f>
        <v>2014</v>
      </c>
      <c r="R2477">
        <f t="shared" si="77"/>
        <v>142</v>
      </c>
      <c r="S2477" s="17" t="s">
        <v>8343</v>
      </c>
      <c r="T2477" t="s">
        <v>8346</v>
      </c>
    </row>
    <row r="2478" spans="1:20" ht="48" hidden="1" x14ac:dyDescent="0.2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 s="12">
        <v>1425136462</v>
      </c>
      <c r="J2478" s="12">
        <v>1421680462</v>
      </c>
      <c r="K2478" s="13">
        <f>(J2478/86400)+25569</f>
        <v>42023.634976851856</v>
      </c>
      <c r="L2478" t="b">
        <v>0</v>
      </c>
      <c r="M2478">
        <v>33</v>
      </c>
      <c r="N2478" t="b">
        <v>1</v>
      </c>
      <c r="O2478" t="s">
        <v>8269</v>
      </c>
      <c r="P2478">
        <f t="shared" si="76"/>
        <v>0</v>
      </c>
      <c r="Q2478">
        <f>YEAR(K2478)</f>
        <v>2015</v>
      </c>
      <c r="R2478">
        <f t="shared" si="77"/>
        <v>130</v>
      </c>
      <c r="S2478" s="17" t="s">
        <v>8343</v>
      </c>
      <c r="T2478" t="s">
        <v>8346</v>
      </c>
    </row>
    <row r="2479" spans="1:20" ht="48" hidden="1" x14ac:dyDescent="0.2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 s="12">
        <v>1430029680</v>
      </c>
      <c r="J2479" s="12">
        <v>1427741583</v>
      </c>
      <c r="K2479" s="13">
        <f>(J2479/86400)+25569</f>
        <v>42093.786840277782</v>
      </c>
      <c r="L2479" t="b">
        <v>0</v>
      </c>
      <c r="M2479">
        <v>27</v>
      </c>
      <c r="N2479" t="b">
        <v>1</v>
      </c>
      <c r="O2479" t="s">
        <v>8269</v>
      </c>
      <c r="P2479">
        <f t="shared" si="76"/>
        <v>0</v>
      </c>
      <c r="Q2479">
        <f>YEAR(K2479)</f>
        <v>2015</v>
      </c>
      <c r="R2479">
        <f t="shared" si="77"/>
        <v>130</v>
      </c>
      <c r="S2479" s="17" t="s">
        <v>8343</v>
      </c>
      <c r="T2479" t="s">
        <v>8346</v>
      </c>
    </row>
    <row r="2480" spans="1:20" ht="48" hidden="1" x14ac:dyDescent="0.2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 s="12">
        <v>1402938394</v>
      </c>
      <c r="J2480" s="12">
        <v>1400691994</v>
      </c>
      <c r="K2480" s="13">
        <f>(J2480/86400)+25569</f>
        <v>41780.712893518517</v>
      </c>
      <c r="L2480" t="b">
        <v>0</v>
      </c>
      <c r="M2480">
        <v>8</v>
      </c>
      <c r="N2480" t="b">
        <v>1</v>
      </c>
      <c r="O2480" t="s">
        <v>8269</v>
      </c>
      <c r="P2480">
        <f t="shared" si="76"/>
        <v>0</v>
      </c>
      <c r="Q2480">
        <f>YEAR(K2480)</f>
        <v>2014</v>
      </c>
      <c r="R2480">
        <f t="shared" si="77"/>
        <v>104</v>
      </c>
      <c r="S2480" s="17" t="s">
        <v>8343</v>
      </c>
      <c r="T2480" t="s">
        <v>8346</v>
      </c>
    </row>
    <row r="2481" spans="1:20" ht="48" x14ac:dyDescent="0.2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 s="12">
        <v>1448492400</v>
      </c>
      <c r="J2481" s="12">
        <v>1446506080</v>
      </c>
      <c r="K2481" s="13">
        <f>(J2481/86400)+25569</f>
        <v>42310.968518518523</v>
      </c>
      <c r="L2481" t="b">
        <v>0</v>
      </c>
      <c r="M2481">
        <v>6</v>
      </c>
      <c r="N2481" t="b">
        <v>0</v>
      </c>
      <c r="O2481" t="s">
        <v>8269</v>
      </c>
      <c r="P2481">
        <f t="shared" si="76"/>
        <v>0</v>
      </c>
      <c r="Q2481">
        <f>YEAR(K2481)</f>
        <v>2015</v>
      </c>
      <c r="R2481">
        <f t="shared" si="77"/>
        <v>22</v>
      </c>
      <c r="S2481" s="17" t="s">
        <v>8343</v>
      </c>
      <c r="T2481" t="s">
        <v>8346</v>
      </c>
    </row>
    <row r="2482" spans="1:20" ht="48" hidden="1" x14ac:dyDescent="0.2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 s="12">
        <v>1403964324</v>
      </c>
      <c r="J2482" s="12">
        <v>1401372324</v>
      </c>
      <c r="K2482" s="13">
        <f>(J2482/86400)+25569</f>
        <v>41788.587083333332</v>
      </c>
      <c r="L2482" t="b">
        <v>0</v>
      </c>
      <c r="M2482">
        <v>20</v>
      </c>
      <c r="N2482" t="b">
        <v>1</v>
      </c>
      <c r="O2482" t="s">
        <v>8269</v>
      </c>
      <c r="P2482">
        <f t="shared" si="76"/>
        <v>0</v>
      </c>
      <c r="Q2482">
        <f>YEAR(K2482)</f>
        <v>2014</v>
      </c>
      <c r="R2482">
        <f t="shared" si="77"/>
        <v>100</v>
      </c>
      <c r="S2482" s="17" t="s">
        <v>8343</v>
      </c>
      <c r="T2482" t="s">
        <v>8346</v>
      </c>
    </row>
    <row r="2483" spans="1:20" ht="48" x14ac:dyDescent="0.2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 s="12">
        <v>1425434420</v>
      </c>
      <c r="J2483" s="12">
        <v>1422842420</v>
      </c>
      <c r="K2483" s="13">
        <f>(J2483/86400)+25569</f>
        <v>42037.083564814813</v>
      </c>
      <c r="L2483" t="b">
        <v>0</v>
      </c>
      <c r="M2483">
        <v>16</v>
      </c>
      <c r="N2483" t="b">
        <v>0</v>
      </c>
      <c r="O2483" t="s">
        <v>8268</v>
      </c>
      <c r="P2483">
        <f t="shared" si="76"/>
        <v>0</v>
      </c>
      <c r="Q2483">
        <f>YEAR(K2483)</f>
        <v>2015</v>
      </c>
      <c r="R2483">
        <f t="shared" si="77"/>
        <v>7</v>
      </c>
      <c r="S2483" s="17" t="s">
        <v>8341</v>
      </c>
      <c r="T2483" t="s">
        <v>8359</v>
      </c>
    </row>
    <row r="2484" spans="1:20" ht="48" hidden="1" x14ac:dyDescent="0.2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 s="12">
        <v>1309980790</v>
      </c>
      <c r="J2484" s="12">
        <v>1304623990</v>
      </c>
      <c r="K2484" s="13">
        <f>(J2484/86400)+25569</f>
        <v>40668.814699074072</v>
      </c>
      <c r="L2484" t="b">
        <v>0</v>
      </c>
      <c r="M2484">
        <v>19</v>
      </c>
      <c r="N2484" t="b">
        <v>1</v>
      </c>
      <c r="O2484" t="s">
        <v>8272</v>
      </c>
      <c r="P2484">
        <f t="shared" si="76"/>
        <v>0</v>
      </c>
      <c r="Q2484">
        <f>YEAR(K2484)</f>
        <v>2011</v>
      </c>
      <c r="R2484">
        <f t="shared" si="77"/>
        <v>116</v>
      </c>
      <c r="S2484" s="17" t="s">
        <v>8331</v>
      </c>
      <c r="T2484" t="s">
        <v>8353</v>
      </c>
    </row>
    <row r="2485" spans="1:20" ht="64" hidden="1" x14ac:dyDescent="0.2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 s="12">
        <v>1393162791</v>
      </c>
      <c r="J2485" s="12">
        <v>1390570791</v>
      </c>
      <c r="K2485" s="13">
        <f>(J2485/86400)+25569</f>
        <v>41663.569340277776</v>
      </c>
      <c r="L2485" t="b">
        <v>0</v>
      </c>
      <c r="M2485">
        <v>36</v>
      </c>
      <c r="N2485" t="b">
        <v>1</v>
      </c>
      <c r="O2485" t="s">
        <v>8264</v>
      </c>
      <c r="P2485">
        <f t="shared" si="76"/>
        <v>0</v>
      </c>
      <c r="Q2485">
        <f>YEAR(K2485)</f>
        <v>2014</v>
      </c>
      <c r="R2485">
        <f t="shared" si="77"/>
        <v>127</v>
      </c>
      <c r="S2485" s="17" t="s">
        <v>8341</v>
      </c>
      <c r="T2485" t="s">
        <v>8363</v>
      </c>
    </row>
    <row r="2486" spans="1:20" ht="48" hidden="1" x14ac:dyDescent="0.2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 s="12">
        <v>1491590738</v>
      </c>
      <c r="J2486" s="12">
        <v>1489517138</v>
      </c>
      <c r="K2486" s="13">
        <f>(J2486/86400)+25569</f>
        <v>42808.781689814816</v>
      </c>
      <c r="L2486" t="b">
        <v>0</v>
      </c>
      <c r="M2486">
        <v>10</v>
      </c>
      <c r="N2486" t="b">
        <v>0</v>
      </c>
      <c r="O2486" t="s">
        <v>8291</v>
      </c>
      <c r="P2486">
        <f t="shared" si="76"/>
        <v>0</v>
      </c>
      <c r="Q2486">
        <f>YEAR(K2486)</f>
        <v>2017</v>
      </c>
      <c r="R2486">
        <f t="shared" si="77"/>
        <v>22</v>
      </c>
      <c r="S2486" s="17" t="s">
        <v>8347</v>
      </c>
      <c r="T2486" t="s">
        <v>8350</v>
      </c>
    </row>
    <row r="2487" spans="1:20" ht="32" hidden="1" x14ac:dyDescent="0.2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 s="12">
        <v>1434159780</v>
      </c>
      <c r="J2487" s="12">
        <v>1431412196</v>
      </c>
      <c r="K2487" s="13">
        <f>(J2487/86400)+25569</f>
        <v>42136.270787037036</v>
      </c>
      <c r="L2487" t="b">
        <v>0</v>
      </c>
      <c r="M2487">
        <v>15</v>
      </c>
      <c r="N2487" t="b">
        <v>1</v>
      </c>
      <c r="O2487" t="s">
        <v>8269</v>
      </c>
      <c r="P2487">
        <f t="shared" si="76"/>
        <v>0</v>
      </c>
      <c r="Q2487">
        <f>YEAR(K2487)</f>
        <v>2015</v>
      </c>
      <c r="R2487">
        <f t="shared" si="77"/>
        <v>117</v>
      </c>
      <c r="S2487" s="17" t="s">
        <v>8343</v>
      </c>
      <c r="T2487" t="s">
        <v>8346</v>
      </c>
    </row>
    <row r="2488" spans="1:20" ht="48" hidden="1" x14ac:dyDescent="0.2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 s="12">
        <v>1427990071</v>
      </c>
      <c r="J2488" s="12">
        <v>1422809671</v>
      </c>
      <c r="K2488" s="13">
        <f>(J2488/86400)+25569</f>
        <v>42036.704525462963</v>
      </c>
      <c r="L2488" t="b">
        <v>0</v>
      </c>
      <c r="M2488">
        <v>39</v>
      </c>
      <c r="N2488" t="b">
        <v>1</v>
      </c>
      <c r="O2488" t="s">
        <v>8269</v>
      </c>
      <c r="P2488">
        <f t="shared" si="76"/>
        <v>0</v>
      </c>
      <c r="Q2488">
        <f>YEAR(K2488)</f>
        <v>2015</v>
      </c>
      <c r="R2488">
        <f t="shared" si="77"/>
        <v>152</v>
      </c>
      <c r="S2488" s="17" t="s">
        <v>8343</v>
      </c>
      <c r="T2488" t="s">
        <v>8346</v>
      </c>
    </row>
    <row r="2489" spans="1:20" ht="48" x14ac:dyDescent="0.2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 s="12">
        <v>1452795416</v>
      </c>
      <c r="J2489" s="12">
        <v>1450203416</v>
      </c>
      <c r="K2489" s="13">
        <f>(J2489/86400)+25569</f>
        <v>42353.761759259258</v>
      </c>
      <c r="L2489" t="b">
        <v>0</v>
      </c>
      <c r="M2489">
        <v>6</v>
      </c>
      <c r="N2489" t="b">
        <v>0</v>
      </c>
      <c r="O2489" t="s">
        <v>8269</v>
      </c>
      <c r="P2489">
        <f t="shared" si="76"/>
        <v>0</v>
      </c>
      <c r="Q2489">
        <f>YEAR(K2489)</f>
        <v>2015</v>
      </c>
      <c r="R2489">
        <f t="shared" si="77"/>
        <v>22</v>
      </c>
      <c r="S2489" s="17" t="s">
        <v>8343</v>
      </c>
      <c r="T2489" t="s">
        <v>8346</v>
      </c>
    </row>
    <row r="2490" spans="1:20" ht="48" hidden="1" x14ac:dyDescent="0.2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 s="12">
        <v>1377621089</v>
      </c>
      <c r="J2490" s="12">
        <v>1372437089</v>
      </c>
      <c r="K2490" s="13">
        <f>(J2490/86400)+25569</f>
        <v>41453.688530092593</v>
      </c>
      <c r="L2490" t="b">
        <v>0</v>
      </c>
      <c r="M2490">
        <v>18</v>
      </c>
      <c r="N2490" t="b">
        <v>1</v>
      </c>
      <c r="O2490" t="s">
        <v>8274</v>
      </c>
      <c r="P2490">
        <f t="shared" si="76"/>
        <v>0</v>
      </c>
      <c r="Q2490">
        <f>YEAR(K2490)</f>
        <v>2013</v>
      </c>
      <c r="R2490">
        <f t="shared" si="77"/>
        <v>101</v>
      </c>
      <c r="S2490" s="17" t="s">
        <v>8347</v>
      </c>
      <c r="T2490" t="s">
        <v>8351</v>
      </c>
    </row>
    <row r="2491" spans="1:20" ht="32" hidden="1" x14ac:dyDescent="0.2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 s="12">
        <v>1397516400</v>
      </c>
      <c r="J2491" s="12">
        <v>1396524644</v>
      </c>
      <c r="K2491" s="13">
        <f>(J2491/86400)+25569</f>
        <v>41732.479675925926</v>
      </c>
      <c r="L2491" t="b">
        <v>0</v>
      </c>
      <c r="M2491">
        <v>15</v>
      </c>
      <c r="N2491" t="b">
        <v>1</v>
      </c>
      <c r="O2491" t="s">
        <v>8278</v>
      </c>
      <c r="P2491">
        <f t="shared" si="76"/>
        <v>0</v>
      </c>
      <c r="Q2491">
        <f>YEAR(K2491)</f>
        <v>2014</v>
      </c>
      <c r="R2491">
        <f t="shared" si="77"/>
        <v>151</v>
      </c>
      <c r="S2491" s="17" t="s">
        <v>8347</v>
      </c>
      <c r="T2491" t="s">
        <v>8349</v>
      </c>
    </row>
    <row r="2492" spans="1:20" ht="48" hidden="1" x14ac:dyDescent="0.2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 s="12">
        <v>1472097540</v>
      </c>
      <c r="J2492" s="12">
        <v>1471188502</v>
      </c>
      <c r="K2492" s="13">
        <f>(J2492/86400)+25569</f>
        <v>42596.644699074073</v>
      </c>
      <c r="L2492" t="b">
        <v>0</v>
      </c>
      <c r="M2492">
        <v>17</v>
      </c>
      <c r="N2492" t="b">
        <v>1</v>
      </c>
      <c r="O2492" t="s">
        <v>8269</v>
      </c>
      <c r="P2492">
        <f t="shared" si="76"/>
        <v>0</v>
      </c>
      <c r="Q2492">
        <f>YEAR(K2492)</f>
        <v>2016</v>
      </c>
      <c r="R2492">
        <f t="shared" si="77"/>
        <v>251</v>
      </c>
      <c r="S2492" s="17" t="s">
        <v>8343</v>
      </c>
      <c r="T2492" t="s">
        <v>8346</v>
      </c>
    </row>
    <row r="2493" spans="1:20" ht="48" x14ac:dyDescent="0.2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 s="12">
        <v>1483137311</v>
      </c>
      <c r="J2493" s="12">
        <v>1481322911</v>
      </c>
      <c r="K2493" s="13">
        <f>(J2493/86400)+25569</f>
        <v>42713.941099537042</v>
      </c>
      <c r="L2493" t="b">
        <v>0</v>
      </c>
      <c r="M2493">
        <v>21</v>
      </c>
      <c r="N2493" t="b">
        <v>0</v>
      </c>
      <c r="O2493" t="s">
        <v>8277</v>
      </c>
      <c r="P2493">
        <f t="shared" si="76"/>
        <v>0</v>
      </c>
      <c r="Q2493">
        <f>YEAR(K2493)</f>
        <v>2016</v>
      </c>
      <c r="R2493">
        <f t="shared" si="77"/>
        <v>75</v>
      </c>
      <c r="S2493" s="17" t="s">
        <v>8347</v>
      </c>
      <c r="T2493" t="s">
        <v>8348</v>
      </c>
    </row>
    <row r="2494" spans="1:20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 s="12">
        <v>1339840740</v>
      </c>
      <c r="J2494" s="12">
        <v>1335397188</v>
      </c>
      <c r="K2494" s="13">
        <f>(J2494/86400)+25569</f>
        <v>41024.985972222225</v>
      </c>
      <c r="L2494" t="b">
        <v>0</v>
      </c>
      <c r="M2494">
        <v>27</v>
      </c>
      <c r="N2494" t="b">
        <v>1</v>
      </c>
      <c r="O2494" t="s">
        <v>8277</v>
      </c>
      <c r="P2494">
        <f t="shared" si="76"/>
        <v>0</v>
      </c>
      <c r="Q2494">
        <f>YEAR(K2494)</f>
        <v>2012</v>
      </c>
      <c r="R2494">
        <f t="shared" si="77"/>
        <v>125</v>
      </c>
      <c r="S2494" s="17" t="s">
        <v>8347</v>
      </c>
      <c r="T2494" t="s">
        <v>8348</v>
      </c>
    </row>
    <row r="2495" spans="1:20" ht="48" x14ac:dyDescent="0.2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 s="12">
        <v>1400301165</v>
      </c>
      <c r="J2495" s="12">
        <v>1397709165</v>
      </c>
      <c r="K2495" s="13">
        <f>(J2495/86400)+25569</f>
        <v>41746.189409722225</v>
      </c>
      <c r="L2495" t="b">
        <v>0</v>
      </c>
      <c r="M2495">
        <v>9</v>
      </c>
      <c r="N2495" t="b">
        <v>0</v>
      </c>
      <c r="O2495" t="s">
        <v>8269</v>
      </c>
      <c r="P2495">
        <f t="shared" si="76"/>
        <v>0</v>
      </c>
      <c r="Q2495">
        <f>YEAR(K2495)</f>
        <v>2014</v>
      </c>
      <c r="R2495">
        <f t="shared" si="77"/>
        <v>15</v>
      </c>
      <c r="S2495" s="17" t="s">
        <v>8343</v>
      </c>
      <c r="T2495" t="s">
        <v>8346</v>
      </c>
    </row>
    <row r="2496" spans="1:20" ht="48" x14ac:dyDescent="0.2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 s="12">
        <v>1422562864</v>
      </c>
      <c r="J2496" s="12">
        <v>1417378864</v>
      </c>
      <c r="K2496" s="13">
        <f>(J2496/86400)+25569</f>
        <v>41973.847962962958</v>
      </c>
      <c r="L2496" t="b">
        <v>0</v>
      </c>
      <c r="M2496">
        <v>8</v>
      </c>
      <c r="N2496" t="b">
        <v>0</v>
      </c>
      <c r="O2496" t="s">
        <v>8266</v>
      </c>
      <c r="P2496">
        <f t="shared" si="76"/>
        <v>0</v>
      </c>
      <c r="Q2496">
        <f>YEAR(K2496)</f>
        <v>2014</v>
      </c>
      <c r="R2496">
        <f t="shared" si="77"/>
        <v>30</v>
      </c>
      <c r="S2496" s="17" t="s">
        <v>8341</v>
      </c>
      <c r="T2496" t="s">
        <v>8345</v>
      </c>
    </row>
    <row r="2497" spans="1:20" ht="48" hidden="1" x14ac:dyDescent="0.2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 s="12">
        <v>1461762960</v>
      </c>
      <c r="J2497" s="12">
        <v>1457999054</v>
      </c>
      <c r="K2497" s="13">
        <f>(J2497/86400)+25569</f>
        <v>42443.989050925928</v>
      </c>
      <c r="L2497" t="b">
        <v>0</v>
      </c>
      <c r="M2497">
        <v>20</v>
      </c>
      <c r="N2497" t="b">
        <v>1</v>
      </c>
      <c r="O2497" t="s">
        <v>8301</v>
      </c>
      <c r="P2497">
        <f t="shared" si="76"/>
        <v>0</v>
      </c>
      <c r="Q2497">
        <f>YEAR(K2497)</f>
        <v>2016</v>
      </c>
      <c r="R2497">
        <f t="shared" si="77"/>
        <v>149</v>
      </c>
      <c r="S2497" s="17" t="s">
        <v>8343</v>
      </c>
      <c r="T2497" t="s">
        <v>8344</v>
      </c>
    </row>
    <row r="2498" spans="1:20" ht="48" x14ac:dyDescent="0.2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 s="12">
        <v>1446732975</v>
      </c>
      <c r="J2498" s="12">
        <v>1444137375</v>
      </c>
      <c r="K2498" s="13">
        <f>(J2498/86400)+25569</f>
        <v>42283.552951388891</v>
      </c>
      <c r="L2498" t="b">
        <v>0</v>
      </c>
      <c r="M2498">
        <v>21</v>
      </c>
      <c r="N2498" t="b">
        <v>0</v>
      </c>
      <c r="O2498" t="s">
        <v>8269</v>
      </c>
      <c r="P2498">
        <f t="shared" si="76"/>
        <v>0</v>
      </c>
      <c r="Q2498">
        <f>YEAR(K2498)</f>
        <v>2015</v>
      </c>
      <c r="R2498">
        <f t="shared" si="77"/>
        <v>27</v>
      </c>
      <c r="S2498" s="17" t="s">
        <v>8343</v>
      </c>
      <c r="T2498" t="s">
        <v>8346</v>
      </c>
    </row>
    <row r="2499" spans="1:20" ht="48" x14ac:dyDescent="0.2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 s="12">
        <v>1334326635</v>
      </c>
      <c r="J2499" s="12">
        <v>1329146235</v>
      </c>
      <c r="K2499" s="13">
        <f>(J2499/86400)+25569</f>
        <v>40952.636979166666</v>
      </c>
      <c r="L2499" t="b">
        <v>0</v>
      </c>
      <c r="M2499">
        <v>21</v>
      </c>
      <c r="N2499" t="b">
        <v>0</v>
      </c>
      <c r="O2499" t="s">
        <v>8280</v>
      </c>
      <c r="P2499">
        <f t="shared" ref="P2499:P2562" si="78">IFERROR(ROUND(E2499/L2499,2),0)</f>
        <v>0</v>
      </c>
      <c r="Q2499">
        <f>YEAR(K2499)</f>
        <v>2012</v>
      </c>
      <c r="R2499">
        <f t="shared" ref="R2499:R2562" si="79">ROUND(E2499/D2499*100,0)</f>
        <v>3</v>
      </c>
      <c r="S2499" s="17" t="s">
        <v>8336</v>
      </c>
      <c r="T2499" t="s">
        <v>8354</v>
      </c>
    </row>
    <row r="2500" spans="1:20" ht="48" x14ac:dyDescent="0.2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 s="12">
        <v>1337102187</v>
      </c>
      <c r="J2500" s="12">
        <v>1335892587</v>
      </c>
      <c r="K2500" s="13">
        <f>(J2500/86400)+25569</f>
        <v>41030.719756944447</v>
      </c>
      <c r="L2500" t="b">
        <v>0</v>
      </c>
      <c r="M2500">
        <v>18</v>
      </c>
      <c r="N2500" t="b">
        <v>0</v>
      </c>
      <c r="O2500" t="s">
        <v>8302</v>
      </c>
      <c r="P2500">
        <f t="shared" si="78"/>
        <v>0</v>
      </c>
      <c r="Q2500">
        <f>YEAR(K2500)</f>
        <v>2012</v>
      </c>
      <c r="R2500">
        <f t="shared" si="79"/>
        <v>29</v>
      </c>
      <c r="S2500" s="17" t="s">
        <v>8331</v>
      </c>
      <c r="T2500" t="s">
        <v>8376</v>
      </c>
    </row>
    <row r="2501" spans="1:20" ht="48" x14ac:dyDescent="0.2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 s="12">
        <v>1367676034</v>
      </c>
      <c r="J2501" s="12">
        <v>1365084034</v>
      </c>
      <c r="K2501" s="13">
        <f>(J2501/86400)+25569</f>
        <v>41368.583726851852</v>
      </c>
      <c r="L2501" t="b">
        <v>0</v>
      </c>
      <c r="M2501">
        <v>21</v>
      </c>
      <c r="N2501" t="b">
        <v>0</v>
      </c>
      <c r="O2501" t="s">
        <v>8276</v>
      </c>
      <c r="P2501">
        <f t="shared" si="78"/>
        <v>0</v>
      </c>
      <c r="Q2501">
        <f>YEAR(K2501)</f>
        <v>2013</v>
      </c>
      <c r="R2501">
        <f t="shared" si="79"/>
        <v>24</v>
      </c>
      <c r="S2501" s="17" t="s">
        <v>8347</v>
      </c>
      <c r="T2501" t="s">
        <v>8370</v>
      </c>
    </row>
    <row r="2502" spans="1:20" ht="48" hidden="1" x14ac:dyDescent="0.2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 s="12">
        <v>1402095600</v>
      </c>
      <c r="J2502" s="12">
        <v>1400675841</v>
      </c>
      <c r="K2502" s="13">
        <f>(J2502/86400)+25569</f>
        <v>41780.525937500002</v>
      </c>
      <c r="L2502" t="b">
        <v>0</v>
      </c>
      <c r="M2502">
        <v>20</v>
      </c>
      <c r="N2502" t="b">
        <v>1</v>
      </c>
      <c r="O2502" t="s">
        <v>8269</v>
      </c>
      <c r="P2502">
        <f t="shared" si="78"/>
        <v>0</v>
      </c>
      <c r="Q2502">
        <f>YEAR(K2502)</f>
        <v>2014</v>
      </c>
      <c r="R2502">
        <f t="shared" si="79"/>
        <v>104</v>
      </c>
      <c r="S2502" s="17" t="s">
        <v>8343</v>
      </c>
      <c r="T2502" t="s">
        <v>8346</v>
      </c>
    </row>
    <row r="2503" spans="1:20" ht="48" x14ac:dyDescent="0.2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 s="12">
        <v>1413953940</v>
      </c>
      <c r="J2503" s="12">
        <v>1410141900</v>
      </c>
      <c r="K2503" s="13">
        <f>(J2503/86400)+25569</f>
        <v>41890.086805555555</v>
      </c>
      <c r="L2503" t="b">
        <v>0</v>
      </c>
      <c r="M2503">
        <v>8</v>
      </c>
      <c r="N2503" t="b">
        <v>0</v>
      </c>
      <c r="O2503" t="s">
        <v>8269</v>
      </c>
      <c r="P2503">
        <f t="shared" si="78"/>
        <v>0</v>
      </c>
      <c r="Q2503">
        <f>YEAR(K2503)</f>
        <v>2014</v>
      </c>
      <c r="R2503">
        <f t="shared" si="79"/>
        <v>37</v>
      </c>
      <c r="S2503" s="17" t="s">
        <v>8343</v>
      </c>
      <c r="T2503" t="s">
        <v>8346</v>
      </c>
    </row>
    <row r="2504" spans="1:20" ht="32" hidden="1" x14ac:dyDescent="0.2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 s="12">
        <v>1471087957</v>
      </c>
      <c r="J2504" s="12">
        <v>1468495957</v>
      </c>
      <c r="K2504" s="13">
        <f>(J2504/86400)+25569</f>
        <v>42565.480983796297</v>
      </c>
      <c r="L2504" t="b">
        <v>0</v>
      </c>
      <c r="M2504">
        <v>34</v>
      </c>
      <c r="N2504" t="b">
        <v>1</v>
      </c>
      <c r="O2504" t="s">
        <v>8274</v>
      </c>
      <c r="P2504">
        <f t="shared" si="78"/>
        <v>0</v>
      </c>
      <c r="Q2504">
        <f>YEAR(K2504)</f>
        <v>2016</v>
      </c>
      <c r="R2504">
        <f t="shared" si="79"/>
        <v>145</v>
      </c>
      <c r="S2504" s="17" t="s">
        <v>8347</v>
      </c>
      <c r="T2504" t="s">
        <v>8351</v>
      </c>
    </row>
    <row r="2505" spans="1:20" ht="48" x14ac:dyDescent="0.2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 s="12">
        <v>1417276800</v>
      </c>
      <c r="J2505" s="12">
        <v>1415140480</v>
      </c>
      <c r="K2505" s="13">
        <f>(J2505/86400)+25569</f>
        <v>41947.940740740742</v>
      </c>
      <c r="L2505" t="b">
        <v>0</v>
      </c>
      <c r="M2505">
        <v>9</v>
      </c>
      <c r="N2505" t="b">
        <v>0</v>
      </c>
      <c r="O2505" t="s">
        <v>8271</v>
      </c>
      <c r="P2505">
        <f t="shared" si="78"/>
        <v>0</v>
      </c>
      <c r="Q2505">
        <f>YEAR(K2505)</f>
        <v>2014</v>
      </c>
      <c r="R2505">
        <f t="shared" si="79"/>
        <v>7</v>
      </c>
      <c r="S2505" s="17" t="s">
        <v>8328</v>
      </c>
      <c r="T2505" t="s">
        <v>8330</v>
      </c>
    </row>
    <row r="2506" spans="1:20" ht="48" hidden="1" x14ac:dyDescent="0.2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 s="12">
        <v>1380599940</v>
      </c>
      <c r="J2506" s="12">
        <v>1377252857</v>
      </c>
      <c r="K2506" s="13">
        <f>(J2506/86400)+25569</f>
        <v>41509.426585648151</v>
      </c>
      <c r="L2506" t="b">
        <v>0</v>
      </c>
      <c r="M2506">
        <v>13</v>
      </c>
      <c r="N2506" t="b">
        <v>1</v>
      </c>
      <c r="O2506" t="s">
        <v>8298</v>
      </c>
      <c r="P2506">
        <f t="shared" si="78"/>
        <v>0</v>
      </c>
      <c r="Q2506">
        <f>YEAR(K2506)</f>
        <v>2013</v>
      </c>
      <c r="R2506">
        <f t="shared" si="79"/>
        <v>104</v>
      </c>
      <c r="S2506" s="17" t="s">
        <v>8347</v>
      </c>
      <c r="T2506" t="s">
        <v>8361</v>
      </c>
    </row>
    <row r="2507" spans="1:20" ht="48" x14ac:dyDescent="0.2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 s="12">
        <v>1434995295</v>
      </c>
      <c r="J2507" s="12">
        <v>1432403295</v>
      </c>
      <c r="K2507" s="13">
        <f>(J2507/86400)+25569</f>
        <v>42147.741840277777</v>
      </c>
      <c r="L2507" t="b">
        <v>0</v>
      </c>
      <c r="M2507">
        <v>4</v>
      </c>
      <c r="N2507" t="b">
        <v>0</v>
      </c>
      <c r="O2507" t="s">
        <v>8266</v>
      </c>
      <c r="P2507">
        <f t="shared" si="78"/>
        <v>0</v>
      </c>
      <c r="Q2507">
        <f>YEAR(K2507)</f>
        <v>2015</v>
      </c>
      <c r="R2507">
        <f t="shared" si="79"/>
        <v>21</v>
      </c>
      <c r="S2507" s="17" t="s">
        <v>8341</v>
      </c>
      <c r="T2507" t="s">
        <v>8345</v>
      </c>
    </row>
    <row r="2508" spans="1:20" ht="48" hidden="1" x14ac:dyDescent="0.2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 s="12">
        <v>1434039186</v>
      </c>
      <c r="J2508" s="12">
        <v>1430151186</v>
      </c>
      <c r="K2508" s="13">
        <f>(J2508/86400)+25569</f>
        <v>42121.675763888888</v>
      </c>
      <c r="L2508" t="b">
        <v>0</v>
      </c>
      <c r="M2508">
        <v>6</v>
      </c>
      <c r="N2508" t="b">
        <v>1</v>
      </c>
      <c r="O2508" t="s">
        <v>8301</v>
      </c>
      <c r="P2508">
        <f t="shared" si="78"/>
        <v>0</v>
      </c>
      <c r="Q2508">
        <f>YEAR(K2508)</f>
        <v>2015</v>
      </c>
      <c r="R2508">
        <f t="shared" si="79"/>
        <v>103</v>
      </c>
      <c r="S2508" s="17" t="s">
        <v>8343</v>
      </c>
      <c r="T2508" t="s">
        <v>8344</v>
      </c>
    </row>
    <row r="2509" spans="1:20" ht="48" hidden="1" x14ac:dyDescent="0.2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 s="12">
        <v>1474886229</v>
      </c>
      <c r="J2509" s="12">
        <v>1472294229</v>
      </c>
      <c r="K2509" s="13">
        <f>(J2509/86400)+25569</f>
        <v>42609.442465277782</v>
      </c>
      <c r="L2509" t="b">
        <v>0</v>
      </c>
      <c r="M2509">
        <v>27</v>
      </c>
      <c r="N2509" t="b">
        <v>1</v>
      </c>
      <c r="O2509" t="s">
        <v>8269</v>
      </c>
      <c r="P2509">
        <f t="shared" si="78"/>
        <v>0</v>
      </c>
      <c r="Q2509">
        <f>YEAR(K2509)</f>
        <v>2016</v>
      </c>
      <c r="R2509">
        <f t="shared" si="79"/>
        <v>103</v>
      </c>
      <c r="S2509" s="17" t="s">
        <v>8343</v>
      </c>
      <c r="T2509" t="s">
        <v>8346</v>
      </c>
    </row>
    <row r="2510" spans="1:20" ht="48" hidden="1" x14ac:dyDescent="0.2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 s="12">
        <v>1473358122</v>
      </c>
      <c r="J2510" s="12">
        <v>1471543722</v>
      </c>
      <c r="K2510" s="13">
        <f>(J2510/86400)+25569</f>
        <v>42600.756041666667</v>
      </c>
      <c r="L2510" t="b">
        <v>0</v>
      </c>
      <c r="M2510">
        <v>13</v>
      </c>
      <c r="N2510" t="b">
        <v>1</v>
      </c>
      <c r="O2510" t="s">
        <v>8269</v>
      </c>
      <c r="P2510">
        <f t="shared" si="78"/>
        <v>0</v>
      </c>
      <c r="Q2510">
        <f>YEAR(K2510)</f>
        <v>2016</v>
      </c>
      <c r="R2510">
        <f t="shared" si="79"/>
        <v>120</v>
      </c>
      <c r="S2510" s="17" t="s">
        <v>8343</v>
      </c>
      <c r="T2510" t="s">
        <v>8346</v>
      </c>
    </row>
    <row r="2511" spans="1:20" ht="48" x14ac:dyDescent="0.2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 s="12">
        <v>1417392000</v>
      </c>
      <c r="J2511" s="12">
        <v>1414511307</v>
      </c>
      <c r="K2511" s="13">
        <f>(J2511/86400)+25569</f>
        <v>41940.658645833333</v>
      </c>
      <c r="L2511" t="b">
        <v>0</v>
      </c>
      <c r="M2511">
        <v>16</v>
      </c>
      <c r="N2511" t="b">
        <v>0</v>
      </c>
      <c r="O2511" t="s">
        <v>8271</v>
      </c>
      <c r="P2511">
        <f t="shared" si="78"/>
        <v>0</v>
      </c>
      <c r="Q2511">
        <f>YEAR(K2511)</f>
        <v>2014</v>
      </c>
      <c r="R2511">
        <f t="shared" si="79"/>
        <v>10</v>
      </c>
      <c r="S2511" s="17" t="s">
        <v>8328</v>
      </c>
      <c r="T2511" t="s">
        <v>8330</v>
      </c>
    </row>
    <row r="2512" spans="1:20" ht="32" hidden="1" x14ac:dyDescent="0.2">
      <c r="A2512">
        <v>3826</v>
      </c>
      <c r="B2512" s="3" t="s">
        <v>3823</v>
      </c>
      <c r="C2512" s="3" t="s">
        <v>7935</v>
      </c>
      <c r="D2512" s="6">
        <v>600</v>
      </c>
      <c r="E2512" s="8">
        <v>715</v>
      </c>
      <c r="F2512" t="s">
        <v>8218</v>
      </c>
      <c r="G2512" t="s">
        <v>8224</v>
      </c>
      <c r="H2512" t="s">
        <v>8246</v>
      </c>
      <c r="I2512" s="12">
        <v>1430993394</v>
      </c>
      <c r="J2512" s="12">
        <v>1428401394</v>
      </c>
      <c r="K2512" s="13">
        <f>(J2512/86400)+25569</f>
        <v>42101.423541666663</v>
      </c>
      <c r="L2512" t="b">
        <v>0</v>
      </c>
      <c r="M2512">
        <v>26</v>
      </c>
      <c r="N2512" t="b">
        <v>1</v>
      </c>
      <c r="O2512" t="s">
        <v>8269</v>
      </c>
      <c r="P2512">
        <f t="shared" si="78"/>
        <v>0</v>
      </c>
      <c r="Q2512">
        <f>YEAR(K2512)</f>
        <v>2015</v>
      </c>
      <c r="R2512">
        <f t="shared" si="79"/>
        <v>119</v>
      </c>
      <c r="S2512" s="17" t="s">
        <v>8343</v>
      </c>
      <c r="T2512" t="s">
        <v>8346</v>
      </c>
    </row>
    <row r="2513" spans="1:20" ht="48" x14ac:dyDescent="0.2">
      <c r="A2513">
        <v>3998</v>
      </c>
      <c r="B2513" s="3" t="s">
        <v>3994</v>
      </c>
      <c r="C2513" s="3" t="s">
        <v>8104</v>
      </c>
      <c r="D2513" s="6">
        <v>1250</v>
      </c>
      <c r="E2513" s="8">
        <v>715</v>
      </c>
      <c r="F2513" t="s">
        <v>8220</v>
      </c>
      <c r="G2513" t="s">
        <v>8223</v>
      </c>
      <c r="H2513" t="s">
        <v>8245</v>
      </c>
      <c r="I2513" s="12">
        <v>1427580426</v>
      </c>
      <c r="J2513" s="12">
        <v>1424992026</v>
      </c>
      <c r="K2513" s="13">
        <f>(J2513/86400)+25569</f>
        <v>42061.963263888887</v>
      </c>
      <c r="L2513" t="b">
        <v>0</v>
      </c>
      <c r="M2513">
        <v>12</v>
      </c>
      <c r="N2513" t="b">
        <v>0</v>
      </c>
      <c r="O2513" t="s">
        <v>8269</v>
      </c>
      <c r="P2513">
        <f t="shared" si="78"/>
        <v>0</v>
      </c>
      <c r="Q2513">
        <f>YEAR(K2513)</f>
        <v>2015</v>
      </c>
      <c r="R2513">
        <f t="shared" si="79"/>
        <v>57</v>
      </c>
      <c r="S2513" s="17" t="s">
        <v>8343</v>
      </c>
      <c r="T2513" t="s">
        <v>8346</v>
      </c>
    </row>
    <row r="2514" spans="1:20" ht="32" hidden="1" x14ac:dyDescent="0.2">
      <c r="A2514">
        <v>2955</v>
      </c>
      <c r="B2514" s="3" t="s">
        <v>2955</v>
      </c>
      <c r="C2514" s="3" t="s">
        <v>7065</v>
      </c>
      <c r="D2514" s="6">
        <v>1200</v>
      </c>
      <c r="E2514" s="8">
        <v>715</v>
      </c>
      <c r="F2514" t="s">
        <v>8219</v>
      </c>
      <c r="G2514" t="s">
        <v>8223</v>
      </c>
      <c r="H2514" t="s">
        <v>8245</v>
      </c>
      <c r="I2514" s="12">
        <v>1434476849</v>
      </c>
      <c r="J2514" s="12">
        <v>1431884849</v>
      </c>
      <c r="K2514" s="13">
        <f>(J2514/86400)+25569</f>
        <v>42141.741307870368</v>
      </c>
      <c r="L2514" t="b">
        <v>0</v>
      </c>
      <c r="M2514">
        <v>11</v>
      </c>
      <c r="N2514" t="b">
        <v>0</v>
      </c>
      <c r="O2514" t="s">
        <v>8301</v>
      </c>
      <c r="P2514">
        <f t="shared" si="78"/>
        <v>0</v>
      </c>
      <c r="Q2514">
        <f>YEAR(K2514)</f>
        <v>2015</v>
      </c>
      <c r="R2514">
        <f t="shared" si="79"/>
        <v>60</v>
      </c>
      <c r="S2514" s="17" t="s">
        <v>8343</v>
      </c>
      <c r="T2514" t="s">
        <v>8344</v>
      </c>
    </row>
    <row r="2515" spans="1:20" ht="48" hidden="1" x14ac:dyDescent="0.2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 s="12">
        <v>1446062040</v>
      </c>
      <c r="J2515" s="12">
        <v>1445109822</v>
      </c>
      <c r="K2515" s="13">
        <f>(J2515/86400)+25569</f>
        <v>42294.808124999996</v>
      </c>
      <c r="L2515" t="b">
        <v>0</v>
      </c>
      <c r="M2515">
        <v>14</v>
      </c>
      <c r="N2515" t="b">
        <v>1</v>
      </c>
      <c r="O2515" t="s">
        <v>8269</v>
      </c>
      <c r="P2515">
        <f t="shared" si="78"/>
        <v>0</v>
      </c>
      <c r="Q2515">
        <f>YEAR(K2515)</f>
        <v>2015</v>
      </c>
      <c r="R2515">
        <f t="shared" si="79"/>
        <v>115</v>
      </c>
      <c r="S2515" s="17" t="s">
        <v>8343</v>
      </c>
      <c r="T2515" t="s">
        <v>8346</v>
      </c>
    </row>
    <row r="2516" spans="1:20" ht="48" hidden="1" x14ac:dyDescent="0.2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 s="12">
        <v>1460753307</v>
      </c>
      <c r="J2516" s="12">
        <v>1458161307</v>
      </c>
      <c r="K2516" s="13">
        <f>(J2516/86400)+25569</f>
        <v>42445.866979166662</v>
      </c>
      <c r="L2516" t="b">
        <v>0</v>
      </c>
      <c r="M2516">
        <v>28</v>
      </c>
      <c r="N2516" t="b">
        <v>1</v>
      </c>
      <c r="O2516" t="s">
        <v>8303</v>
      </c>
      <c r="P2516">
        <f t="shared" si="78"/>
        <v>0</v>
      </c>
      <c r="Q2516">
        <f>YEAR(K2516)</f>
        <v>2016</v>
      </c>
      <c r="R2516">
        <f t="shared" si="79"/>
        <v>130</v>
      </c>
      <c r="S2516" s="17" t="s">
        <v>8343</v>
      </c>
      <c r="T2516" t="s">
        <v>8355</v>
      </c>
    </row>
    <row r="2517" spans="1:20" ht="48" x14ac:dyDescent="0.2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 s="12">
        <v>1455210353</v>
      </c>
      <c r="J2517" s="12">
        <v>1451927153</v>
      </c>
      <c r="K2517" s="13">
        <f>(J2517/86400)+25569</f>
        <v>42373.712418981479</v>
      </c>
      <c r="L2517" t="b">
        <v>0</v>
      </c>
      <c r="M2517">
        <v>37</v>
      </c>
      <c r="N2517" t="b">
        <v>0</v>
      </c>
      <c r="O2517" t="s">
        <v>8271</v>
      </c>
      <c r="P2517">
        <f t="shared" si="78"/>
        <v>0</v>
      </c>
      <c r="Q2517">
        <f>YEAR(K2517)</f>
        <v>2016</v>
      </c>
      <c r="R2517">
        <f t="shared" si="79"/>
        <v>28</v>
      </c>
      <c r="S2517" s="17" t="s">
        <v>8328</v>
      </c>
      <c r="T2517" t="s">
        <v>8330</v>
      </c>
    </row>
    <row r="2518" spans="1:20" ht="48" hidden="1" x14ac:dyDescent="0.2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 s="12">
        <v>1434459554</v>
      </c>
      <c r="J2518" s="12">
        <v>1431867554</v>
      </c>
      <c r="K2518" s="13">
        <f>(J2518/86400)+25569</f>
        <v>42141.541134259256</v>
      </c>
      <c r="L2518" t="b">
        <v>0</v>
      </c>
      <c r="M2518">
        <v>24</v>
      </c>
      <c r="N2518" t="b">
        <v>1</v>
      </c>
      <c r="O2518" t="s">
        <v>8269</v>
      </c>
      <c r="P2518">
        <f t="shared" si="78"/>
        <v>0</v>
      </c>
      <c r="Q2518">
        <f>YEAR(K2518)</f>
        <v>2015</v>
      </c>
      <c r="R2518">
        <f t="shared" si="79"/>
        <v>118</v>
      </c>
      <c r="S2518" s="17" t="s">
        <v>8343</v>
      </c>
      <c r="T2518" t="s">
        <v>8346</v>
      </c>
    </row>
    <row r="2519" spans="1:20" ht="48" hidden="1" x14ac:dyDescent="0.2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 s="12">
        <v>1406825159</v>
      </c>
      <c r="J2519" s="12">
        <v>1404233159</v>
      </c>
      <c r="K2519" s="13">
        <f>(J2519/86400)+25569</f>
        <v>41821.698599537034</v>
      </c>
      <c r="L2519" t="b">
        <v>0</v>
      </c>
      <c r="M2519">
        <v>21</v>
      </c>
      <c r="N2519" t="b">
        <v>1</v>
      </c>
      <c r="O2519" t="s">
        <v>8269</v>
      </c>
      <c r="P2519">
        <f t="shared" si="78"/>
        <v>0</v>
      </c>
      <c r="Q2519">
        <f>YEAR(K2519)</f>
        <v>2014</v>
      </c>
      <c r="R2519">
        <f t="shared" si="79"/>
        <v>101</v>
      </c>
      <c r="S2519" s="17" t="s">
        <v>8343</v>
      </c>
      <c r="T2519" t="s">
        <v>8346</v>
      </c>
    </row>
    <row r="2520" spans="1:20" ht="48" x14ac:dyDescent="0.2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 s="12">
        <v>1367444557</v>
      </c>
      <c r="J2520" s="12">
        <v>1364852557</v>
      </c>
      <c r="K2520" s="13">
        <f>(J2520/86400)+25569</f>
        <v>41365.904594907406</v>
      </c>
      <c r="L2520" t="b">
        <v>0</v>
      </c>
      <c r="M2520">
        <v>15</v>
      </c>
      <c r="N2520" t="b">
        <v>0</v>
      </c>
      <c r="O2520" t="s">
        <v>8273</v>
      </c>
      <c r="P2520">
        <f t="shared" si="78"/>
        <v>0</v>
      </c>
      <c r="Q2520">
        <f>YEAR(K2520)</f>
        <v>2013</v>
      </c>
      <c r="R2520">
        <f t="shared" si="79"/>
        <v>25</v>
      </c>
      <c r="S2520" s="17" t="s">
        <v>8331</v>
      </c>
      <c r="T2520" t="s">
        <v>8372</v>
      </c>
    </row>
    <row r="2521" spans="1:20" ht="48" hidden="1" x14ac:dyDescent="0.2">
      <c r="A2521">
        <v>782</v>
      </c>
      <c r="B2521" s="3" t="s">
        <v>783</v>
      </c>
      <c r="C2521" s="3" t="s">
        <v>4892</v>
      </c>
      <c r="D2521" s="6">
        <v>700</v>
      </c>
      <c r="E2521" s="8">
        <v>700</v>
      </c>
      <c r="F2521" t="s">
        <v>8218</v>
      </c>
      <c r="G2521" t="s">
        <v>8223</v>
      </c>
      <c r="H2521" t="s">
        <v>8245</v>
      </c>
      <c r="I2521" s="12">
        <v>1345918302</v>
      </c>
      <c r="J2521" s="12">
        <v>1343326302</v>
      </c>
      <c r="K2521" s="13">
        <f>(J2521/86400)+25569</f>
        <v>41116.758125</v>
      </c>
      <c r="L2521" t="b">
        <v>0</v>
      </c>
      <c r="M2521">
        <v>14</v>
      </c>
      <c r="N2521" t="b">
        <v>1</v>
      </c>
      <c r="O2521" t="s">
        <v>8274</v>
      </c>
      <c r="P2521">
        <f t="shared" si="78"/>
        <v>0</v>
      </c>
      <c r="Q2521">
        <f>YEAR(K2521)</f>
        <v>2012</v>
      </c>
      <c r="R2521">
        <f t="shared" si="79"/>
        <v>100</v>
      </c>
      <c r="S2521" s="17" t="s">
        <v>8347</v>
      </c>
      <c r="T2521" t="s">
        <v>8351</v>
      </c>
    </row>
    <row r="2522" spans="1:20" ht="48" x14ac:dyDescent="0.2">
      <c r="A2522">
        <v>663</v>
      </c>
      <c r="B2522" s="3" t="s">
        <v>664</v>
      </c>
      <c r="C2522" s="3" t="s">
        <v>4773</v>
      </c>
      <c r="D2522" s="6">
        <v>200000</v>
      </c>
      <c r="E2522" s="8">
        <v>700</v>
      </c>
      <c r="F2522" t="s">
        <v>8220</v>
      </c>
      <c r="G2522" t="s">
        <v>8231</v>
      </c>
      <c r="H2522" t="s">
        <v>8252</v>
      </c>
      <c r="I2522" s="12">
        <v>1437250456</v>
      </c>
      <c r="J2522" s="12">
        <v>1434658456</v>
      </c>
      <c r="K2522" s="13">
        <f>(J2522/86400)+25569</f>
        <v>42173.843240740738</v>
      </c>
      <c r="L2522" t="b">
        <v>0</v>
      </c>
      <c r="M2522">
        <v>7</v>
      </c>
      <c r="N2522" t="b">
        <v>0</v>
      </c>
      <c r="O2522" t="s">
        <v>8271</v>
      </c>
      <c r="P2522">
        <f t="shared" si="78"/>
        <v>0</v>
      </c>
      <c r="Q2522">
        <f>YEAR(K2522)</f>
        <v>2015</v>
      </c>
      <c r="R2522">
        <f t="shared" si="79"/>
        <v>0</v>
      </c>
      <c r="S2522" s="17" t="s">
        <v>8328</v>
      </c>
      <c r="T2522" t="s">
        <v>8330</v>
      </c>
    </row>
    <row r="2523" spans="1:20" ht="48" hidden="1" x14ac:dyDescent="0.2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 s="12">
        <v>1477710000</v>
      </c>
      <c r="J2523" s="12">
        <v>1475248279</v>
      </c>
      <c r="K2523" s="13">
        <f>(J2523/86400)+25569</f>
        <v>42643.632858796293</v>
      </c>
      <c r="L2523" t="b">
        <v>0</v>
      </c>
      <c r="M2523">
        <v>12</v>
      </c>
      <c r="N2523" t="b">
        <v>1</v>
      </c>
      <c r="O2523" t="s">
        <v>8269</v>
      </c>
      <c r="P2523">
        <f t="shared" si="78"/>
        <v>0</v>
      </c>
      <c r="Q2523">
        <f>YEAR(K2523)</f>
        <v>2016</v>
      </c>
      <c r="R2523">
        <f t="shared" si="79"/>
        <v>139</v>
      </c>
      <c r="S2523" s="17" t="s">
        <v>8343</v>
      </c>
      <c r="T2523" t="s">
        <v>8346</v>
      </c>
    </row>
    <row r="2524" spans="1:20" ht="32" hidden="1" x14ac:dyDescent="0.2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 s="12">
        <v>1464460329</v>
      </c>
      <c r="J2524" s="12">
        <v>1461954729</v>
      </c>
      <c r="K2524" s="13">
        <f>(J2524/86400)+25569</f>
        <v>42489.772326388891</v>
      </c>
      <c r="L2524" t="b">
        <v>0</v>
      </c>
      <c r="M2524">
        <v>9</v>
      </c>
      <c r="N2524" t="b">
        <v>0</v>
      </c>
      <c r="O2524" t="s">
        <v>8270</v>
      </c>
      <c r="P2524">
        <f t="shared" si="78"/>
        <v>0</v>
      </c>
      <c r="Q2524">
        <f>YEAR(K2524)</f>
        <v>2016</v>
      </c>
      <c r="R2524">
        <f t="shared" si="79"/>
        <v>1</v>
      </c>
      <c r="S2524" s="17" t="s">
        <v>8328</v>
      </c>
      <c r="T2524" t="s">
        <v>8362</v>
      </c>
    </row>
    <row r="2525" spans="1:20" ht="48" hidden="1" x14ac:dyDescent="0.2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 s="12">
        <v>1469220144</v>
      </c>
      <c r="J2525" s="12">
        <v>1466628144</v>
      </c>
      <c r="K2525" s="13">
        <f>(J2525/86400)+25569</f>
        <v>42543.862777777773</v>
      </c>
      <c r="L2525" t="b">
        <v>0</v>
      </c>
      <c r="M2525">
        <v>15</v>
      </c>
      <c r="N2525" t="b">
        <v>1</v>
      </c>
      <c r="O2525" t="s">
        <v>8267</v>
      </c>
      <c r="P2525">
        <f t="shared" si="78"/>
        <v>0</v>
      </c>
      <c r="Q2525">
        <f>YEAR(K2525)</f>
        <v>2016</v>
      </c>
      <c r="R2525">
        <f t="shared" si="79"/>
        <v>137</v>
      </c>
      <c r="S2525" s="17" t="s">
        <v>8341</v>
      </c>
      <c r="T2525" t="s">
        <v>8342</v>
      </c>
    </row>
    <row r="2526" spans="1:20" ht="48" x14ac:dyDescent="0.2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 s="12">
        <v>1431374222</v>
      </c>
      <c r="J2526" s="12">
        <v>1427486222</v>
      </c>
      <c r="K2526" s="13">
        <f>(J2526/86400)+25569</f>
        <v>42090.831273148149</v>
      </c>
      <c r="L2526" t="b">
        <v>0</v>
      </c>
      <c r="M2526">
        <v>25</v>
      </c>
      <c r="N2526" t="b">
        <v>0</v>
      </c>
      <c r="O2526" t="s">
        <v>8271</v>
      </c>
      <c r="P2526">
        <f t="shared" si="78"/>
        <v>0</v>
      </c>
      <c r="Q2526">
        <f>YEAR(K2526)</f>
        <v>2015</v>
      </c>
      <c r="R2526">
        <f t="shared" si="79"/>
        <v>5</v>
      </c>
      <c r="S2526" s="17" t="s">
        <v>8328</v>
      </c>
      <c r="T2526" t="s">
        <v>8330</v>
      </c>
    </row>
    <row r="2527" spans="1:20" ht="32" hidden="1" x14ac:dyDescent="0.2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 s="12">
        <v>1307459881</v>
      </c>
      <c r="J2527" s="12">
        <v>1304867881</v>
      </c>
      <c r="K2527" s="13">
        <f>(J2527/86400)+25569</f>
        <v>40671.637511574074</v>
      </c>
      <c r="L2527" t="b">
        <v>0</v>
      </c>
      <c r="M2527">
        <v>26</v>
      </c>
      <c r="N2527" t="b">
        <v>1</v>
      </c>
      <c r="O2527" t="s">
        <v>8277</v>
      </c>
      <c r="P2527">
        <f t="shared" si="78"/>
        <v>0</v>
      </c>
      <c r="Q2527">
        <f>YEAR(K2527)</f>
        <v>2011</v>
      </c>
      <c r="R2527">
        <f t="shared" si="79"/>
        <v>137</v>
      </c>
      <c r="S2527" s="17" t="s">
        <v>8347</v>
      </c>
      <c r="T2527" t="s">
        <v>8348</v>
      </c>
    </row>
    <row r="2528" spans="1:20" ht="48" hidden="1" x14ac:dyDescent="0.2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 s="12">
        <v>1340476375</v>
      </c>
      <c r="J2528" s="12">
        <v>1337884375</v>
      </c>
      <c r="K2528" s="13">
        <f>(J2528/86400)+25569</f>
        <v>41053.772858796292</v>
      </c>
      <c r="L2528" t="b">
        <v>0</v>
      </c>
      <c r="M2528">
        <v>29</v>
      </c>
      <c r="N2528" t="b">
        <v>1</v>
      </c>
      <c r="O2528" t="s">
        <v>8277</v>
      </c>
      <c r="P2528">
        <f t="shared" si="78"/>
        <v>0</v>
      </c>
      <c r="Q2528">
        <f>YEAR(K2528)</f>
        <v>2012</v>
      </c>
      <c r="R2528">
        <f t="shared" si="79"/>
        <v>113</v>
      </c>
      <c r="S2528" s="17" t="s">
        <v>8347</v>
      </c>
      <c r="T2528" t="s">
        <v>8348</v>
      </c>
    </row>
    <row r="2529" spans="1:20" ht="48" hidden="1" x14ac:dyDescent="0.2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 s="12">
        <v>1280800740</v>
      </c>
      <c r="J2529" s="12">
        <v>1279603955</v>
      </c>
      <c r="K2529" s="13">
        <f>(J2529/86400)+25569</f>
        <v>40379.23096064815</v>
      </c>
      <c r="L2529" t="b">
        <v>0</v>
      </c>
      <c r="M2529">
        <v>17</v>
      </c>
      <c r="N2529" t="b">
        <v>1</v>
      </c>
      <c r="O2529" t="s">
        <v>8274</v>
      </c>
      <c r="P2529">
        <f t="shared" si="78"/>
        <v>0</v>
      </c>
      <c r="Q2529">
        <f>YEAR(K2529)</f>
        <v>2010</v>
      </c>
      <c r="R2529">
        <f t="shared" si="79"/>
        <v>170</v>
      </c>
      <c r="S2529" s="17" t="s">
        <v>8347</v>
      </c>
      <c r="T2529" t="s">
        <v>8351</v>
      </c>
    </row>
    <row r="2530" spans="1:20" ht="48" x14ac:dyDescent="0.2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 s="12">
        <v>1463232936</v>
      </c>
      <c r="J2530" s="12">
        <v>1461072936</v>
      </c>
      <c r="K2530" s="13">
        <f>(J2530/86400)+25569</f>
        <v>42479.566388888888</v>
      </c>
      <c r="L2530" t="b">
        <v>0</v>
      </c>
      <c r="M2530">
        <v>18</v>
      </c>
      <c r="N2530" t="b">
        <v>0</v>
      </c>
      <c r="O2530" t="s">
        <v>8280</v>
      </c>
      <c r="P2530">
        <f t="shared" si="78"/>
        <v>0</v>
      </c>
      <c r="Q2530">
        <f>YEAR(K2530)</f>
        <v>2016</v>
      </c>
      <c r="R2530">
        <f t="shared" si="79"/>
        <v>3</v>
      </c>
      <c r="S2530" s="17" t="s">
        <v>8336</v>
      </c>
      <c r="T2530" t="s">
        <v>8354</v>
      </c>
    </row>
    <row r="2531" spans="1:20" ht="48" x14ac:dyDescent="0.2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 s="12">
        <v>1467603624</v>
      </c>
      <c r="J2531" s="12">
        <v>1465011624</v>
      </c>
      <c r="K2531" s="13">
        <f>(J2531/86400)+25569</f>
        <v>42525.153055555551</v>
      </c>
      <c r="L2531" t="b">
        <v>0</v>
      </c>
      <c r="M2531">
        <v>12</v>
      </c>
      <c r="N2531" t="b">
        <v>0</v>
      </c>
      <c r="O2531" t="s">
        <v>8287</v>
      </c>
      <c r="P2531">
        <f t="shared" si="78"/>
        <v>0</v>
      </c>
      <c r="Q2531">
        <f>YEAR(K2531)</f>
        <v>2016</v>
      </c>
      <c r="R2531">
        <f t="shared" si="79"/>
        <v>45</v>
      </c>
      <c r="S2531" s="17" t="s">
        <v>8333</v>
      </c>
      <c r="T2531" t="s">
        <v>8375</v>
      </c>
    </row>
    <row r="2532" spans="1:20" ht="32" x14ac:dyDescent="0.2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 s="12">
        <v>1402956000</v>
      </c>
      <c r="J2532" s="12">
        <v>1400523845</v>
      </c>
      <c r="K2532" s="13">
        <f>(J2532/86400)+25569</f>
        <v>41778.766724537039</v>
      </c>
      <c r="L2532" t="b">
        <v>0</v>
      </c>
      <c r="M2532">
        <v>13</v>
      </c>
      <c r="N2532" t="b">
        <v>0</v>
      </c>
      <c r="O2532" t="s">
        <v>8268</v>
      </c>
      <c r="P2532">
        <f t="shared" si="78"/>
        <v>0</v>
      </c>
      <c r="Q2532">
        <f>YEAR(K2532)</f>
        <v>2014</v>
      </c>
      <c r="R2532">
        <f t="shared" si="79"/>
        <v>6</v>
      </c>
      <c r="S2532" s="17" t="s">
        <v>8341</v>
      </c>
      <c r="T2532" t="s">
        <v>8359</v>
      </c>
    </row>
    <row r="2533" spans="1:20" ht="32" hidden="1" x14ac:dyDescent="0.2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 s="12">
        <v>1409500725</v>
      </c>
      <c r="J2533" s="12">
        <v>1406908725</v>
      </c>
      <c r="K2533" s="13">
        <f>(J2533/86400)+25569</f>
        <v>41852.665798611109</v>
      </c>
      <c r="L2533" t="b">
        <v>0</v>
      </c>
      <c r="M2533">
        <v>13</v>
      </c>
      <c r="N2533" t="b">
        <v>1</v>
      </c>
      <c r="O2533" t="s">
        <v>8283</v>
      </c>
      <c r="P2533">
        <f t="shared" si="78"/>
        <v>0</v>
      </c>
      <c r="Q2533">
        <f>YEAR(K2533)</f>
        <v>2014</v>
      </c>
      <c r="R2533">
        <f t="shared" si="79"/>
        <v>135</v>
      </c>
      <c r="S2533" s="17" t="s">
        <v>8333</v>
      </c>
      <c r="T2533" t="s">
        <v>8334</v>
      </c>
    </row>
    <row r="2534" spans="1:20" ht="48" x14ac:dyDescent="0.2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 s="12">
        <v>1427306470</v>
      </c>
      <c r="J2534" s="12">
        <v>1424718070</v>
      </c>
      <c r="K2534" s="13">
        <f>(J2534/86400)+25569</f>
        <v>42058.792476851857</v>
      </c>
      <c r="L2534" t="b">
        <v>0</v>
      </c>
      <c r="M2534">
        <v>13</v>
      </c>
      <c r="N2534" t="b">
        <v>0</v>
      </c>
      <c r="O2534" t="s">
        <v>8269</v>
      </c>
      <c r="P2534">
        <f t="shared" si="78"/>
        <v>0</v>
      </c>
      <c r="Q2534">
        <f>YEAR(K2534)</f>
        <v>2015</v>
      </c>
      <c r="R2534">
        <f t="shared" si="79"/>
        <v>27</v>
      </c>
      <c r="S2534" s="17" t="s">
        <v>8343</v>
      </c>
      <c r="T2534" t="s">
        <v>8346</v>
      </c>
    </row>
    <row r="2535" spans="1:20" ht="48" hidden="1" x14ac:dyDescent="0.2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 s="12">
        <v>1461622616</v>
      </c>
      <c r="J2535" s="12">
        <v>1456442216</v>
      </c>
      <c r="K2535" s="13">
        <f>(J2535/86400)+25569</f>
        <v>42425.970092592594</v>
      </c>
      <c r="L2535" t="b">
        <v>0</v>
      </c>
      <c r="M2535">
        <v>14</v>
      </c>
      <c r="N2535" t="b">
        <v>0</v>
      </c>
      <c r="O2535" t="s">
        <v>8270</v>
      </c>
      <c r="P2535">
        <f t="shared" si="78"/>
        <v>0</v>
      </c>
      <c r="Q2535">
        <f>YEAR(K2535)</f>
        <v>2016</v>
      </c>
      <c r="R2535">
        <f t="shared" si="79"/>
        <v>1</v>
      </c>
      <c r="S2535" s="17" t="s">
        <v>8328</v>
      </c>
      <c r="T2535" t="s">
        <v>8362</v>
      </c>
    </row>
    <row r="2536" spans="1:20" ht="48" x14ac:dyDescent="0.2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 s="12">
        <v>1455826460</v>
      </c>
      <c r="J2536" s="12">
        <v>1452716060</v>
      </c>
      <c r="K2536" s="13">
        <f>(J2536/86400)+25569</f>
        <v>42382.843287037038</v>
      </c>
      <c r="L2536" t="b">
        <v>0</v>
      </c>
      <c r="M2536">
        <v>16</v>
      </c>
      <c r="N2536" t="b">
        <v>0</v>
      </c>
      <c r="O2536" t="s">
        <v>8271</v>
      </c>
      <c r="P2536">
        <f t="shared" si="78"/>
        <v>0</v>
      </c>
      <c r="Q2536">
        <f>YEAR(K2536)</f>
        <v>2016</v>
      </c>
      <c r="R2536">
        <f t="shared" si="79"/>
        <v>9</v>
      </c>
      <c r="S2536" s="17" t="s">
        <v>8328</v>
      </c>
      <c r="T2536" t="s">
        <v>8330</v>
      </c>
    </row>
    <row r="2537" spans="1:20" ht="48" hidden="1" x14ac:dyDescent="0.2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 s="12">
        <v>1412938800</v>
      </c>
      <c r="J2537" s="12">
        <v>1411019409</v>
      </c>
      <c r="K2537" s="13">
        <f>(J2537/86400)+25569</f>
        <v>41900.243159722224</v>
      </c>
      <c r="L2537" t="b">
        <v>0</v>
      </c>
      <c r="M2537">
        <v>13</v>
      </c>
      <c r="N2537" t="b">
        <v>1</v>
      </c>
      <c r="O2537" t="s">
        <v>8269</v>
      </c>
      <c r="P2537">
        <f t="shared" si="78"/>
        <v>0</v>
      </c>
      <c r="Q2537">
        <f>YEAR(K2537)</f>
        <v>2014</v>
      </c>
      <c r="R2537">
        <f t="shared" si="79"/>
        <v>133</v>
      </c>
      <c r="S2537" s="17" t="s">
        <v>8343</v>
      </c>
      <c r="T2537" t="s">
        <v>8346</v>
      </c>
    </row>
    <row r="2538" spans="1:20" ht="48" hidden="1" x14ac:dyDescent="0.2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 s="12">
        <v>1487580602</v>
      </c>
      <c r="J2538" s="12">
        <v>1485161402</v>
      </c>
      <c r="K2538" s="13">
        <f>(J2538/86400)+25569</f>
        <v>42758.368078703701</v>
      </c>
      <c r="L2538" t="b">
        <v>0</v>
      </c>
      <c r="M2538">
        <v>25</v>
      </c>
      <c r="N2538" t="b">
        <v>1</v>
      </c>
      <c r="O2538" t="s">
        <v>8269</v>
      </c>
      <c r="P2538">
        <f t="shared" si="78"/>
        <v>0</v>
      </c>
      <c r="Q2538">
        <f>YEAR(K2538)</f>
        <v>2017</v>
      </c>
      <c r="R2538">
        <f t="shared" si="79"/>
        <v>133</v>
      </c>
      <c r="S2538" s="17" t="s">
        <v>8343</v>
      </c>
      <c r="T2538" t="s">
        <v>8346</v>
      </c>
    </row>
    <row r="2539" spans="1:20" ht="48" hidden="1" x14ac:dyDescent="0.2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 s="12">
        <v>1436749200</v>
      </c>
      <c r="J2539" s="12">
        <v>1434997018</v>
      </c>
      <c r="K2539" s="13">
        <f>(J2539/86400)+25569</f>
        <v>42177.761782407411</v>
      </c>
      <c r="L2539" t="b">
        <v>0</v>
      </c>
      <c r="M2539">
        <v>18</v>
      </c>
      <c r="N2539" t="b">
        <v>1</v>
      </c>
      <c r="O2539" t="s">
        <v>8269</v>
      </c>
      <c r="P2539">
        <f t="shared" si="78"/>
        <v>0</v>
      </c>
      <c r="Q2539">
        <f>YEAR(K2539)</f>
        <v>2015</v>
      </c>
      <c r="R2539">
        <f t="shared" si="79"/>
        <v>132</v>
      </c>
      <c r="S2539" s="17" t="s">
        <v>8343</v>
      </c>
      <c r="T2539" t="s">
        <v>8346</v>
      </c>
    </row>
    <row r="2540" spans="1:20" ht="48" hidden="1" x14ac:dyDescent="0.2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 s="12">
        <v>1429636927</v>
      </c>
      <c r="J2540" s="12">
        <v>1427304127</v>
      </c>
      <c r="K2540" s="13">
        <f>(J2540/86400)+25569</f>
        <v>42088.723692129628</v>
      </c>
      <c r="L2540" t="b">
        <v>0</v>
      </c>
      <c r="M2540">
        <v>16</v>
      </c>
      <c r="N2540" t="b">
        <v>1</v>
      </c>
      <c r="O2540" t="s">
        <v>8269</v>
      </c>
      <c r="P2540">
        <f t="shared" si="78"/>
        <v>0</v>
      </c>
      <c r="Q2540">
        <f>YEAR(K2540)</f>
        <v>2015</v>
      </c>
      <c r="R2540">
        <f t="shared" si="79"/>
        <v>101</v>
      </c>
      <c r="S2540" s="17" t="s">
        <v>8343</v>
      </c>
      <c r="T2540" t="s">
        <v>8346</v>
      </c>
    </row>
    <row r="2541" spans="1:20" ht="48" x14ac:dyDescent="0.2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 s="12">
        <v>1435429626</v>
      </c>
      <c r="J2541" s="12">
        <v>1431973626</v>
      </c>
      <c r="K2541" s="13">
        <f>(J2541/86400)+25569</f>
        <v>42142.768819444449</v>
      </c>
      <c r="L2541" t="b">
        <v>0</v>
      </c>
      <c r="M2541">
        <v>14</v>
      </c>
      <c r="N2541" t="b">
        <v>0</v>
      </c>
      <c r="O2541" t="s">
        <v>8269</v>
      </c>
      <c r="P2541">
        <f t="shared" si="78"/>
        <v>0</v>
      </c>
      <c r="Q2541">
        <f>YEAR(K2541)</f>
        <v>2015</v>
      </c>
      <c r="R2541">
        <f t="shared" si="79"/>
        <v>37</v>
      </c>
      <c r="S2541" s="17" t="s">
        <v>8343</v>
      </c>
      <c r="T2541" t="s">
        <v>8346</v>
      </c>
    </row>
    <row r="2542" spans="1:20" ht="48" x14ac:dyDescent="0.2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 s="12">
        <v>1406861438</v>
      </c>
      <c r="J2542" s="12">
        <v>1402973438</v>
      </c>
      <c r="K2542" s="13">
        <f>(J2542/86400)+25569</f>
        <v>41807.118495370371</v>
      </c>
      <c r="L2542" t="b">
        <v>0</v>
      </c>
      <c r="M2542">
        <v>3</v>
      </c>
      <c r="N2542" t="b">
        <v>0</v>
      </c>
      <c r="O2542" t="s">
        <v>8294</v>
      </c>
      <c r="P2542">
        <f t="shared" si="78"/>
        <v>0</v>
      </c>
      <c r="Q2542">
        <f>YEAR(K2542)</f>
        <v>2014</v>
      </c>
      <c r="R2542">
        <f t="shared" si="79"/>
        <v>26</v>
      </c>
      <c r="S2542" s="17" t="s">
        <v>8333</v>
      </c>
      <c r="T2542" t="s">
        <v>8373</v>
      </c>
    </row>
    <row r="2543" spans="1:20" ht="48" x14ac:dyDescent="0.2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 s="12">
        <v>1424421253</v>
      </c>
      <c r="J2543" s="12">
        <v>1421829253</v>
      </c>
      <c r="K2543" s="13">
        <f>(J2543/86400)+25569</f>
        <v>42025.357094907406</v>
      </c>
      <c r="L2543" t="b">
        <v>1</v>
      </c>
      <c r="M2543">
        <v>10</v>
      </c>
      <c r="N2543" t="b">
        <v>0</v>
      </c>
      <c r="O2543" t="s">
        <v>8283</v>
      </c>
      <c r="P2543">
        <f t="shared" si="78"/>
        <v>651</v>
      </c>
      <c r="Q2543">
        <f>YEAR(K2543)</f>
        <v>2015</v>
      </c>
      <c r="R2543">
        <f t="shared" si="79"/>
        <v>14</v>
      </c>
      <c r="S2543" s="17" t="s">
        <v>8333</v>
      </c>
      <c r="T2543" t="s">
        <v>8334</v>
      </c>
    </row>
    <row r="2544" spans="1:20" ht="48" x14ac:dyDescent="0.2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 s="12">
        <v>1444971540</v>
      </c>
      <c r="J2544" s="12">
        <v>1442593427</v>
      </c>
      <c r="K2544" s="13">
        <f>(J2544/86400)+25569</f>
        <v>42265.683182870373</v>
      </c>
      <c r="L2544" t="b">
        <v>0</v>
      </c>
      <c r="M2544">
        <v>7</v>
      </c>
      <c r="N2544" t="b">
        <v>0</v>
      </c>
      <c r="O2544" t="s">
        <v>8269</v>
      </c>
      <c r="P2544">
        <f t="shared" si="78"/>
        <v>0</v>
      </c>
      <c r="Q2544">
        <f>YEAR(K2544)</f>
        <v>2015</v>
      </c>
      <c r="R2544">
        <f t="shared" si="79"/>
        <v>13</v>
      </c>
      <c r="S2544" s="17" t="s">
        <v>8343</v>
      </c>
      <c r="T2544" t="s">
        <v>8346</v>
      </c>
    </row>
    <row r="2545" spans="1:20" ht="48" x14ac:dyDescent="0.2">
      <c r="A2545">
        <v>1723</v>
      </c>
      <c r="B2545" s="3" t="s">
        <v>1724</v>
      </c>
      <c r="C2545" s="3" t="s">
        <v>5833</v>
      </c>
      <c r="D2545" s="6">
        <v>10000</v>
      </c>
      <c r="E2545" s="8">
        <v>650</v>
      </c>
      <c r="F2545" t="s">
        <v>8220</v>
      </c>
      <c r="G2545" t="s">
        <v>8223</v>
      </c>
      <c r="H2545" t="s">
        <v>8245</v>
      </c>
      <c r="I2545" s="12">
        <v>1435730400</v>
      </c>
      <c r="J2545" s="12">
        <v>1430855315</v>
      </c>
      <c r="K2545" s="13">
        <f>(J2545/86400)+25569</f>
        <v>42129.82540509259</v>
      </c>
      <c r="L2545" t="b">
        <v>0</v>
      </c>
      <c r="M2545">
        <v>3</v>
      </c>
      <c r="N2545" t="b">
        <v>0</v>
      </c>
      <c r="O2545" t="s">
        <v>8291</v>
      </c>
      <c r="P2545">
        <f t="shared" si="78"/>
        <v>0</v>
      </c>
      <c r="Q2545">
        <f>YEAR(K2545)</f>
        <v>2015</v>
      </c>
      <c r="R2545">
        <f t="shared" si="79"/>
        <v>7</v>
      </c>
      <c r="S2545" s="17" t="s">
        <v>8347</v>
      </c>
      <c r="T2545" t="s">
        <v>8350</v>
      </c>
    </row>
    <row r="2546" spans="1:20" ht="32" hidden="1" x14ac:dyDescent="0.2">
      <c r="A2546">
        <v>1576</v>
      </c>
      <c r="B2546" s="3" t="s">
        <v>1577</v>
      </c>
      <c r="C2546" s="3" t="s">
        <v>5686</v>
      </c>
      <c r="D2546" s="6">
        <v>5000</v>
      </c>
      <c r="E2546" s="8">
        <v>650</v>
      </c>
      <c r="F2546" t="s">
        <v>8219</v>
      </c>
      <c r="G2546" t="s">
        <v>8223</v>
      </c>
      <c r="H2546" t="s">
        <v>8245</v>
      </c>
      <c r="I2546" s="12">
        <v>1435698368</v>
      </c>
      <c r="J2546" s="12">
        <v>1431810368</v>
      </c>
      <c r="K2546" s="13">
        <f>(J2546/86400)+25569</f>
        <v>42140.879259259258</v>
      </c>
      <c r="L2546" t="b">
        <v>0</v>
      </c>
      <c r="M2546">
        <v>10</v>
      </c>
      <c r="N2546" t="b">
        <v>0</v>
      </c>
      <c r="O2546" t="s">
        <v>8288</v>
      </c>
      <c r="P2546">
        <f t="shared" si="78"/>
        <v>0</v>
      </c>
      <c r="Q2546">
        <f>YEAR(K2546)</f>
        <v>2015</v>
      </c>
      <c r="R2546">
        <f t="shared" si="79"/>
        <v>13</v>
      </c>
      <c r="S2546" s="17" t="s">
        <v>8331</v>
      </c>
      <c r="T2546" t="s">
        <v>8369</v>
      </c>
    </row>
    <row r="2547" spans="1:20" ht="48" x14ac:dyDescent="0.2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 s="12">
        <v>1480525200</v>
      </c>
      <c r="J2547" s="12">
        <v>1477781724</v>
      </c>
      <c r="K2547" s="13">
        <f>(J2547/86400)+25569</f>
        <v>42672.955138888894</v>
      </c>
      <c r="L2547" t="b">
        <v>0</v>
      </c>
      <c r="M2547">
        <v>6</v>
      </c>
      <c r="N2547" t="b">
        <v>0</v>
      </c>
      <c r="O2547" t="s">
        <v>8269</v>
      </c>
      <c r="P2547">
        <f t="shared" si="78"/>
        <v>0</v>
      </c>
      <c r="Q2547">
        <f>YEAR(K2547)</f>
        <v>2016</v>
      </c>
      <c r="R2547">
        <f t="shared" si="79"/>
        <v>11</v>
      </c>
      <c r="S2547" s="17" t="s">
        <v>8343</v>
      </c>
      <c r="T2547" t="s">
        <v>8346</v>
      </c>
    </row>
    <row r="2548" spans="1:20" ht="48" hidden="1" x14ac:dyDescent="0.2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 s="12">
        <v>1429317420</v>
      </c>
      <c r="J2548" s="12">
        <v>1424226768</v>
      </c>
      <c r="K2548" s="13">
        <f>(J2548/86400)+25569</f>
        <v>42053.106111111112</v>
      </c>
      <c r="L2548" t="b">
        <v>0</v>
      </c>
      <c r="M2548">
        <v>13</v>
      </c>
      <c r="N2548" t="b">
        <v>1</v>
      </c>
      <c r="O2548" t="s">
        <v>8269</v>
      </c>
      <c r="P2548">
        <f t="shared" si="78"/>
        <v>0</v>
      </c>
      <c r="Q2548">
        <f>YEAR(K2548)</f>
        <v>2015</v>
      </c>
      <c r="R2548">
        <f t="shared" si="79"/>
        <v>130</v>
      </c>
      <c r="S2548" s="17" t="s">
        <v>8343</v>
      </c>
      <c r="T2548" t="s">
        <v>8346</v>
      </c>
    </row>
    <row r="2549" spans="1:20" ht="48" hidden="1" x14ac:dyDescent="0.2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 s="12">
        <v>1425099540</v>
      </c>
      <c r="J2549" s="12">
        <v>1424280938</v>
      </c>
      <c r="K2549" s="13">
        <f>(J2549/86400)+25569</f>
        <v>42053.733078703706</v>
      </c>
      <c r="L2549" t="b">
        <v>0</v>
      </c>
      <c r="M2549">
        <v>14</v>
      </c>
      <c r="N2549" t="b">
        <v>1</v>
      </c>
      <c r="O2549" t="s">
        <v>8269</v>
      </c>
      <c r="P2549">
        <f t="shared" si="78"/>
        <v>0</v>
      </c>
      <c r="Q2549">
        <f>YEAR(K2549)</f>
        <v>2015</v>
      </c>
      <c r="R2549">
        <f t="shared" si="79"/>
        <v>130</v>
      </c>
      <c r="S2549" s="17" t="s">
        <v>8343</v>
      </c>
      <c r="T2549" t="s">
        <v>8346</v>
      </c>
    </row>
    <row r="2550" spans="1:20" ht="48" x14ac:dyDescent="0.2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 s="12">
        <v>1409376600</v>
      </c>
      <c r="J2550" s="12">
        <v>1405957098</v>
      </c>
      <c r="K2550" s="13">
        <f>(J2550/86400)+25569</f>
        <v>41841.651597222226</v>
      </c>
      <c r="L2550" t="b">
        <v>0</v>
      </c>
      <c r="M2550">
        <v>14</v>
      </c>
      <c r="N2550" t="b">
        <v>0</v>
      </c>
      <c r="O2550" t="s">
        <v>8269</v>
      </c>
      <c r="P2550">
        <f t="shared" si="78"/>
        <v>0</v>
      </c>
      <c r="Q2550">
        <f>YEAR(K2550)</f>
        <v>2014</v>
      </c>
      <c r="R2550">
        <f t="shared" si="79"/>
        <v>27</v>
      </c>
      <c r="S2550" s="17" t="s">
        <v>8343</v>
      </c>
      <c r="T2550" t="s">
        <v>8346</v>
      </c>
    </row>
    <row r="2551" spans="1:20" ht="32" hidden="1" x14ac:dyDescent="0.2">
      <c r="A2551">
        <v>3131</v>
      </c>
      <c r="B2551" s="3" t="s">
        <v>3131</v>
      </c>
      <c r="C2551" s="3" t="s">
        <v>7241</v>
      </c>
      <c r="D2551" s="6">
        <v>4100</v>
      </c>
      <c r="E2551" s="8">
        <v>645</v>
      </c>
      <c r="F2551" t="s">
        <v>8221</v>
      </c>
      <c r="G2551" t="s">
        <v>8223</v>
      </c>
      <c r="H2551" t="s">
        <v>8245</v>
      </c>
      <c r="I2551" s="12">
        <v>1491656045</v>
      </c>
      <c r="J2551" s="12">
        <v>1489067645</v>
      </c>
      <c r="K2551" s="13">
        <f>(J2551/86400)+25569</f>
        <v>42803.579224537039</v>
      </c>
      <c r="L2551" t="b">
        <v>0</v>
      </c>
      <c r="M2551">
        <v>12</v>
      </c>
      <c r="N2551" t="b">
        <v>0</v>
      </c>
      <c r="O2551" t="s">
        <v>8269</v>
      </c>
      <c r="P2551">
        <f t="shared" si="78"/>
        <v>0</v>
      </c>
      <c r="Q2551">
        <f>YEAR(K2551)</f>
        <v>2017</v>
      </c>
      <c r="R2551">
        <f t="shared" si="79"/>
        <v>16</v>
      </c>
      <c r="S2551" s="17" t="s">
        <v>8343</v>
      </c>
      <c r="T2551" t="s">
        <v>8346</v>
      </c>
    </row>
    <row r="2552" spans="1:20" ht="48" x14ac:dyDescent="0.2">
      <c r="A2552">
        <v>3073</v>
      </c>
      <c r="B2552" s="3" t="s">
        <v>3073</v>
      </c>
      <c r="C2552" s="3" t="s">
        <v>7183</v>
      </c>
      <c r="D2552" s="6">
        <v>2800000</v>
      </c>
      <c r="E2552" s="8">
        <v>645</v>
      </c>
      <c r="F2552" t="s">
        <v>8220</v>
      </c>
      <c r="G2552" t="s">
        <v>8223</v>
      </c>
      <c r="H2552" t="s">
        <v>8245</v>
      </c>
      <c r="I2552" s="12">
        <v>1434309540</v>
      </c>
      <c r="J2552" s="12">
        <v>1429287900</v>
      </c>
      <c r="K2552" s="13">
        <f>(J2552/86400)+25569</f>
        <v>42111.684027777781</v>
      </c>
      <c r="L2552" t="b">
        <v>0</v>
      </c>
      <c r="M2552">
        <v>7</v>
      </c>
      <c r="N2552" t="b">
        <v>0</v>
      </c>
      <c r="O2552" t="s">
        <v>8301</v>
      </c>
      <c r="P2552">
        <f t="shared" si="78"/>
        <v>0</v>
      </c>
      <c r="Q2552">
        <f>YEAR(K2552)</f>
        <v>2015</v>
      </c>
      <c r="R2552">
        <f t="shared" si="79"/>
        <v>0</v>
      </c>
      <c r="S2552" s="17" t="s">
        <v>8343</v>
      </c>
      <c r="T2552" t="s">
        <v>8344</v>
      </c>
    </row>
    <row r="2553" spans="1:20" ht="48" x14ac:dyDescent="0.2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 s="12">
        <v>1338321305</v>
      </c>
      <c r="J2553" s="12">
        <v>1336506905</v>
      </c>
      <c r="K2553" s="13">
        <f>(J2553/86400)+25569</f>
        <v>41037.829918981479</v>
      </c>
      <c r="L2553" t="b">
        <v>0</v>
      </c>
      <c r="M2553">
        <v>30</v>
      </c>
      <c r="N2553" t="b">
        <v>0</v>
      </c>
      <c r="O2553" t="s">
        <v>8276</v>
      </c>
      <c r="P2553">
        <f t="shared" si="78"/>
        <v>0</v>
      </c>
      <c r="Q2553">
        <f>YEAR(K2553)</f>
        <v>2012</v>
      </c>
      <c r="R2553">
        <f t="shared" si="79"/>
        <v>31</v>
      </c>
      <c r="S2553" s="17" t="s">
        <v>8347</v>
      </c>
      <c r="T2553" t="s">
        <v>8370</v>
      </c>
    </row>
    <row r="2554" spans="1:20" ht="48" hidden="1" x14ac:dyDescent="0.2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 s="12">
        <v>1481615940</v>
      </c>
      <c r="J2554" s="12">
        <v>1479436646</v>
      </c>
      <c r="K2554" s="13">
        <f>(J2554/86400)+25569</f>
        <v>42692.109328703707</v>
      </c>
      <c r="L2554" t="b">
        <v>0</v>
      </c>
      <c r="M2554">
        <v>30</v>
      </c>
      <c r="N2554" t="b">
        <v>1</v>
      </c>
      <c r="O2554" t="s">
        <v>8278</v>
      </c>
      <c r="P2554">
        <f t="shared" si="78"/>
        <v>0</v>
      </c>
      <c r="Q2554">
        <f>YEAR(K2554)</f>
        <v>2016</v>
      </c>
      <c r="R2554">
        <f t="shared" si="79"/>
        <v>128</v>
      </c>
      <c r="S2554" s="17" t="s">
        <v>8347</v>
      </c>
      <c r="T2554" t="s">
        <v>8349</v>
      </c>
    </row>
    <row r="2555" spans="1:20" ht="48" x14ac:dyDescent="0.2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 s="12">
        <v>1406988000</v>
      </c>
      <c r="J2555" s="12">
        <v>1403822912</v>
      </c>
      <c r="K2555" s="13">
        <f>(J2555/86400)+25569</f>
        <v>41816.950370370367</v>
      </c>
      <c r="L2555" t="b">
        <v>0</v>
      </c>
      <c r="M2555">
        <v>16</v>
      </c>
      <c r="N2555" t="b">
        <v>0</v>
      </c>
      <c r="O2555" t="s">
        <v>8269</v>
      </c>
      <c r="P2555">
        <f t="shared" si="78"/>
        <v>0</v>
      </c>
      <c r="Q2555">
        <f>YEAR(K2555)</f>
        <v>2014</v>
      </c>
      <c r="R2555">
        <f t="shared" si="79"/>
        <v>32</v>
      </c>
      <c r="S2555" s="17" t="s">
        <v>8343</v>
      </c>
      <c r="T2555" t="s">
        <v>8346</v>
      </c>
    </row>
    <row r="2556" spans="1:20" ht="48" x14ac:dyDescent="0.2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 s="12">
        <v>1456002300</v>
      </c>
      <c r="J2556" s="12">
        <v>1454173120</v>
      </c>
      <c r="K2556" s="13">
        <f>(J2556/86400)+25569</f>
        <v>42399.707407407404</v>
      </c>
      <c r="L2556" t="b">
        <v>0</v>
      </c>
      <c r="M2556">
        <v>19</v>
      </c>
      <c r="N2556" t="b">
        <v>0</v>
      </c>
      <c r="O2556" t="s">
        <v>8269</v>
      </c>
      <c r="P2556">
        <f t="shared" si="78"/>
        <v>0</v>
      </c>
      <c r="Q2556">
        <f>YEAR(K2556)</f>
        <v>2016</v>
      </c>
      <c r="R2556">
        <f t="shared" si="79"/>
        <v>32</v>
      </c>
      <c r="S2556" s="17" t="s">
        <v>8343</v>
      </c>
      <c r="T2556" t="s">
        <v>8346</v>
      </c>
    </row>
    <row r="2557" spans="1:20" ht="48" x14ac:dyDescent="0.2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 s="12">
        <v>1477550434</v>
      </c>
      <c r="J2557" s="12">
        <v>1474958434</v>
      </c>
      <c r="K2557" s="13">
        <f>(J2557/86400)+25569</f>
        <v>42640.278171296297</v>
      </c>
      <c r="L2557" t="b">
        <v>0</v>
      </c>
      <c r="M2557">
        <v>14</v>
      </c>
      <c r="N2557" t="b">
        <v>0</v>
      </c>
      <c r="O2557" t="s">
        <v>8269</v>
      </c>
      <c r="P2557">
        <f t="shared" si="78"/>
        <v>0</v>
      </c>
      <c r="Q2557">
        <f>YEAR(K2557)</f>
        <v>2016</v>
      </c>
      <c r="R2557">
        <f t="shared" si="79"/>
        <v>21</v>
      </c>
      <c r="S2557" s="17" t="s">
        <v>8343</v>
      </c>
      <c r="T2557" t="s">
        <v>8346</v>
      </c>
    </row>
    <row r="2558" spans="1:20" ht="48" x14ac:dyDescent="0.2">
      <c r="A2558">
        <v>507</v>
      </c>
      <c r="B2558" s="3" t="s">
        <v>508</v>
      </c>
      <c r="C2558" s="3" t="s">
        <v>4617</v>
      </c>
      <c r="D2558" s="6">
        <v>20000</v>
      </c>
      <c r="E2558" s="8">
        <v>640</v>
      </c>
      <c r="F2558" t="s">
        <v>8220</v>
      </c>
      <c r="G2558" t="s">
        <v>8223</v>
      </c>
      <c r="H2558" t="s">
        <v>8245</v>
      </c>
      <c r="I2558" s="12">
        <v>1350687657</v>
      </c>
      <c r="J2558" s="12">
        <v>1346799657</v>
      </c>
      <c r="K2558" s="13">
        <f>(J2558/86400)+25569</f>
        <v>41156.958993055552</v>
      </c>
      <c r="L2558" t="b">
        <v>0</v>
      </c>
      <c r="M2558">
        <v>10</v>
      </c>
      <c r="N2558" t="b">
        <v>0</v>
      </c>
      <c r="O2558" t="s">
        <v>8268</v>
      </c>
      <c r="P2558">
        <f t="shared" si="78"/>
        <v>0</v>
      </c>
      <c r="Q2558">
        <f>YEAR(K2558)</f>
        <v>2012</v>
      </c>
      <c r="R2558">
        <f t="shared" si="79"/>
        <v>3</v>
      </c>
      <c r="S2558" s="17" t="s">
        <v>8341</v>
      </c>
      <c r="T2558" t="s">
        <v>8359</v>
      </c>
    </row>
    <row r="2559" spans="1:20" ht="48" x14ac:dyDescent="0.2">
      <c r="A2559">
        <v>164</v>
      </c>
      <c r="B2559" s="3" t="s">
        <v>166</v>
      </c>
      <c r="C2559" s="3" t="s">
        <v>4274</v>
      </c>
      <c r="D2559" s="6">
        <v>120000</v>
      </c>
      <c r="E2559" s="8">
        <v>640</v>
      </c>
      <c r="F2559" t="s">
        <v>8220</v>
      </c>
      <c r="G2559" t="s">
        <v>8223</v>
      </c>
      <c r="H2559" t="s">
        <v>8245</v>
      </c>
      <c r="I2559" s="12">
        <v>1411150701</v>
      </c>
      <c r="J2559" s="12">
        <v>1405966701</v>
      </c>
      <c r="K2559" s="13">
        <f>(J2559/86400)+25569</f>
        <v>41841.762743055559</v>
      </c>
      <c r="L2559" t="b">
        <v>0</v>
      </c>
      <c r="M2559">
        <v>7</v>
      </c>
      <c r="N2559" t="b">
        <v>0</v>
      </c>
      <c r="O2559" t="s">
        <v>8266</v>
      </c>
      <c r="P2559">
        <f t="shared" si="78"/>
        <v>0</v>
      </c>
      <c r="Q2559">
        <f>YEAR(K2559)</f>
        <v>2014</v>
      </c>
      <c r="R2559">
        <f t="shared" si="79"/>
        <v>1</v>
      </c>
      <c r="S2559" s="17" t="s">
        <v>8341</v>
      </c>
      <c r="T2559" t="s">
        <v>8345</v>
      </c>
    </row>
    <row r="2560" spans="1:20" ht="48" hidden="1" x14ac:dyDescent="0.2">
      <c r="A2560">
        <v>2471</v>
      </c>
      <c r="B2560" s="3" t="s">
        <v>2472</v>
      </c>
      <c r="C2560" s="3" t="s">
        <v>6581</v>
      </c>
      <c r="D2560" s="6">
        <v>500</v>
      </c>
      <c r="E2560" s="8">
        <v>640</v>
      </c>
      <c r="F2560" t="s">
        <v>8218</v>
      </c>
      <c r="G2560" t="s">
        <v>8223</v>
      </c>
      <c r="H2560" t="s">
        <v>8245</v>
      </c>
      <c r="I2560" s="12">
        <v>1327535392</v>
      </c>
      <c r="J2560" s="12">
        <v>1324079392</v>
      </c>
      <c r="K2560" s="13">
        <f>(J2560/86400)+25569</f>
        <v>40893.992962962962</v>
      </c>
      <c r="L2560" t="b">
        <v>0</v>
      </c>
      <c r="M2560">
        <v>17</v>
      </c>
      <c r="N2560" t="b">
        <v>1</v>
      </c>
      <c r="O2560" t="s">
        <v>8277</v>
      </c>
      <c r="P2560">
        <f t="shared" si="78"/>
        <v>0</v>
      </c>
      <c r="Q2560">
        <f>YEAR(K2560)</f>
        <v>2011</v>
      </c>
      <c r="R2560">
        <f t="shared" si="79"/>
        <v>128</v>
      </c>
      <c r="S2560" s="17" t="s">
        <v>8347</v>
      </c>
      <c r="T2560" t="s">
        <v>8348</v>
      </c>
    </row>
    <row r="2561" spans="1:20" ht="48" x14ac:dyDescent="0.2">
      <c r="A2561">
        <v>866</v>
      </c>
      <c r="B2561" s="3" t="s">
        <v>867</v>
      </c>
      <c r="C2561" s="3" t="s">
        <v>4976</v>
      </c>
      <c r="D2561" s="6">
        <v>3500</v>
      </c>
      <c r="E2561" s="8">
        <v>640</v>
      </c>
      <c r="F2561" t="s">
        <v>8220</v>
      </c>
      <c r="G2561" t="s">
        <v>8223</v>
      </c>
      <c r="H2561" t="s">
        <v>8245</v>
      </c>
      <c r="I2561" s="12">
        <v>1425136200</v>
      </c>
      <c r="J2561" s="12">
        <v>1421853518</v>
      </c>
      <c r="K2561" s="13">
        <f>(J2561/86400)+25569</f>
        <v>42025.637939814813</v>
      </c>
      <c r="L2561" t="b">
        <v>0</v>
      </c>
      <c r="M2561">
        <v>11</v>
      </c>
      <c r="N2561" t="b">
        <v>0</v>
      </c>
      <c r="O2561" t="s">
        <v>8276</v>
      </c>
      <c r="P2561">
        <f t="shared" si="78"/>
        <v>0</v>
      </c>
      <c r="Q2561">
        <f>YEAR(K2561)</f>
        <v>2015</v>
      </c>
      <c r="R2561">
        <f t="shared" si="79"/>
        <v>18</v>
      </c>
      <c r="S2561" s="17" t="s">
        <v>8347</v>
      </c>
      <c r="T2561" t="s">
        <v>8370</v>
      </c>
    </row>
    <row r="2562" spans="1:20" ht="48" hidden="1" x14ac:dyDescent="0.2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 s="12">
        <v>1491001140</v>
      </c>
      <c r="J2562" s="12">
        <v>1487847954</v>
      </c>
      <c r="K2562" s="13">
        <f>(J2562/86400)+25569</f>
        <v>42789.462430555555</v>
      </c>
      <c r="L2562" t="b">
        <v>0</v>
      </c>
      <c r="M2562">
        <v>22</v>
      </c>
      <c r="N2562" t="b">
        <v>0</v>
      </c>
      <c r="O2562" t="s">
        <v>8269</v>
      </c>
      <c r="P2562">
        <f t="shared" si="78"/>
        <v>0</v>
      </c>
      <c r="Q2562">
        <f>YEAR(K2562)</f>
        <v>2017</v>
      </c>
      <c r="R2562">
        <f t="shared" si="79"/>
        <v>128</v>
      </c>
      <c r="S2562" s="17" t="s">
        <v>8343</v>
      </c>
      <c r="T2562" t="s">
        <v>8346</v>
      </c>
    </row>
    <row r="2563" spans="1:20" ht="32" x14ac:dyDescent="0.2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 s="12">
        <v>1412770578</v>
      </c>
      <c r="J2563" s="12">
        <v>1410178578</v>
      </c>
      <c r="K2563" s="13">
        <f>(J2563/86400)+25569</f>
        <v>41890.511319444442</v>
      </c>
      <c r="L2563" t="b">
        <v>0</v>
      </c>
      <c r="M2563">
        <v>26</v>
      </c>
      <c r="N2563" t="b">
        <v>0</v>
      </c>
      <c r="O2563" t="s">
        <v>8292</v>
      </c>
      <c r="P2563">
        <f t="shared" ref="P2563:P2626" si="80">IFERROR(ROUND(E2563/L2563,2),0)</f>
        <v>0</v>
      </c>
      <c r="Q2563">
        <f>YEAR(K2563)</f>
        <v>2014</v>
      </c>
      <c r="R2563">
        <f t="shared" ref="R2563:R2626" si="81">ROUND(E2563/D2563*100,0)</f>
        <v>1</v>
      </c>
      <c r="S2563" s="17" t="s">
        <v>8328</v>
      </c>
      <c r="T2563" t="s">
        <v>8338</v>
      </c>
    </row>
    <row r="2564" spans="1:20" ht="48" hidden="1" x14ac:dyDescent="0.2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 s="12">
        <v>1315171845</v>
      </c>
      <c r="J2564" s="12">
        <v>1309987845</v>
      </c>
      <c r="K2564" s="13">
        <f>(J2564/86400)+25569</f>
        <v>40730.896354166667</v>
      </c>
      <c r="L2564" t="b">
        <v>0</v>
      </c>
      <c r="M2564">
        <v>17</v>
      </c>
      <c r="N2564" t="b">
        <v>1</v>
      </c>
      <c r="O2564" t="s">
        <v>8264</v>
      </c>
      <c r="P2564">
        <f t="shared" si="80"/>
        <v>0</v>
      </c>
      <c r="Q2564">
        <f>YEAR(K2564)</f>
        <v>2011</v>
      </c>
      <c r="R2564">
        <f t="shared" si="81"/>
        <v>127</v>
      </c>
      <c r="S2564" s="17" t="s">
        <v>8341</v>
      </c>
      <c r="T2564" t="s">
        <v>8363</v>
      </c>
    </row>
    <row r="2565" spans="1:20" ht="48" x14ac:dyDescent="0.2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 s="12">
        <v>1414758620</v>
      </c>
      <c r="J2565" s="12">
        <v>1412166620</v>
      </c>
      <c r="K2565" s="13">
        <f>(J2565/86400)+25569</f>
        <v>41913.521064814813</v>
      </c>
      <c r="L2565" t="b">
        <v>0</v>
      </c>
      <c r="M2565">
        <v>7</v>
      </c>
      <c r="N2565" t="b">
        <v>0</v>
      </c>
      <c r="O2565" t="s">
        <v>8271</v>
      </c>
      <c r="P2565">
        <f t="shared" si="80"/>
        <v>0</v>
      </c>
      <c r="Q2565">
        <f>YEAR(K2565)</f>
        <v>2014</v>
      </c>
      <c r="R2565">
        <f t="shared" si="81"/>
        <v>1</v>
      </c>
      <c r="S2565" s="17" t="s">
        <v>8328</v>
      </c>
      <c r="T2565" t="s">
        <v>8330</v>
      </c>
    </row>
    <row r="2566" spans="1:20" ht="32" hidden="1" x14ac:dyDescent="0.2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 s="12">
        <v>1462420960</v>
      </c>
      <c r="J2566" s="12">
        <v>1459828960</v>
      </c>
      <c r="K2566" s="13">
        <f>(J2566/86400)+25569</f>
        <v>42465.16851851852</v>
      </c>
      <c r="L2566" t="b">
        <v>0</v>
      </c>
      <c r="M2566">
        <v>9</v>
      </c>
      <c r="N2566" t="b">
        <v>1</v>
      </c>
      <c r="O2566" t="s">
        <v>8301</v>
      </c>
      <c r="P2566">
        <f t="shared" si="80"/>
        <v>0</v>
      </c>
      <c r="Q2566">
        <f>YEAR(K2566)</f>
        <v>2016</v>
      </c>
      <c r="R2566">
        <f t="shared" si="81"/>
        <v>106</v>
      </c>
      <c r="S2566" s="17" t="s">
        <v>8343</v>
      </c>
      <c r="T2566" t="s">
        <v>8344</v>
      </c>
    </row>
    <row r="2567" spans="1:20" ht="48" hidden="1" x14ac:dyDescent="0.2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 s="12">
        <v>1491470442</v>
      </c>
      <c r="J2567" s="12">
        <v>1488882042</v>
      </c>
      <c r="K2567" s="13">
        <f>(J2567/86400)+25569</f>
        <v>42801.43104166667</v>
      </c>
      <c r="L2567" t="b">
        <v>0</v>
      </c>
      <c r="M2567">
        <v>11</v>
      </c>
      <c r="N2567" t="b">
        <v>0</v>
      </c>
      <c r="O2567" t="s">
        <v>8291</v>
      </c>
      <c r="P2567">
        <f t="shared" si="80"/>
        <v>0</v>
      </c>
      <c r="Q2567">
        <f>YEAR(K2567)</f>
        <v>2017</v>
      </c>
      <c r="R2567">
        <f t="shared" si="81"/>
        <v>25</v>
      </c>
      <c r="S2567" s="17" t="s">
        <v>8347</v>
      </c>
      <c r="T2567" t="s">
        <v>8350</v>
      </c>
    </row>
    <row r="2568" spans="1:20" ht="48" hidden="1" x14ac:dyDescent="0.2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 s="12">
        <v>1440266422</v>
      </c>
      <c r="J2568" s="12">
        <v>1436810422</v>
      </c>
      <c r="K2568" s="13">
        <f>(J2568/86400)+25569</f>
        <v>42198.750254629631</v>
      </c>
      <c r="L2568" t="b">
        <v>0</v>
      </c>
      <c r="M2568">
        <v>19</v>
      </c>
      <c r="N2568" t="b">
        <v>1</v>
      </c>
      <c r="O2568" t="s">
        <v>8274</v>
      </c>
      <c r="P2568">
        <f t="shared" si="80"/>
        <v>0</v>
      </c>
      <c r="Q2568">
        <f>YEAR(K2568)</f>
        <v>2015</v>
      </c>
      <c r="R2568">
        <f t="shared" si="81"/>
        <v>181</v>
      </c>
      <c r="S2568" s="17" t="s">
        <v>8347</v>
      </c>
      <c r="T2568" t="s">
        <v>8351</v>
      </c>
    </row>
    <row r="2569" spans="1:20" ht="48" hidden="1" x14ac:dyDescent="0.2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 s="12">
        <v>1467054000</v>
      </c>
      <c r="J2569" s="12">
        <v>1463144254</v>
      </c>
      <c r="K2569" s="13">
        <f>(J2569/86400)+25569</f>
        <v>42503.539976851855</v>
      </c>
      <c r="L2569" t="b">
        <v>0</v>
      </c>
      <c r="M2569">
        <v>28</v>
      </c>
      <c r="N2569" t="b">
        <v>1</v>
      </c>
      <c r="O2569" t="s">
        <v>8269</v>
      </c>
      <c r="P2569">
        <f t="shared" si="80"/>
        <v>0</v>
      </c>
      <c r="Q2569">
        <f>YEAR(K2569)</f>
        <v>2016</v>
      </c>
      <c r="R2569">
        <f t="shared" si="81"/>
        <v>127</v>
      </c>
      <c r="S2569" s="17" t="s">
        <v>8343</v>
      </c>
      <c r="T2569" t="s">
        <v>8346</v>
      </c>
    </row>
    <row r="2570" spans="1:20" ht="19" hidden="1" x14ac:dyDescent="0.2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 s="12">
        <v>1328377444</v>
      </c>
      <c r="J2570" s="12">
        <v>1326217444</v>
      </c>
      <c r="K2570" s="13">
        <f>(J2570/86400)+25569</f>
        <v>40918.738935185189</v>
      </c>
      <c r="L2570" t="b">
        <v>0</v>
      </c>
      <c r="M2570">
        <v>22</v>
      </c>
      <c r="N2570" t="b">
        <v>1</v>
      </c>
      <c r="O2570" t="s">
        <v>8264</v>
      </c>
      <c r="P2570">
        <f t="shared" si="80"/>
        <v>0</v>
      </c>
      <c r="Q2570">
        <f>YEAR(K2570)</f>
        <v>2012</v>
      </c>
      <c r="R2570">
        <f t="shared" si="81"/>
        <v>140</v>
      </c>
      <c r="S2570" s="17" t="s">
        <v>8341</v>
      </c>
      <c r="T2570" t="s">
        <v>8363</v>
      </c>
    </row>
    <row r="2571" spans="1:20" ht="48" hidden="1" x14ac:dyDescent="0.2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 s="12">
        <v>1463743860</v>
      </c>
      <c r="J2571" s="12">
        <v>1461151860</v>
      </c>
      <c r="K2571" s="13">
        <f>(J2571/86400)+25569</f>
        <v>42480.479861111111</v>
      </c>
      <c r="L2571" t="b">
        <v>0</v>
      </c>
      <c r="M2571">
        <v>36</v>
      </c>
      <c r="N2571" t="b">
        <v>1</v>
      </c>
      <c r="O2571" t="s">
        <v>8269</v>
      </c>
      <c r="P2571">
        <f t="shared" si="80"/>
        <v>0</v>
      </c>
      <c r="Q2571">
        <f>YEAR(K2571)</f>
        <v>2016</v>
      </c>
      <c r="R2571">
        <f t="shared" si="81"/>
        <v>126</v>
      </c>
      <c r="S2571" s="17" t="s">
        <v>8343</v>
      </c>
      <c r="T2571" t="s">
        <v>8346</v>
      </c>
    </row>
    <row r="2572" spans="1:20" ht="48" hidden="1" x14ac:dyDescent="0.2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 s="12">
        <v>1447269367</v>
      </c>
      <c r="J2572" s="12">
        <v>1444673767</v>
      </c>
      <c r="K2572" s="13">
        <f>(J2572/86400)+25569</f>
        <v>42289.761192129634</v>
      </c>
      <c r="L2572" t="b">
        <v>0</v>
      </c>
      <c r="M2572">
        <v>8</v>
      </c>
      <c r="N2572" t="b">
        <v>1</v>
      </c>
      <c r="O2572" t="s">
        <v>8269</v>
      </c>
      <c r="P2572">
        <f t="shared" si="80"/>
        <v>0</v>
      </c>
      <c r="Q2572">
        <f>YEAR(K2572)</f>
        <v>2015</v>
      </c>
      <c r="R2572">
        <f t="shared" si="81"/>
        <v>126</v>
      </c>
      <c r="S2572" s="17" t="s">
        <v>8343</v>
      </c>
      <c r="T2572" t="s">
        <v>8346</v>
      </c>
    </row>
    <row r="2573" spans="1:20" ht="48" hidden="1" x14ac:dyDescent="0.2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 s="12">
        <v>1460860144</v>
      </c>
      <c r="J2573" s="12">
        <v>1458268144</v>
      </c>
      <c r="K2573" s="13">
        <f>(J2573/86400)+25569</f>
        <v>42447.103518518517</v>
      </c>
      <c r="L2573" t="b">
        <v>0</v>
      </c>
      <c r="M2573">
        <v>20</v>
      </c>
      <c r="N2573" t="b">
        <v>1</v>
      </c>
      <c r="O2573" t="s">
        <v>8263</v>
      </c>
      <c r="P2573">
        <f t="shared" si="80"/>
        <v>0</v>
      </c>
      <c r="Q2573">
        <f>YEAR(K2573)</f>
        <v>2016</v>
      </c>
      <c r="R2573">
        <f t="shared" si="81"/>
        <v>126</v>
      </c>
      <c r="S2573" s="17" t="s">
        <v>8341</v>
      </c>
      <c r="T2573" t="s">
        <v>8352</v>
      </c>
    </row>
    <row r="2574" spans="1:20" ht="48" hidden="1" x14ac:dyDescent="0.2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 s="12">
        <v>1432499376</v>
      </c>
      <c r="J2574" s="12">
        <v>1429648176</v>
      </c>
      <c r="K2574" s="13">
        <f>(J2574/86400)+25569</f>
        <v>42115.853888888887</v>
      </c>
      <c r="L2574" t="b">
        <v>0</v>
      </c>
      <c r="M2574">
        <v>10</v>
      </c>
      <c r="N2574" t="b">
        <v>1</v>
      </c>
      <c r="O2574" t="s">
        <v>8293</v>
      </c>
      <c r="P2574">
        <f t="shared" si="80"/>
        <v>0</v>
      </c>
      <c r="Q2574">
        <f>YEAR(K2574)</f>
        <v>2015</v>
      </c>
      <c r="R2574">
        <f t="shared" si="81"/>
        <v>127</v>
      </c>
      <c r="S2574" s="17" t="s">
        <v>8328</v>
      </c>
      <c r="T2574" t="s">
        <v>8329</v>
      </c>
    </row>
    <row r="2575" spans="1:20" ht="48" x14ac:dyDescent="0.2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 s="12">
        <v>1452120613</v>
      </c>
      <c r="J2575" s="12">
        <v>1449528613</v>
      </c>
      <c r="K2575" s="13">
        <f>(J2575/86400)+25569</f>
        <v>42345.951539351852</v>
      </c>
      <c r="L2575" t="b">
        <v>0</v>
      </c>
      <c r="M2575">
        <v>25</v>
      </c>
      <c r="N2575" t="b">
        <v>0</v>
      </c>
      <c r="O2575" t="s">
        <v>8294</v>
      </c>
      <c r="P2575">
        <f t="shared" si="80"/>
        <v>0</v>
      </c>
      <c r="Q2575">
        <f>YEAR(K2575)</f>
        <v>2015</v>
      </c>
      <c r="R2575">
        <f t="shared" si="81"/>
        <v>13</v>
      </c>
      <c r="S2575" s="17" t="s">
        <v>8333</v>
      </c>
      <c r="T2575" t="s">
        <v>8373</v>
      </c>
    </row>
    <row r="2576" spans="1:20" ht="48" x14ac:dyDescent="0.2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 s="12">
        <v>1481522400</v>
      </c>
      <c r="J2576" s="12">
        <v>1480283321</v>
      </c>
      <c r="K2576" s="13">
        <f>(J2576/86400)+25569</f>
        <v>42701.908807870372</v>
      </c>
      <c r="L2576" t="b">
        <v>0</v>
      </c>
      <c r="M2576">
        <v>12</v>
      </c>
      <c r="N2576" t="b">
        <v>0</v>
      </c>
      <c r="O2576" t="s">
        <v>8269</v>
      </c>
      <c r="P2576">
        <f t="shared" si="80"/>
        <v>0</v>
      </c>
      <c r="Q2576">
        <f>YEAR(K2576)</f>
        <v>2016</v>
      </c>
      <c r="R2576">
        <f t="shared" si="81"/>
        <v>21</v>
      </c>
      <c r="S2576" s="17" t="s">
        <v>8343</v>
      </c>
      <c r="T2576" t="s">
        <v>8346</v>
      </c>
    </row>
    <row r="2577" spans="1:20" ht="48" x14ac:dyDescent="0.2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 s="12">
        <v>1473211313</v>
      </c>
      <c r="J2577" s="12">
        <v>1472001713</v>
      </c>
      <c r="K2577" s="13">
        <f>(J2577/86400)+25569</f>
        <v>42606.056863425925</v>
      </c>
      <c r="L2577" t="b">
        <v>0</v>
      </c>
      <c r="M2577">
        <v>17</v>
      </c>
      <c r="N2577" t="b">
        <v>0</v>
      </c>
      <c r="O2577" t="s">
        <v>8269</v>
      </c>
      <c r="P2577">
        <f t="shared" si="80"/>
        <v>0</v>
      </c>
      <c r="Q2577">
        <f>YEAR(K2577)</f>
        <v>2016</v>
      </c>
      <c r="R2577">
        <f t="shared" si="81"/>
        <v>18</v>
      </c>
      <c r="S2577" s="17" t="s">
        <v>8343</v>
      </c>
      <c r="T2577" t="s">
        <v>8346</v>
      </c>
    </row>
    <row r="2578" spans="1:20" ht="48" hidden="1" x14ac:dyDescent="0.2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 s="12">
        <v>1468496933</v>
      </c>
      <c r="J2578" s="12">
        <v>1465904933</v>
      </c>
      <c r="K2578" s="13">
        <f>(J2578/86400)+25569</f>
        <v>42535.492280092592</v>
      </c>
      <c r="L2578" t="b">
        <v>0</v>
      </c>
      <c r="M2578">
        <v>7</v>
      </c>
      <c r="N2578" t="b">
        <v>0</v>
      </c>
      <c r="O2578" t="s">
        <v>8271</v>
      </c>
      <c r="P2578">
        <f t="shared" si="80"/>
        <v>0</v>
      </c>
      <c r="Q2578">
        <f>YEAR(K2578)</f>
        <v>2016</v>
      </c>
      <c r="R2578">
        <f t="shared" si="81"/>
        <v>3</v>
      </c>
      <c r="S2578" s="17" t="s">
        <v>8328</v>
      </c>
      <c r="T2578" t="s">
        <v>8330</v>
      </c>
    </row>
    <row r="2579" spans="1:20" ht="19" hidden="1" x14ac:dyDescent="0.2">
      <c r="A2579">
        <v>1927</v>
      </c>
      <c r="B2579" s="3" t="s">
        <v>1928</v>
      </c>
      <c r="C2579" s="3" t="s">
        <v>6037</v>
      </c>
      <c r="D2579" s="6">
        <v>600</v>
      </c>
      <c r="E2579" s="8">
        <v>620</v>
      </c>
      <c r="F2579" t="s">
        <v>8218</v>
      </c>
      <c r="G2579" t="s">
        <v>8223</v>
      </c>
      <c r="H2579" t="s">
        <v>8245</v>
      </c>
      <c r="I2579" s="12">
        <v>1331182740</v>
      </c>
      <c r="J2579" s="12">
        <v>1329856839</v>
      </c>
      <c r="K2579" s="13">
        <f>(J2579/86400)+25569</f>
        <v>40960.861562500002</v>
      </c>
      <c r="L2579" t="b">
        <v>0</v>
      </c>
      <c r="M2579">
        <v>11</v>
      </c>
      <c r="N2579" t="b">
        <v>1</v>
      </c>
      <c r="O2579" t="s">
        <v>8277</v>
      </c>
      <c r="P2579">
        <f t="shared" si="80"/>
        <v>0</v>
      </c>
      <c r="Q2579">
        <f>YEAR(K2579)</f>
        <v>2012</v>
      </c>
      <c r="R2579">
        <f t="shared" si="81"/>
        <v>103</v>
      </c>
      <c r="S2579" s="17" t="s">
        <v>8347</v>
      </c>
      <c r="T2579" t="s">
        <v>8348</v>
      </c>
    </row>
    <row r="2580" spans="1:20" ht="19" hidden="1" x14ac:dyDescent="0.2">
      <c r="A2580">
        <v>1372</v>
      </c>
      <c r="B2580" s="3" t="s">
        <v>1373</v>
      </c>
      <c r="C2580" s="3" t="s">
        <v>5482</v>
      </c>
      <c r="D2580" s="6">
        <v>500</v>
      </c>
      <c r="E2580" s="8">
        <v>620</v>
      </c>
      <c r="F2580" t="s">
        <v>8218</v>
      </c>
      <c r="G2580" t="s">
        <v>8223</v>
      </c>
      <c r="H2580" t="s">
        <v>8245</v>
      </c>
      <c r="I2580" s="12">
        <v>1342115132</v>
      </c>
      <c r="J2580" s="12">
        <v>1339523132</v>
      </c>
      <c r="K2580" s="13">
        <f>(J2580/86400)+25569</f>
        <v>41072.739953703705</v>
      </c>
      <c r="L2580" t="b">
        <v>0</v>
      </c>
      <c r="M2580">
        <v>16</v>
      </c>
      <c r="N2580" t="b">
        <v>1</v>
      </c>
      <c r="O2580" t="s">
        <v>8274</v>
      </c>
      <c r="P2580">
        <f t="shared" si="80"/>
        <v>0</v>
      </c>
      <c r="Q2580">
        <f>YEAR(K2580)</f>
        <v>2012</v>
      </c>
      <c r="R2580">
        <f t="shared" si="81"/>
        <v>124</v>
      </c>
      <c r="S2580" s="17" t="s">
        <v>8347</v>
      </c>
      <c r="T2580" t="s">
        <v>8351</v>
      </c>
    </row>
    <row r="2581" spans="1:20" ht="48" x14ac:dyDescent="0.2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 s="12">
        <v>1420860180</v>
      </c>
      <c r="J2581" s="12">
        <v>1418234646</v>
      </c>
      <c r="K2581" s="13">
        <f>(J2581/86400)+25569</f>
        <v>41983.752847222218</v>
      </c>
      <c r="L2581" t="b">
        <v>0</v>
      </c>
      <c r="M2581">
        <v>12</v>
      </c>
      <c r="N2581" t="b">
        <v>0</v>
      </c>
      <c r="O2581" t="s">
        <v>8269</v>
      </c>
      <c r="P2581">
        <f t="shared" si="80"/>
        <v>0</v>
      </c>
      <c r="Q2581">
        <f>YEAR(K2581)</f>
        <v>2014</v>
      </c>
      <c r="R2581">
        <f t="shared" si="81"/>
        <v>11</v>
      </c>
      <c r="S2581" s="17" t="s">
        <v>8343</v>
      </c>
      <c r="T2581" t="s">
        <v>8346</v>
      </c>
    </row>
    <row r="2582" spans="1:20" ht="48" x14ac:dyDescent="0.2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 s="12">
        <v>1406876400</v>
      </c>
      <c r="J2582" s="12">
        <v>1405024561</v>
      </c>
      <c r="K2582" s="13">
        <f>(J2582/86400)+25569</f>
        <v>41830.858344907407</v>
      </c>
      <c r="L2582" t="b">
        <v>0</v>
      </c>
      <c r="M2582">
        <v>10</v>
      </c>
      <c r="N2582" t="b">
        <v>0</v>
      </c>
      <c r="O2582" t="s">
        <v>8269</v>
      </c>
      <c r="P2582">
        <f t="shared" si="80"/>
        <v>0</v>
      </c>
      <c r="Q2582">
        <f>YEAR(K2582)</f>
        <v>2014</v>
      </c>
      <c r="R2582">
        <f t="shared" si="81"/>
        <v>48</v>
      </c>
      <c r="S2582" s="17" t="s">
        <v>8343</v>
      </c>
      <c r="T2582" t="s">
        <v>8346</v>
      </c>
    </row>
    <row r="2583" spans="1:20" ht="48" hidden="1" x14ac:dyDescent="0.2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 s="12">
        <v>1469998680</v>
      </c>
      <c r="J2583" s="12">
        <v>1466710358</v>
      </c>
      <c r="K2583" s="13">
        <f>(J2583/86400)+25569</f>
        <v>42544.814328703702</v>
      </c>
      <c r="L2583" t="b">
        <v>0</v>
      </c>
      <c r="M2583">
        <v>21</v>
      </c>
      <c r="N2583" t="b">
        <v>1</v>
      </c>
      <c r="O2583" t="s">
        <v>8269</v>
      </c>
      <c r="P2583">
        <f t="shared" si="80"/>
        <v>0</v>
      </c>
      <c r="Q2583">
        <f>YEAR(K2583)</f>
        <v>2016</v>
      </c>
      <c r="R2583">
        <f t="shared" si="81"/>
        <v>124</v>
      </c>
      <c r="S2583" s="17" t="s">
        <v>8343</v>
      </c>
      <c r="T2583" t="s">
        <v>8346</v>
      </c>
    </row>
    <row r="2584" spans="1:20" ht="32" hidden="1" x14ac:dyDescent="0.2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 s="12">
        <v>1462564182</v>
      </c>
      <c r="J2584" s="12">
        <v>1459972182</v>
      </c>
      <c r="K2584" s="13">
        <f>(J2584/86400)+25569</f>
        <v>42466.826180555552</v>
      </c>
      <c r="L2584" t="b">
        <v>0</v>
      </c>
      <c r="M2584">
        <v>3</v>
      </c>
      <c r="N2584" t="b">
        <v>1</v>
      </c>
      <c r="O2584" t="s">
        <v>8293</v>
      </c>
      <c r="P2584">
        <f t="shared" si="80"/>
        <v>0</v>
      </c>
      <c r="Q2584">
        <f>YEAR(K2584)</f>
        <v>2016</v>
      </c>
      <c r="R2584">
        <f t="shared" si="81"/>
        <v>103</v>
      </c>
      <c r="S2584" s="17" t="s">
        <v>8328</v>
      </c>
      <c r="T2584" t="s">
        <v>8329</v>
      </c>
    </row>
    <row r="2585" spans="1:20" ht="48" x14ac:dyDescent="0.2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 s="12">
        <v>1458117190</v>
      </c>
      <c r="J2585" s="12">
        <v>1455528790</v>
      </c>
      <c r="K2585" s="13">
        <f>(J2585/86400)+25569</f>
        <v>42415.398032407407</v>
      </c>
      <c r="L2585" t="b">
        <v>0</v>
      </c>
      <c r="M2585">
        <v>3</v>
      </c>
      <c r="N2585" t="b">
        <v>0</v>
      </c>
      <c r="O2585" t="s">
        <v>8269</v>
      </c>
      <c r="P2585">
        <f t="shared" si="80"/>
        <v>0</v>
      </c>
      <c r="Q2585">
        <f>YEAR(K2585)</f>
        <v>2016</v>
      </c>
      <c r="R2585">
        <f t="shared" si="81"/>
        <v>61</v>
      </c>
      <c r="S2585" s="17" t="s">
        <v>8343</v>
      </c>
      <c r="T2585" t="s">
        <v>8346</v>
      </c>
    </row>
    <row r="2586" spans="1:20" ht="48" hidden="1" x14ac:dyDescent="0.2">
      <c r="A2586">
        <v>2096</v>
      </c>
      <c r="B2586" s="3" t="s">
        <v>2097</v>
      </c>
      <c r="C2586" s="3" t="s">
        <v>6206</v>
      </c>
      <c r="D2586" s="6">
        <v>600</v>
      </c>
      <c r="E2586" s="8">
        <v>610</v>
      </c>
      <c r="F2586" t="s">
        <v>8218</v>
      </c>
      <c r="G2586" t="s">
        <v>8223</v>
      </c>
      <c r="H2586" t="s">
        <v>8245</v>
      </c>
      <c r="I2586" s="12">
        <v>1351223940</v>
      </c>
      <c r="J2586" s="12">
        <v>1349892735</v>
      </c>
      <c r="K2586" s="13">
        <f>(J2586/86400)+25569</f>
        <v>41192.758506944447</v>
      </c>
      <c r="L2586" t="b">
        <v>0</v>
      </c>
      <c r="M2586">
        <v>14</v>
      </c>
      <c r="N2586" t="b">
        <v>1</v>
      </c>
      <c r="O2586" t="s">
        <v>8277</v>
      </c>
      <c r="P2586">
        <f t="shared" si="80"/>
        <v>0</v>
      </c>
      <c r="Q2586">
        <f>YEAR(K2586)</f>
        <v>2012</v>
      </c>
      <c r="R2586">
        <f t="shared" si="81"/>
        <v>102</v>
      </c>
      <c r="S2586" s="17" t="s">
        <v>8347</v>
      </c>
      <c r="T2586" t="s">
        <v>8348</v>
      </c>
    </row>
    <row r="2587" spans="1:20" ht="48" hidden="1" x14ac:dyDescent="0.2">
      <c r="A2587">
        <v>1294</v>
      </c>
      <c r="B2587" s="3" t="s">
        <v>1295</v>
      </c>
      <c r="C2587" s="3" t="s">
        <v>5404</v>
      </c>
      <c r="D2587" s="6">
        <v>500</v>
      </c>
      <c r="E2587" s="8">
        <v>610</v>
      </c>
      <c r="F2587" t="s">
        <v>8218</v>
      </c>
      <c r="G2587" t="s">
        <v>8224</v>
      </c>
      <c r="H2587" t="s">
        <v>8246</v>
      </c>
      <c r="I2587" s="12">
        <v>1445252400</v>
      </c>
      <c r="J2587" s="12">
        <v>1443696797</v>
      </c>
      <c r="K2587" s="13">
        <f>(J2587/86400)+25569</f>
        <v>42278.453668981485</v>
      </c>
      <c r="L2587" t="b">
        <v>0</v>
      </c>
      <c r="M2587">
        <v>22</v>
      </c>
      <c r="N2587" t="b">
        <v>1</v>
      </c>
      <c r="O2587" t="s">
        <v>8269</v>
      </c>
      <c r="P2587">
        <f t="shared" si="80"/>
        <v>0</v>
      </c>
      <c r="Q2587">
        <f>YEAR(K2587)</f>
        <v>2015</v>
      </c>
      <c r="R2587">
        <f t="shared" si="81"/>
        <v>122</v>
      </c>
      <c r="S2587" s="17" t="s">
        <v>8343</v>
      </c>
      <c r="T2587" t="s">
        <v>8346</v>
      </c>
    </row>
    <row r="2588" spans="1:20" ht="48" hidden="1" x14ac:dyDescent="0.2">
      <c r="A2588">
        <v>3404</v>
      </c>
      <c r="B2588" s="3" t="s">
        <v>3403</v>
      </c>
      <c r="C2588" s="3" t="s">
        <v>7514</v>
      </c>
      <c r="D2588" s="6">
        <v>500</v>
      </c>
      <c r="E2588" s="8">
        <v>610</v>
      </c>
      <c r="F2588" t="s">
        <v>8218</v>
      </c>
      <c r="G2588" t="s">
        <v>8223</v>
      </c>
      <c r="H2588" t="s">
        <v>8245</v>
      </c>
      <c r="I2588" s="12">
        <v>1434542702</v>
      </c>
      <c r="J2588" s="12">
        <v>1432814702</v>
      </c>
      <c r="K2588" s="13">
        <f>(J2588/86400)+25569</f>
        <v>42152.503495370373</v>
      </c>
      <c r="L2588" t="b">
        <v>0</v>
      </c>
      <c r="M2588">
        <v>3</v>
      </c>
      <c r="N2588" t="b">
        <v>1</v>
      </c>
      <c r="O2588" t="s">
        <v>8269</v>
      </c>
      <c r="P2588">
        <f t="shared" si="80"/>
        <v>0</v>
      </c>
      <c r="Q2588">
        <f>YEAR(K2588)</f>
        <v>2015</v>
      </c>
      <c r="R2588">
        <f t="shared" si="81"/>
        <v>122</v>
      </c>
      <c r="S2588" s="17" t="s">
        <v>8343</v>
      </c>
      <c r="T2588" t="s">
        <v>8346</v>
      </c>
    </row>
    <row r="2589" spans="1:20" ht="48" x14ac:dyDescent="0.2">
      <c r="A2589">
        <v>3085</v>
      </c>
      <c r="B2589" s="3" t="s">
        <v>3085</v>
      </c>
      <c r="C2589" s="3" t="s">
        <v>7195</v>
      </c>
      <c r="D2589" s="6">
        <v>25000</v>
      </c>
      <c r="E2589" s="8">
        <v>610</v>
      </c>
      <c r="F2589" t="s">
        <v>8220</v>
      </c>
      <c r="G2589" t="s">
        <v>8223</v>
      </c>
      <c r="H2589" t="s">
        <v>8245</v>
      </c>
      <c r="I2589" s="12">
        <v>1443561159</v>
      </c>
      <c r="J2589" s="12">
        <v>1440969159</v>
      </c>
      <c r="K2589" s="13">
        <f>(J2589/86400)+25569</f>
        <v>42246.883784722224</v>
      </c>
      <c r="L2589" t="b">
        <v>0</v>
      </c>
      <c r="M2589">
        <v>9</v>
      </c>
      <c r="N2589" t="b">
        <v>0</v>
      </c>
      <c r="O2589" t="s">
        <v>8301</v>
      </c>
      <c r="P2589">
        <f t="shared" si="80"/>
        <v>0</v>
      </c>
      <c r="Q2589">
        <f>YEAR(K2589)</f>
        <v>2015</v>
      </c>
      <c r="R2589">
        <f t="shared" si="81"/>
        <v>2</v>
      </c>
      <c r="S2589" s="17" t="s">
        <v>8343</v>
      </c>
      <c r="T2589" t="s">
        <v>8344</v>
      </c>
    </row>
    <row r="2590" spans="1:20" ht="32" x14ac:dyDescent="0.2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 s="12">
        <v>1379164040</v>
      </c>
      <c r="J2590" s="12">
        <v>1376399240</v>
      </c>
      <c r="K2590" s="13">
        <f>(J2590/86400)+25569</f>
        <v>41499.546759259261</v>
      </c>
      <c r="L2590" t="b">
        <v>0</v>
      </c>
      <c r="M2590">
        <v>24</v>
      </c>
      <c r="N2590" t="b">
        <v>0</v>
      </c>
      <c r="O2590" t="s">
        <v>8280</v>
      </c>
      <c r="P2590">
        <f t="shared" si="80"/>
        <v>0</v>
      </c>
      <c r="Q2590">
        <f>YEAR(K2590)</f>
        <v>2013</v>
      </c>
      <c r="R2590">
        <f t="shared" si="81"/>
        <v>2</v>
      </c>
      <c r="S2590" s="17" t="s">
        <v>8336</v>
      </c>
      <c r="T2590" t="s">
        <v>8354</v>
      </c>
    </row>
    <row r="2591" spans="1:20" ht="48" hidden="1" x14ac:dyDescent="0.2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 s="12">
        <v>1340429276</v>
      </c>
      <c r="J2591" s="12">
        <v>1335245276</v>
      </c>
      <c r="K2591" s="13">
        <f>(J2591/86400)+25569</f>
        <v>41023.227731481486</v>
      </c>
      <c r="L2591" t="b">
        <v>0</v>
      </c>
      <c r="M2591">
        <v>16</v>
      </c>
      <c r="N2591" t="b">
        <v>1</v>
      </c>
      <c r="O2591" t="s">
        <v>8277</v>
      </c>
      <c r="P2591">
        <f t="shared" si="80"/>
        <v>0</v>
      </c>
      <c r="Q2591">
        <f>YEAR(K2591)</f>
        <v>2012</v>
      </c>
      <c r="R2591">
        <f t="shared" si="81"/>
        <v>121</v>
      </c>
      <c r="S2591" s="17" t="s">
        <v>8347</v>
      </c>
      <c r="T2591" t="s">
        <v>8348</v>
      </c>
    </row>
    <row r="2592" spans="1:20" ht="32" hidden="1" x14ac:dyDescent="0.2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 s="12">
        <v>1412092800</v>
      </c>
      <c r="J2592" s="12">
        <v>1409493800</v>
      </c>
      <c r="K2592" s="13">
        <f>(J2592/86400)+25569</f>
        <v>41882.585648148146</v>
      </c>
      <c r="L2592" t="b">
        <v>0</v>
      </c>
      <c r="M2592">
        <v>18</v>
      </c>
      <c r="N2592" t="b">
        <v>1</v>
      </c>
      <c r="O2592" t="s">
        <v>8269</v>
      </c>
      <c r="P2592">
        <f t="shared" si="80"/>
        <v>0</v>
      </c>
      <c r="Q2592">
        <f>YEAR(K2592)</f>
        <v>2014</v>
      </c>
      <c r="R2592">
        <f t="shared" si="81"/>
        <v>121</v>
      </c>
      <c r="S2592" s="17" t="s">
        <v>8343</v>
      </c>
      <c r="T2592" t="s">
        <v>8346</v>
      </c>
    </row>
    <row r="2593" spans="1:20" ht="64" hidden="1" x14ac:dyDescent="0.2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 s="12">
        <v>1434120856</v>
      </c>
      <c r="J2593" s="12">
        <v>1428936856</v>
      </c>
      <c r="K2593" s="13">
        <f>(J2593/86400)+25569</f>
        <v>42107.621018518519</v>
      </c>
      <c r="L2593" t="b">
        <v>0</v>
      </c>
      <c r="M2593">
        <v>25</v>
      </c>
      <c r="N2593" t="b">
        <v>1</v>
      </c>
      <c r="O2593" t="s">
        <v>8269</v>
      </c>
      <c r="P2593">
        <f t="shared" si="80"/>
        <v>0</v>
      </c>
      <c r="Q2593">
        <f>YEAR(K2593)</f>
        <v>2015</v>
      </c>
      <c r="R2593">
        <f t="shared" si="81"/>
        <v>242</v>
      </c>
      <c r="S2593" s="17" t="s">
        <v>8343</v>
      </c>
      <c r="T2593" t="s">
        <v>8346</v>
      </c>
    </row>
    <row r="2594" spans="1:20" ht="48" hidden="1" x14ac:dyDescent="0.2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 s="12">
        <v>1470595109</v>
      </c>
      <c r="J2594" s="12">
        <v>1468003109</v>
      </c>
      <c r="K2594" s="13">
        <f>(J2594/86400)+25569</f>
        <v>42559.776724537034</v>
      </c>
      <c r="L2594" t="b">
        <v>0</v>
      </c>
      <c r="M2594">
        <v>14</v>
      </c>
      <c r="N2594" t="b">
        <v>1</v>
      </c>
      <c r="O2594" t="s">
        <v>8269</v>
      </c>
      <c r="P2594">
        <f t="shared" si="80"/>
        <v>0</v>
      </c>
      <c r="Q2594">
        <f>YEAR(K2594)</f>
        <v>2016</v>
      </c>
      <c r="R2594">
        <f t="shared" si="81"/>
        <v>242</v>
      </c>
      <c r="S2594" s="17" t="s">
        <v>8343</v>
      </c>
      <c r="T2594" t="s">
        <v>8346</v>
      </c>
    </row>
    <row r="2595" spans="1:20" ht="48" hidden="1" x14ac:dyDescent="0.2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 s="12">
        <v>1444330821</v>
      </c>
      <c r="J2595" s="12">
        <v>1441738821</v>
      </c>
      <c r="K2595" s="13">
        <f>(J2595/86400)+25569</f>
        <v>42255.791909722218</v>
      </c>
      <c r="L2595" t="b">
        <v>0</v>
      </c>
      <c r="M2595">
        <v>3</v>
      </c>
      <c r="N2595" t="b">
        <v>0</v>
      </c>
      <c r="O2595" t="s">
        <v>8301</v>
      </c>
      <c r="P2595">
        <f t="shared" si="80"/>
        <v>0</v>
      </c>
      <c r="Q2595">
        <f>YEAR(K2595)</f>
        <v>2015</v>
      </c>
      <c r="R2595">
        <f t="shared" si="81"/>
        <v>0</v>
      </c>
      <c r="S2595" s="17" t="s">
        <v>8343</v>
      </c>
      <c r="T2595" t="s">
        <v>8344</v>
      </c>
    </row>
    <row r="2596" spans="1:20" ht="48" hidden="1" x14ac:dyDescent="0.2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 s="12">
        <v>1439246991</v>
      </c>
      <c r="J2596" s="12">
        <v>1437950991</v>
      </c>
      <c r="K2596" s="13">
        <f>(J2596/86400)+25569</f>
        <v>42211.951284722221</v>
      </c>
      <c r="L2596" t="b">
        <v>0</v>
      </c>
      <c r="M2596">
        <v>13</v>
      </c>
      <c r="N2596" t="b">
        <v>1</v>
      </c>
      <c r="O2596" t="s">
        <v>8267</v>
      </c>
      <c r="P2596">
        <f t="shared" si="80"/>
        <v>0</v>
      </c>
      <c r="Q2596">
        <f>YEAR(K2596)</f>
        <v>2015</v>
      </c>
      <c r="R2596">
        <f t="shared" si="81"/>
        <v>100</v>
      </c>
      <c r="S2596" s="17" t="s">
        <v>8341</v>
      </c>
      <c r="T2596" t="s">
        <v>8342</v>
      </c>
    </row>
    <row r="2597" spans="1:20" ht="48" x14ac:dyDescent="0.2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 s="12">
        <v>1451494210</v>
      </c>
      <c r="J2597" s="12">
        <v>1449075010</v>
      </c>
      <c r="K2597" s="13">
        <f>(J2597/86400)+25569</f>
        <v>42340.701504629629</v>
      </c>
      <c r="L2597" t="b">
        <v>0</v>
      </c>
      <c r="M2597">
        <v>12</v>
      </c>
      <c r="N2597" t="b">
        <v>0</v>
      </c>
      <c r="O2597" t="s">
        <v>8280</v>
      </c>
      <c r="P2597">
        <f t="shared" si="80"/>
        <v>0</v>
      </c>
      <c r="Q2597">
        <f>YEAR(K2597)</f>
        <v>2015</v>
      </c>
      <c r="R2597">
        <f t="shared" si="81"/>
        <v>6</v>
      </c>
      <c r="S2597" s="17" t="s">
        <v>8336</v>
      </c>
      <c r="T2597" t="s">
        <v>8354</v>
      </c>
    </row>
    <row r="2598" spans="1:20" ht="48" hidden="1" x14ac:dyDescent="0.2">
      <c r="A2598">
        <v>375</v>
      </c>
      <c r="B2598" s="3" t="s">
        <v>376</v>
      </c>
      <c r="C2598" s="3" t="s">
        <v>4485</v>
      </c>
      <c r="D2598" s="6">
        <v>500</v>
      </c>
      <c r="E2598" s="8">
        <v>600</v>
      </c>
      <c r="F2598" t="s">
        <v>8218</v>
      </c>
      <c r="G2598" t="s">
        <v>8223</v>
      </c>
      <c r="H2598" t="s">
        <v>8245</v>
      </c>
      <c r="I2598" s="12">
        <v>1393694280</v>
      </c>
      <c r="J2598" s="12">
        <v>1390088311</v>
      </c>
      <c r="K2598" s="13">
        <f>(J2598/86400)+25569</f>
        <v>41657.985081018516</v>
      </c>
      <c r="L2598" t="b">
        <v>0</v>
      </c>
      <c r="M2598">
        <v>14</v>
      </c>
      <c r="N2598" t="b">
        <v>1</v>
      </c>
      <c r="O2598" t="s">
        <v>8267</v>
      </c>
      <c r="P2598">
        <f t="shared" si="80"/>
        <v>0</v>
      </c>
      <c r="Q2598">
        <f>YEAR(K2598)</f>
        <v>2014</v>
      </c>
      <c r="R2598">
        <f t="shared" si="81"/>
        <v>120</v>
      </c>
      <c r="S2598" s="17" t="s">
        <v>8341</v>
      </c>
      <c r="T2598" t="s">
        <v>8342</v>
      </c>
    </row>
    <row r="2599" spans="1:20" ht="32" hidden="1" x14ac:dyDescent="0.2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 s="12">
        <v>1301792400</v>
      </c>
      <c r="J2599" s="12">
        <v>1299775266</v>
      </c>
      <c r="K2599" s="13">
        <f>(J2599/86400)+25569</f>
        <v>40612.695208333331</v>
      </c>
      <c r="L2599" t="b">
        <v>0</v>
      </c>
      <c r="M2599">
        <v>10</v>
      </c>
      <c r="N2599" t="b">
        <v>1</v>
      </c>
      <c r="O2599" t="s">
        <v>8264</v>
      </c>
      <c r="P2599">
        <f t="shared" si="80"/>
        <v>0</v>
      </c>
      <c r="Q2599">
        <f>YEAR(K2599)</f>
        <v>2011</v>
      </c>
      <c r="R2599">
        <f t="shared" si="81"/>
        <v>120</v>
      </c>
      <c r="S2599" s="17" t="s">
        <v>8341</v>
      </c>
      <c r="T2599" t="s">
        <v>8363</v>
      </c>
    </row>
    <row r="2600" spans="1:20" ht="48" hidden="1" x14ac:dyDescent="0.2">
      <c r="A2600">
        <v>50</v>
      </c>
      <c r="B2600" s="3" t="s">
        <v>52</v>
      </c>
      <c r="C2600" s="3" t="s">
        <v>4161</v>
      </c>
      <c r="D2600" s="6">
        <v>600</v>
      </c>
      <c r="E2600" s="8">
        <v>600</v>
      </c>
      <c r="F2600" t="s">
        <v>8218</v>
      </c>
      <c r="G2600" t="s">
        <v>8224</v>
      </c>
      <c r="H2600" t="s">
        <v>8246</v>
      </c>
      <c r="I2600" s="12">
        <v>1422637200</v>
      </c>
      <c r="J2600" s="12">
        <v>1419271458</v>
      </c>
      <c r="K2600" s="13">
        <f>(J2600/86400)+25569</f>
        <v>41995.752986111111</v>
      </c>
      <c r="L2600" t="b">
        <v>0</v>
      </c>
      <c r="M2600">
        <v>22</v>
      </c>
      <c r="N2600" t="b">
        <v>1</v>
      </c>
      <c r="O2600" t="s">
        <v>8263</v>
      </c>
      <c r="P2600">
        <f t="shared" si="80"/>
        <v>0</v>
      </c>
      <c r="Q2600">
        <f>YEAR(K2600)</f>
        <v>2014</v>
      </c>
      <c r="R2600">
        <f t="shared" si="81"/>
        <v>100</v>
      </c>
      <c r="S2600" s="17" t="s">
        <v>8341</v>
      </c>
      <c r="T2600" t="s">
        <v>8352</v>
      </c>
    </row>
    <row r="2601" spans="1:20" ht="48" x14ac:dyDescent="0.2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 s="12">
        <v>1461765300</v>
      </c>
      <c r="J2601" s="12">
        <v>1459198499</v>
      </c>
      <c r="K2601" s="13">
        <f>(J2601/86400)+25569</f>
        <v>42457.871516203704</v>
      </c>
      <c r="L2601" t="b">
        <v>0</v>
      </c>
      <c r="M2601">
        <v>8</v>
      </c>
      <c r="N2601" t="b">
        <v>0</v>
      </c>
      <c r="O2601" t="s">
        <v>8285</v>
      </c>
      <c r="P2601">
        <f t="shared" si="80"/>
        <v>0</v>
      </c>
      <c r="Q2601">
        <f>YEAR(K2601)</f>
        <v>2016</v>
      </c>
      <c r="R2601">
        <f t="shared" si="81"/>
        <v>3</v>
      </c>
      <c r="S2601" s="17" t="s">
        <v>8331</v>
      </c>
      <c r="T2601" t="s">
        <v>8368</v>
      </c>
    </row>
    <row r="2602" spans="1:20" ht="48" hidden="1" x14ac:dyDescent="0.2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 s="12">
        <v>1479846507</v>
      </c>
      <c r="J2602" s="12">
        <v>1479241707</v>
      </c>
      <c r="K2602" s="13">
        <f>(J2602/86400)+25569</f>
        <v>42689.853090277778</v>
      </c>
      <c r="L2602" t="b">
        <v>0</v>
      </c>
      <c r="M2602">
        <v>17</v>
      </c>
      <c r="N2602" t="b">
        <v>1</v>
      </c>
      <c r="O2602" t="s">
        <v>8295</v>
      </c>
      <c r="P2602">
        <f t="shared" si="80"/>
        <v>0</v>
      </c>
      <c r="Q2602">
        <f>YEAR(K2602)</f>
        <v>2016</v>
      </c>
      <c r="R2602">
        <f t="shared" si="81"/>
        <v>299</v>
      </c>
      <c r="S2602" s="17" t="s">
        <v>8336</v>
      </c>
      <c r="T2602" t="s">
        <v>8337</v>
      </c>
    </row>
    <row r="2603" spans="1:20" ht="48" hidden="1" x14ac:dyDescent="0.2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 s="12">
        <v>1354756714</v>
      </c>
      <c r="J2603" s="12">
        <v>1353547114</v>
      </c>
      <c r="K2603" s="13">
        <f>(J2603/86400)+25569</f>
        <v>41235.054560185185</v>
      </c>
      <c r="L2603" t="b">
        <v>0</v>
      </c>
      <c r="M2603">
        <v>18</v>
      </c>
      <c r="N2603" t="b">
        <v>1</v>
      </c>
      <c r="O2603" t="s">
        <v>8272</v>
      </c>
      <c r="P2603">
        <f t="shared" si="80"/>
        <v>0</v>
      </c>
      <c r="Q2603">
        <f>YEAR(K2603)</f>
        <v>2012</v>
      </c>
      <c r="R2603">
        <f t="shared" si="81"/>
        <v>238</v>
      </c>
      <c r="S2603" s="17" t="s">
        <v>8331</v>
      </c>
      <c r="T2603" t="s">
        <v>8353</v>
      </c>
    </row>
    <row r="2604" spans="1:20" ht="48" hidden="1" x14ac:dyDescent="0.2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 s="12">
        <v>1411980020</v>
      </c>
      <c r="J2604" s="12">
        <v>1409388020</v>
      </c>
      <c r="K2604" s="13">
        <f>(J2604/86400)+25569</f>
        <v>41881.361342592594</v>
      </c>
      <c r="L2604" t="b">
        <v>0</v>
      </c>
      <c r="M2604">
        <v>13</v>
      </c>
      <c r="N2604" t="b">
        <v>1</v>
      </c>
      <c r="O2604" t="s">
        <v>8269</v>
      </c>
      <c r="P2604">
        <f t="shared" si="80"/>
        <v>0</v>
      </c>
      <c r="Q2604">
        <f>YEAR(K2604)</f>
        <v>2014</v>
      </c>
      <c r="R2604">
        <f t="shared" si="81"/>
        <v>169</v>
      </c>
      <c r="S2604" s="17" t="s">
        <v>8343</v>
      </c>
      <c r="T2604" t="s">
        <v>8346</v>
      </c>
    </row>
    <row r="2605" spans="1:20" ht="48" hidden="1" x14ac:dyDescent="0.2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 s="12">
        <v>1409490480</v>
      </c>
      <c r="J2605" s="12">
        <v>1407400306</v>
      </c>
      <c r="K2605" s="13">
        <f>(J2605/86400)+25569</f>
        <v>41858.355393518519</v>
      </c>
      <c r="L2605" t="b">
        <v>0</v>
      </c>
      <c r="M2605">
        <v>21</v>
      </c>
      <c r="N2605" t="b">
        <v>1</v>
      </c>
      <c r="O2605" t="s">
        <v>8269</v>
      </c>
      <c r="P2605">
        <f t="shared" si="80"/>
        <v>0</v>
      </c>
      <c r="Q2605">
        <f>YEAR(K2605)</f>
        <v>2014</v>
      </c>
      <c r="R2605">
        <f t="shared" si="81"/>
        <v>108</v>
      </c>
      <c r="S2605" s="17" t="s">
        <v>8343</v>
      </c>
      <c r="T2605" t="s">
        <v>8346</v>
      </c>
    </row>
    <row r="2606" spans="1:20" ht="48" x14ac:dyDescent="0.2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 s="12">
        <v>1412090349</v>
      </c>
      <c r="J2606" s="12">
        <v>1409066349</v>
      </c>
      <c r="K2606" s="13">
        <f>(J2606/86400)+25569</f>
        <v>41877.638298611113</v>
      </c>
      <c r="L2606" t="b">
        <v>1</v>
      </c>
      <c r="M2606">
        <v>8</v>
      </c>
      <c r="N2606" t="b">
        <v>0</v>
      </c>
      <c r="O2606" t="s">
        <v>8283</v>
      </c>
      <c r="P2606">
        <f t="shared" si="80"/>
        <v>591</v>
      </c>
      <c r="Q2606">
        <f>YEAR(K2606)</f>
        <v>2014</v>
      </c>
      <c r="R2606">
        <f t="shared" si="81"/>
        <v>3</v>
      </c>
      <c r="S2606" s="17" t="s">
        <v>8333</v>
      </c>
      <c r="T2606" t="s">
        <v>8334</v>
      </c>
    </row>
    <row r="2607" spans="1:20" ht="48" hidden="1" x14ac:dyDescent="0.2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 s="12">
        <v>1408029623</v>
      </c>
      <c r="J2607" s="12">
        <v>1405437623</v>
      </c>
      <c r="K2607" s="13">
        <f>(J2607/86400)+25569</f>
        <v>41835.639155092591</v>
      </c>
      <c r="L2607" t="b">
        <v>0</v>
      </c>
      <c r="M2607">
        <v>13</v>
      </c>
      <c r="N2607" t="b">
        <v>0</v>
      </c>
      <c r="O2607" t="s">
        <v>8270</v>
      </c>
      <c r="P2607">
        <f t="shared" si="80"/>
        <v>0</v>
      </c>
      <c r="Q2607">
        <f>YEAR(K2607)</f>
        <v>2014</v>
      </c>
      <c r="R2607">
        <f t="shared" si="81"/>
        <v>4</v>
      </c>
      <c r="S2607" s="17" t="s">
        <v>8328</v>
      </c>
      <c r="T2607" t="s">
        <v>8362</v>
      </c>
    </row>
    <row r="2608" spans="1:20" ht="48" x14ac:dyDescent="0.2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 s="12">
        <v>1485964559</v>
      </c>
      <c r="J2608" s="12">
        <v>1483372559</v>
      </c>
      <c r="K2608" s="13">
        <f>(J2608/86400)+25569</f>
        <v>42737.663877314815</v>
      </c>
      <c r="L2608" t="b">
        <v>0</v>
      </c>
      <c r="M2608">
        <v>7</v>
      </c>
      <c r="N2608" t="b">
        <v>0</v>
      </c>
      <c r="O2608" t="s">
        <v>8271</v>
      </c>
      <c r="P2608">
        <f t="shared" si="80"/>
        <v>0</v>
      </c>
      <c r="Q2608">
        <f>YEAR(K2608)</f>
        <v>2017</v>
      </c>
      <c r="R2608">
        <f t="shared" si="81"/>
        <v>0</v>
      </c>
      <c r="S2608" s="17" t="s">
        <v>8328</v>
      </c>
      <c r="T2608" t="s">
        <v>8330</v>
      </c>
    </row>
    <row r="2609" spans="1:20" ht="48" x14ac:dyDescent="0.2">
      <c r="A2609">
        <v>3193</v>
      </c>
      <c r="B2609" s="3" t="s">
        <v>3193</v>
      </c>
      <c r="C2609" s="3" t="s">
        <v>7303</v>
      </c>
      <c r="D2609" s="6">
        <v>5000</v>
      </c>
      <c r="E2609" s="8">
        <v>587</v>
      </c>
      <c r="F2609" t="s">
        <v>8220</v>
      </c>
      <c r="G2609" t="s">
        <v>8224</v>
      </c>
      <c r="H2609" t="s">
        <v>8246</v>
      </c>
      <c r="I2609" s="12">
        <v>1424474056</v>
      </c>
      <c r="J2609" s="12">
        <v>1420586056</v>
      </c>
      <c r="K2609" s="13">
        <f>(J2609/86400)+25569</f>
        <v>42010.968240740738</v>
      </c>
      <c r="L2609" t="b">
        <v>0</v>
      </c>
      <c r="M2609">
        <v>24</v>
      </c>
      <c r="N2609" t="b">
        <v>0</v>
      </c>
      <c r="O2609" t="s">
        <v>8303</v>
      </c>
      <c r="P2609">
        <f t="shared" si="80"/>
        <v>0</v>
      </c>
      <c r="Q2609">
        <f>YEAR(K2609)</f>
        <v>2015</v>
      </c>
      <c r="R2609">
        <f t="shared" si="81"/>
        <v>12</v>
      </c>
      <c r="S2609" s="17" t="s">
        <v>8343</v>
      </c>
      <c r="T2609" t="s">
        <v>8355</v>
      </c>
    </row>
    <row r="2610" spans="1:20" ht="32" x14ac:dyDescent="0.2">
      <c r="A2610">
        <v>3063</v>
      </c>
      <c r="B2610" s="3" t="s">
        <v>3063</v>
      </c>
      <c r="C2610" s="3" t="s">
        <v>7173</v>
      </c>
      <c r="D2610" s="6">
        <v>3000</v>
      </c>
      <c r="E2610" s="8">
        <v>587</v>
      </c>
      <c r="F2610" t="s">
        <v>8220</v>
      </c>
      <c r="G2610" t="s">
        <v>8223</v>
      </c>
      <c r="H2610" t="s">
        <v>8245</v>
      </c>
      <c r="I2610" s="12">
        <v>1477174138</v>
      </c>
      <c r="J2610" s="12">
        <v>1474150138</v>
      </c>
      <c r="K2610" s="13">
        <f>(J2610/86400)+25569</f>
        <v>42630.922893518524</v>
      </c>
      <c r="L2610" t="b">
        <v>0</v>
      </c>
      <c r="M2610">
        <v>23</v>
      </c>
      <c r="N2610" t="b">
        <v>0</v>
      </c>
      <c r="O2610" t="s">
        <v>8301</v>
      </c>
      <c r="P2610">
        <f t="shared" si="80"/>
        <v>0</v>
      </c>
      <c r="Q2610">
        <f>YEAR(K2610)</f>
        <v>2016</v>
      </c>
      <c r="R2610">
        <f t="shared" si="81"/>
        <v>20</v>
      </c>
      <c r="S2610" s="17" t="s">
        <v>8343</v>
      </c>
      <c r="T2610" t="s">
        <v>8344</v>
      </c>
    </row>
    <row r="2611" spans="1:20" ht="48" hidden="1" x14ac:dyDescent="0.2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 s="12">
        <v>1465709400</v>
      </c>
      <c r="J2611" s="12">
        <v>1462695073</v>
      </c>
      <c r="K2611" s="13">
        <f>(J2611/86400)+25569</f>
        <v>42498.341122685189</v>
      </c>
      <c r="L2611" t="b">
        <v>0</v>
      </c>
      <c r="M2611">
        <v>34</v>
      </c>
      <c r="N2611" t="b">
        <v>1</v>
      </c>
      <c r="O2611" t="s">
        <v>8274</v>
      </c>
      <c r="P2611">
        <f t="shared" si="80"/>
        <v>0</v>
      </c>
      <c r="Q2611">
        <f>YEAR(K2611)</f>
        <v>2016</v>
      </c>
      <c r="R2611">
        <f t="shared" si="81"/>
        <v>167</v>
      </c>
      <c r="S2611" s="17" t="s">
        <v>8347</v>
      </c>
      <c r="T2611" t="s">
        <v>8351</v>
      </c>
    </row>
    <row r="2612" spans="1:20" ht="48" x14ac:dyDescent="0.2">
      <c r="A2612">
        <v>1175</v>
      </c>
      <c r="B2612" s="3" t="s">
        <v>1176</v>
      </c>
      <c r="C2612" s="3" t="s">
        <v>5285</v>
      </c>
      <c r="D2612" s="6">
        <v>20000</v>
      </c>
      <c r="E2612" s="8">
        <v>585</v>
      </c>
      <c r="F2612" t="s">
        <v>8220</v>
      </c>
      <c r="G2612" t="s">
        <v>8223</v>
      </c>
      <c r="H2612" t="s">
        <v>8245</v>
      </c>
      <c r="I2612" s="12">
        <v>1436981339</v>
      </c>
      <c r="J2612" s="12">
        <v>1434389339</v>
      </c>
      <c r="K2612" s="13">
        <f>(J2612/86400)+25569</f>
        <v>42170.728460648148</v>
      </c>
      <c r="L2612" t="b">
        <v>0</v>
      </c>
      <c r="M2612">
        <v>9</v>
      </c>
      <c r="N2612" t="b">
        <v>0</v>
      </c>
      <c r="O2612" t="s">
        <v>8282</v>
      </c>
      <c r="P2612">
        <f t="shared" si="80"/>
        <v>0</v>
      </c>
      <c r="Q2612">
        <f>YEAR(K2612)</f>
        <v>2015</v>
      </c>
      <c r="R2612">
        <f t="shared" si="81"/>
        <v>3</v>
      </c>
      <c r="S2612" s="17" t="s">
        <v>8339</v>
      </c>
      <c r="T2612" t="s">
        <v>8365</v>
      </c>
    </row>
    <row r="2613" spans="1:20" ht="64" x14ac:dyDescent="0.2">
      <c r="A2613">
        <v>1127</v>
      </c>
      <c r="B2613" s="3" t="s">
        <v>1128</v>
      </c>
      <c r="C2613" s="3" t="s">
        <v>5237</v>
      </c>
      <c r="D2613" s="6">
        <v>35000</v>
      </c>
      <c r="E2613" s="8">
        <v>585</v>
      </c>
      <c r="F2613" t="s">
        <v>8220</v>
      </c>
      <c r="G2613" t="s">
        <v>8223</v>
      </c>
      <c r="H2613" t="s">
        <v>8245</v>
      </c>
      <c r="I2613" s="12">
        <v>1416000600</v>
      </c>
      <c r="J2613" s="12">
        <v>1413318600</v>
      </c>
      <c r="K2613" s="13">
        <f>(J2613/86400)+25569</f>
        <v>41926.854166666664</v>
      </c>
      <c r="L2613" t="b">
        <v>0</v>
      </c>
      <c r="M2613">
        <v>23</v>
      </c>
      <c r="N2613" t="b">
        <v>0</v>
      </c>
      <c r="O2613" t="s">
        <v>8281</v>
      </c>
      <c r="P2613">
        <f t="shared" si="80"/>
        <v>0</v>
      </c>
      <c r="Q2613">
        <f>YEAR(K2613)</f>
        <v>2014</v>
      </c>
      <c r="R2613">
        <f t="shared" si="81"/>
        <v>2</v>
      </c>
      <c r="S2613" s="17" t="s">
        <v>8336</v>
      </c>
      <c r="T2613" t="s">
        <v>8364</v>
      </c>
    </row>
    <row r="2614" spans="1:20" ht="32" hidden="1" x14ac:dyDescent="0.2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 s="12">
        <v>1450137600</v>
      </c>
      <c r="J2614" s="12">
        <v>1448924882</v>
      </c>
      <c r="K2614" s="13">
        <f>(J2614/86400)+25569</f>
        <v>42338.963912037041</v>
      </c>
      <c r="L2614" t="b">
        <v>0</v>
      </c>
      <c r="M2614">
        <v>20</v>
      </c>
      <c r="N2614" t="b">
        <v>1</v>
      </c>
      <c r="O2614" t="s">
        <v>8269</v>
      </c>
      <c r="P2614">
        <f t="shared" si="80"/>
        <v>0</v>
      </c>
      <c r="Q2614">
        <f>YEAR(K2614)</f>
        <v>2015</v>
      </c>
      <c r="R2614">
        <f t="shared" si="81"/>
        <v>105</v>
      </c>
      <c r="S2614" s="17" t="s">
        <v>8343</v>
      </c>
      <c r="T2614" t="s">
        <v>8346</v>
      </c>
    </row>
    <row r="2615" spans="1:20" ht="48" x14ac:dyDescent="0.2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 s="12">
        <v>1404149280</v>
      </c>
      <c r="J2615" s="12">
        <v>1400547969</v>
      </c>
      <c r="K2615" s="13">
        <f>(J2615/86400)+25569</f>
        <v>41779.045937499999</v>
      </c>
      <c r="L2615" t="b">
        <v>0</v>
      </c>
      <c r="M2615">
        <v>13</v>
      </c>
      <c r="N2615" t="b">
        <v>0</v>
      </c>
      <c r="O2615" t="s">
        <v>8269</v>
      </c>
      <c r="P2615">
        <f t="shared" si="80"/>
        <v>0</v>
      </c>
      <c r="Q2615">
        <f>YEAR(K2615)</f>
        <v>2014</v>
      </c>
      <c r="R2615">
        <f t="shared" si="81"/>
        <v>29</v>
      </c>
      <c r="S2615" s="17" t="s">
        <v>8343</v>
      </c>
      <c r="T2615" t="s">
        <v>8346</v>
      </c>
    </row>
    <row r="2616" spans="1:20" ht="48" x14ac:dyDescent="0.2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 s="12">
        <v>1445448381</v>
      </c>
      <c r="J2616" s="12">
        <v>1440264381</v>
      </c>
      <c r="K2616" s="13">
        <f>(J2616/86400)+25569</f>
        <v>42238.726631944446</v>
      </c>
      <c r="L2616" t="b">
        <v>0</v>
      </c>
      <c r="M2616">
        <v>8</v>
      </c>
      <c r="N2616" t="b">
        <v>0</v>
      </c>
      <c r="O2616" t="s">
        <v>8268</v>
      </c>
      <c r="P2616">
        <f t="shared" si="80"/>
        <v>0</v>
      </c>
      <c r="Q2616">
        <f>YEAR(K2616)</f>
        <v>2015</v>
      </c>
      <c r="R2616">
        <f t="shared" si="81"/>
        <v>10</v>
      </c>
      <c r="S2616" s="17" t="s">
        <v>8341</v>
      </c>
      <c r="T2616" t="s">
        <v>8359</v>
      </c>
    </row>
    <row r="2617" spans="1:20" ht="48" x14ac:dyDescent="0.2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 s="12">
        <v>1362711728</v>
      </c>
      <c r="J2617" s="12">
        <v>1360119728</v>
      </c>
      <c r="K2617" s="13">
        <f>(J2617/86400)+25569</f>
        <v>41311.126481481479</v>
      </c>
      <c r="L2617" t="b">
        <v>0</v>
      </c>
      <c r="M2617">
        <v>13</v>
      </c>
      <c r="N2617" t="b">
        <v>0</v>
      </c>
      <c r="O2617" t="s">
        <v>8302</v>
      </c>
      <c r="P2617">
        <f t="shared" si="80"/>
        <v>0</v>
      </c>
      <c r="Q2617">
        <f>YEAR(K2617)</f>
        <v>2013</v>
      </c>
      <c r="R2617">
        <f t="shared" si="81"/>
        <v>14</v>
      </c>
      <c r="S2617" s="17" t="s">
        <v>8331</v>
      </c>
      <c r="T2617" t="s">
        <v>8376</v>
      </c>
    </row>
    <row r="2618" spans="1:20" ht="48" hidden="1" x14ac:dyDescent="0.2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 s="12">
        <v>1442462340</v>
      </c>
      <c r="J2618" s="12">
        <v>1439743900</v>
      </c>
      <c r="K2618" s="13">
        <f>(J2618/86400)+25569</f>
        <v>42232.702546296292</v>
      </c>
      <c r="L2618" t="b">
        <v>0</v>
      </c>
      <c r="M2618">
        <v>14</v>
      </c>
      <c r="N2618" t="b">
        <v>1</v>
      </c>
      <c r="O2618" t="s">
        <v>8269</v>
      </c>
      <c r="P2618">
        <f t="shared" si="80"/>
        <v>0</v>
      </c>
      <c r="Q2618">
        <f>YEAR(K2618)</f>
        <v>2015</v>
      </c>
      <c r="R2618">
        <f t="shared" si="81"/>
        <v>114</v>
      </c>
      <c r="S2618" s="17" t="s">
        <v>8343</v>
      </c>
      <c r="T2618" t="s">
        <v>8346</v>
      </c>
    </row>
    <row r="2619" spans="1:20" ht="32" hidden="1" x14ac:dyDescent="0.2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 s="12">
        <v>1402848000</v>
      </c>
      <c r="J2619" s="12">
        <v>1400606573</v>
      </c>
      <c r="K2619" s="13">
        <f>(J2619/86400)+25569</f>
        <v>41779.724224537036</v>
      </c>
      <c r="L2619" t="b">
        <v>0</v>
      </c>
      <c r="M2619">
        <v>21</v>
      </c>
      <c r="N2619" t="b">
        <v>1</v>
      </c>
      <c r="O2619" t="s">
        <v>8269</v>
      </c>
      <c r="P2619">
        <f t="shared" si="80"/>
        <v>0</v>
      </c>
      <c r="Q2619">
        <f>YEAR(K2619)</f>
        <v>2014</v>
      </c>
      <c r="R2619">
        <f t="shared" si="81"/>
        <v>114</v>
      </c>
      <c r="S2619" s="17" t="s">
        <v>8343</v>
      </c>
      <c r="T2619" t="s">
        <v>8346</v>
      </c>
    </row>
    <row r="2620" spans="1:20" ht="48" hidden="1" x14ac:dyDescent="0.2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 s="12">
        <v>1426187582</v>
      </c>
      <c r="J2620" s="12">
        <v>1423599182</v>
      </c>
      <c r="K2620" s="13">
        <f>(J2620/86400)+25569</f>
        <v>42045.84238425926</v>
      </c>
      <c r="L2620" t="b">
        <v>0</v>
      </c>
      <c r="M2620">
        <v>10</v>
      </c>
      <c r="N2620" t="b">
        <v>1</v>
      </c>
      <c r="O2620" t="s">
        <v>8269</v>
      </c>
      <c r="P2620">
        <f t="shared" si="80"/>
        <v>0</v>
      </c>
      <c r="Q2620">
        <f>YEAR(K2620)</f>
        <v>2015</v>
      </c>
      <c r="R2620">
        <f t="shared" si="81"/>
        <v>228</v>
      </c>
      <c r="S2620" s="17" t="s">
        <v>8343</v>
      </c>
      <c r="T2620" t="s">
        <v>8346</v>
      </c>
    </row>
    <row r="2621" spans="1:20" ht="64" hidden="1" x14ac:dyDescent="0.2">
      <c r="A2621">
        <v>3752</v>
      </c>
      <c r="B2621" s="3" t="s">
        <v>3749</v>
      </c>
      <c r="C2621" s="3" t="s">
        <v>7862</v>
      </c>
      <c r="D2621" s="6">
        <v>500</v>
      </c>
      <c r="E2621" s="8">
        <v>565</v>
      </c>
      <c r="F2621" t="s">
        <v>8218</v>
      </c>
      <c r="G2621" t="s">
        <v>8224</v>
      </c>
      <c r="H2621" t="s">
        <v>8246</v>
      </c>
      <c r="I2621" s="12">
        <v>1476651600</v>
      </c>
      <c r="J2621" s="12">
        <v>1473189335</v>
      </c>
      <c r="K2621" s="13">
        <f>(J2621/86400)+25569</f>
        <v>42619.802488425921</v>
      </c>
      <c r="L2621" t="b">
        <v>0</v>
      </c>
      <c r="M2621">
        <v>15</v>
      </c>
      <c r="N2621" t="b">
        <v>1</v>
      </c>
      <c r="O2621" t="s">
        <v>8303</v>
      </c>
      <c r="P2621">
        <f t="shared" si="80"/>
        <v>0</v>
      </c>
      <c r="Q2621">
        <f>YEAR(K2621)</f>
        <v>2016</v>
      </c>
      <c r="R2621">
        <f t="shared" si="81"/>
        <v>113</v>
      </c>
      <c r="S2621" s="17" t="s">
        <v>8343</v>
      </c>
      <c r="T2621" t="s">
        <v>8355</v>
      </c>
    </row>
    <row r="2622" spans="1:20" ht="48" x14ac:dyDescent="0.2">
      <c r="A2622">
        <v>2906</v>
      </c>
      <c r="B2622" s="3" t="s">
        <v>2906</v>
      </c>
      <c r="C2622" s="3" t="s">
        <v>7016</v>
      </c>
      <c r="D2622" s="6">
        <v>6000</v>
      </c>
      <c r="E2622" s="8">
        <v>565</v>
      </c>
      <c r="F2622" t="s">
        <v>8220</v>
      </c>
      <c r="G2622" t="s">
        <v>8223</v>
      </c>
      <c r="H2622" t="s">
        <v>8245</v>
      </c>
      <c r="I2622" s="12">
        <v>1438390800</v>
      </c>
      <c r="J2622" s="12">
        <v>1436888066</v>
      </c>
      <c r="K2622" s="13">
        <f>(J2622/86400)+25569</f>
        <v>42199.648912037039</v>
      </c>
      <c r="L2622" t="b">
        <v>0</v>
      </c>
      <c r="M2622">
        <v>7</v>
      </c>
      <c r="N2622" t="b">
        <v>0</v>
      </c>
      <c r="O2622" t="s">
        <v>8269</v>
      </c>
      <c r="P2622">
        <f t="shared" si="80"/>
        <v>0</v>
      </c>
      <c r="Q2622">
        <f>YEAR(K2622)</f>
        <v>2015</v>
      </c>
      <c r="R2622">
        <f t="shared" si="81"/>
        <v>9</v>
      </c>
      <c r="S2622" s="17" t="s">
        <v>8343</v>
      </c>
      <c r="T2622" t="s">
        <v>8346</v>
      </c>
    </row>
    <row r="2623" spans="1:20" ht="48" hidden="1" x14ac:dyDescent="0.2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 s="12">
        <v>1453376495</v>
      </c>
      <c r="J2623" s="12">
        <v>1450784495</v>
      </c>
      <c r="K2623" s="13">
        <f>(J2623/86400)+25569</f>
        <v>42360.487210648149</v>
      </c>
      <c r="L2623" t="b">
        <v>0</v>
      </c>
      <c r="M2623">
        <v>29</v>
      </c>
      <c r="N2623" t="b">
        <v>1</v>
      </c>
      <c r="O2623" t="s">
        <v>8264</v>
      </c>
      <c r="P2623">
        <f t="shared" si="80"/>
        <v>0</v>
      </c>
      <c r="Q2623">
        <f>YEAR(K2623)</f>
        <v>2015</v>
      </c>
      <c r="R2623">
        <f t="shared" si="81"/>
        <v>113</v>
      </c>
      <c r="S2623" s="17" t="s">
        <v>8341</v>
      </c>
      <c r="T2623" t="s">
        <v>8363</v>
      </c>
    </row>
    <row r="2624" spans="1:20" ht="48" hidden="1" x14ac:dyDescent="0.2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 s="12">
        <v>1387281600</v>
      </c>
      <c r="J2624" s="12">
        <v>1384811721</v>
      </c>
      <c r="K2624" s="13">
        <f>(J2624/86400)+25569</f>
        <v>41596.913437499999</v>
      </c>
      <c r="L2624" t="b">
        <v>0</v>
      </c>
      <c r="M2624">
        <v>45</v>
      </c>
      <c r="N2624" t="b">
        <v>1</v>
      </c>
      <c r="O2624" t="s">
        <v>8290</v>
      </c>
      <c r="P2624">
        <f t="shared" si="80"/>
        <v>0</v>
      </c>
      <c r="Q2624">
        <f>YEAR(K2624)</f>
        <v>2013</v>
      </c>
      <c r="R2624">
        <f t="shared" si="81"/>
        <v>113</v>
      </c>
      <c r="S2624" s="17" t="s">
        <v>8347</v>
      </c>
      <c r="T2624" t="s">
        <v>8358</v>
      </c>
    </row>
    <row r="2625" spans="1:20" ht="48" x14ac:dyDescent="0.2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 s="12">
        <v>1402007500</v>
      </c>
      <c r="J2625" s="12">
        <v>1399415500</v>
      </c>
      <c r="K2625" s="13">
        <f>(J2625/86400)+25569</f>
        <v>41765.938657407409</v>
      </c>
      <c r="L2625" t="b">
        <v>0</v>
      </c>
      <c r="M2625">
        <v>11</v>
      </c>
      <c r="N2625" t="b">
        <v>0</v>
      </c>
      <c r="O2625" t="s">
        <v>8269</v>
      </c>
      <c r="P2625">
        <f t="shared" si="80"/>
        <v>0</v>
      </c>
      <c r="Q2625">
        <f>YEAR(K2625)</f>
        <v>2014</v>
      </c>
      <c r="R2625">
        <f t="shared" si="81"/>
        <v>28</v>
      </c>
      <c r="S2625" s="17" t="s">
        <v>8343</v>
      </c>
      <c r="T2625" t="s">
        <v>8346</v>
      </c>
    </row>
    <row r="2626" spans="1:20" ht="48" x14ac:dyDescent="0.2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 s="12">
        <v>1413634059</v>
      </c>
      <c r="J2626" s="12">
        <v>1411042059</v>
      </c>
      <c r="K2626" s="13">
        <f>(J2626/86400)+25569</f>
        <v>41900.505312499998</v>
      </c>
      <c r="L2626" t="b">
        <v>0</v>
      </c>
      <c r="M2626">
        <v>10</v>
      </c>
      <c r="N2626" t="b">
        <v>0</v>
      </c>
      <c r="O2626" t="s">
        <v>8266</v>
      </c>
      <c r="P2626">
        <f t="shared" si="80"/>
        <v>0</v>
      </c>
      <c r="Q2626">
        <f>YEAR(K2626)</f>
        <v>2014</v>
      </c>
      <c r="R2626">
        <f t="shared" si="81"/>
        <v>22</v>
      </c>
      <c r="S2626" s="17" t="s">
        <v>8341</v>
      </c>
      <c r="T2626" t="s">
        <v>8345</v>
      </c>
    </row>
    <row r="2627" spans="1:20" ht="48" x14ac:dyDescent="0.2">
      <c r="A2627">
        <v>2140</v>
      </c>
      <c r="B2627" s="3" t="s">
        <v>2141</v>
      </c>
      <c r="C2627" s="3" t="s">
        <v>6250</v>
      </c>
      <c r="D2627" s="6">
        <v>500000</v>
      </c>
      <c r="E2627" s="8">
        <v>560</v>
      </c>
      <c r="F2627" t="s">
        <v>8220</v>
      </c>
      <c r="G2627" t="s">
        <v>8223</v>
      </c>
      <c r="H2627" t="s">
        <v>8245</v>
      </c>
      <c r="I2627" s="12">
        <v>1357934424</v>
      </c>
      <c r="J2627" s="12">
        <v>1355342424</v>
      </c>
      <c r="K2627" s="13">
        <f>(J2627/86400)+25569</f>
        <v>41255.833611111113</v>
      </c>
      <c r="L2627" t="b">
        <v>0</v>
      </c>
      <c r="M2627">
        <v>11</v>
      </c>
      <c r="N2627" t="b">
        <v>0</v>
      </c>
      <c r="O2627" t="s">
        <v>8280</v>
      </c>
      <c r="P2627">
        <f t="shared" ref="P2627:P2690" si="82">IFERROR(ROUND(E2627/L2627,2),0)</f>
        <v>0</v>
      </c>
      <c r="Q2627">
        <f>YEAR(K2627)</f>
        <v>2012</v>
      </c>
      <c r="R2627">
        <f t="shared" ref="R2627:R2690" si="83">ROUND(E2627/D2627*100,0)</f>
        <v>0</v>
      </c>
      <c r="S2627" s="17" t="s">
        <v>8336</v>
      </c>
      <c r="T2627" t="s">
        <v>8354</v>
      </c>
    </row>
    <row r="2628" spans="1:20" ht="48" x14ac:dyDescent="0.2">
      <c r="A2628">
        <v>1725</v>
      </c>
      <c r="B2628" s="3" t="s">
        <v>1726</v>
      </c>
      <c r="C2628" s="3" t="s">
        <v>5835</v>
      </c>
      <c r="D2628" s="6">
        <v>5500</v>
      </c>
      <c r="E2628" s="8">
        <v>560</v>
      </c>
      <c r="F2628" t="s">
        <v>8220</v>
      </c>
      <c r="G2628" t="s">
        <v>8223</v>
      </c>
      <c r="H2628" t="s">
        <v>8245</v>
      </c>
      <c r="I2628" s="12">
        <v>1408922049</v>
      </c>
      <c r="J2628" s="12">
        <v>1406330049</v>
      </c>
      <c r="K2628" s="13">
        <f>(J2628/86400)+25569</f>
        <v>41845.968159722222</v>
      </c>
      <c r="L2628" t="b">
        <v>0</v>
      </c>
      <c r="M2628">
        <v>9</v>
      </c>
      <c r="N2628" t="b">
        <v>0</v>
      </c>
      <c r="O2628" t="s">
        <v>8291</v>
      </c>
      <c r="P2628">
        <f t="shared" si="82"/>
        <v>0</v>
      </c>
      <c r="Q2628">
        <f>YEAR(K2628)</f>
        <v>2014</v>
      </c>
      <c r="R2628">
        <f t="shared" si="83"/>
        <v>10</v>
      </c>
      <c r="S2628" s="17" t="s">
        <v>8347</v>
      </c>
      <c r="T2628" t="s">
        <v>8350</v>
      </c>
    </row>
    <row r="2629" spans="1:20" ht="48" hidden="1" x14ac:dyDescent="0.2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 s="12">
        <v>1334250165</v>
      </c>
      <c r="J2629" s="12">
        <v>1331658165</v>
      </c>
      <c r="K2629" s="13">
        <f>(J2629/86400)+25569</f>
        <v>40981.710243055553</v>
      </c>
      <c r="L2629" t="b">
        <v>0</v>
      </c>
      <c r="M2629">
        <v>13</v>
      </c>
      <c r="N2629" t="b">
        <v>1</v>
      </c>
      <c r="O2629" t="s">
        <v>8277</v>
      </c>
      <c r="P2629">
        <f t="shared" si="82"/>
        <v>0</v>
      </c>
      <c r="Q2629">
        <f>YEAR(K2629)</f>
        <v>2012</v>
      </c>
      <c r="R2629">
        <f t="shared" si="83"/>
        <v>124</v>
      </c>
      <c r="S2629" s="17" t="s">
        <v>8347</v>
      </c>
      <c r="T2629" t="s">
        <v>8348</v>
      </c>
    </row>
    <row r="2630" spans="1:20" ht="32" hidden="1" x14ac:dyDescent="0.2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 s="12">
        <v>1476632178</v>
      </c>
      <c r="J2630" s="12">
        <v>1473953778</v>
      </c>
      <c r="K2630" s="13">
        <f>(J2630/86400)+25569</f>
        <v>42628.650208333333</v>
      </c>
      <c r="L2630" t="b">
        <v>0</v>
      </c>
      <c r="M2630">
        <v>31</v>
      </c>
      <c r="N2630" t="b">
        <v>1</v>
      </c>
      <c r="O2630" t="s">
        <v>8269</v>
      </c>
      <c r="P2630">
        <f t="shared" si="82"/>
        <v>0</v>
      </c>
      <c r="Q2630">
        <f>YEAR(K2630)</f>
        <v>2016</v>
      </c>
      <c r="R2630">
        <f t="shared" si="83"/>
        <v>159</v>
      </c>
      <c r="S2630" s="17" t="s">
        <v>8343</v>
      </c>
      <c r="T2630" t="s">
        <v>8346</v>
      </c>
    </row>
    <row r="2631" spans="1:20" ht="48" hidden="1" x14ac:dyDescent="0.2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 s="12">
        <v>1311576600</v>
      </c>
      <c r="J2631" s="12">
        <v>1306219897</v>
      </c>
      <c r="K2631" s="13">
        <f>(J2631/86400)+25569</f>
        <v>40687.285844907405</v>
      </c>
      <c r="L2631" t="b">
        <v>0</v>
      </c>
      <c r="M2631">
        <v>11</v>
      </c>
      <c r="N2631" t="b">
        <v>1</v>
      </c>
      <c r="O2631" t="s">
        <v>8274</v>
      </c>
      <c r="P2631">
        <f t="shared" si="82"/>
        <v>0</v>
      </c>
      <c r="Q2631">
        <f>YEAR(K2631)</f>
        <v>2011</v>
      </c>
      <c r="R2631">
        <f t="shared" si="83"/>
        <v>185</v>
      </c>
      <c r="S2631" s="17" t="s">
        <v>8347</v>
      </c>
      <c r="T2631" t="s">
        <v>8351</v>
      </c>
    </row>
    <row r="2632" spans="1:20" ht="32" x14ac:dyDescent="0.2">
      <c r="A2632">
        <v>1807</v>
      </c>
      <c r="B2632" s="3" t="s">
        <v>1808</v>
      </c>
      <c r="C2632" s="3" t="s">
        <v>5917</v>
      </c>
      <c r="D2632" s="6">
        <v>5000</v>
      </c>
      <c r="E2632" s="8">
        <v>553</v>
      </c>
      <c r="F2632" t="s">
        <v>8220</v>
      </c>
      <c r="G2632" t="s">
        <v>8223</v>
      </c>
      <c r="H2632" t="s">
        <v>8245</v>
      </c>
      <c r="I2632" s="12">
        <v>1411868313</v>
      </c>
      <c r="J2632" s="12">
        <v>1409276313</v>
      </c>
      <c r="K2632" s="13">
        <f>(J2632/86400)+25569</f>
        <v>41880.068437499998</v>
      </c>
      <c r="L2632" t="b">
        <v>1</v>
      </c>
      <c r="M2632">
        <v>8</v>
      </c>
      <c r="N2632" t="b">
        <v>0</v>
      </c>
      <c r="O2632" t="s">
        <v>8283</v>
      </c>
      <c r="P2632">
        <f t="shared" si="82"/>
        <v>553</v>
      </c>
      <c r="Q2632">
        <f>YEAR(K2632)</f>
        <v>2014</v>
      </c>
      <c r="R2632">
        <f t="shared" si="83"/>
        <v>11</v>
      </c>
      <c r="S2632" s="17" t="s">
        <v>8333</v>
      </c>
      <c r="T2632" t="s">
        <v>8334</v>
      </c>
    </row>
    <row r="2633" spans="1:20" ht="48" x14ac:dyDescent="0.2">
      <c r="A2633">
        <v>685</v>
      </c>
      <c r="B2633" s="3" t="s">
        <v>686</v>
      </c>
      <c r="C2633" s="3" t="s">
        <v>4795</v>
      </c>
      <c r="D2633" s="6">
        <v>2000</v>
      </c>
      <c r="E2633" s="8">
        <v>553</v>
      </c>
      <c r="F2633" t="s">
        <v>8220</v>
      </c>
      <c r="G2633" t="s">
        <v>8223</v>
      </c>
      <c r="H2633" t="s">
        <v>8245</v>
      </c>
      <c r="I2633" s="12">
        <v>1421095672</v>
      </c>
      <c r="J2633" s="12">
        <v>1417207672</v>
      </c>
      <c r="K2633" s="13">
        <f>(J2633/86400)+25569</f>
        <v>41971.866574074069</v>
      </c>
      <c r="L2633" t="b">
        <v>0</v>
      </c>
      <c r="M2633">
        <v>10</v>
      </c>
      <c r="N2633" t="b">
        <v>0</v>
      </c>
      <c r="O2633" t="s">
        <v>8271</v>
      </c>
      <c r="P2633">
        <f t="shared" si="82"/>
        <v>0</v>
      </c>
      <c r="Q2633">
        <f>YEAR(K2633)</f>
        <v>2014</v>
      </c>
      <c r="R2633">
        <f t="shared" si="83"/>
        <v>28</v>
      </c>
      <c r="S2633" s="17" t="s">
        <v>8328</v>
      </c>
      <c r="T2633" t="s">
        <v>8330</v>
      </c>
    </row>
    <row r="2634" spans="1:20" ht="48" hidden="1" x14ac:dyDescent="0.2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 s="12">
        <v>1440219540</v>
      </c>
      <c r="J2634" s="12">
        <v>1436369818</v>
      </c>
      <c r="K2634" s="13">
        <f>(J2634/86400)+25569</f>
        <v>42193.650671296295</v>
      </c>
      <c r="L2634" t="b">
        <v>0</v>
      </c>
      <c r="M2634">
        <v>13</v>
      </c>
      <c r="N2634" t="b">
        <v>1</v>
      </c>
      <c r="O2634" t="s">
        <v>8274</v>
      </c>
      <c r="P2634">
        <f t="shared" si="82"/>
        <v>0</v>
      </c>
      <c r="Q2634">
        <f>YEAR(K2634)</f>
        <v>2015</v>
      </c>
      <c r="R2634">
        <f t="shared" si="83"/>
        <v>110</v>
      </c>
      <c r="S2634" s="17" t="s">
        <v>8347</v>
      </c>
      <c r="T2634" t="s">
        <v>8351</v>
      </c>
    </row>
    <row r="2635" spans="1:20" ht="32" hidden="1" x14ac:dyDescent="0.2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 s="12">
        <v>1357160384</v>
      </c>
      <c r="J2635" s="12">
        <v>1354568384</v>
      </c>
      <c r="K2635" s="13">
        <f>(J2635/86400)+25569</f>
        <v>41246.874814814815</v>
      </c>
      <c r="L2635" t="b">
        <v>0</v>
      </c>
      <c r="M2635">
        <v>11</v>
      </c>
      <c r="N2635" t="b">
        <v>1</v>
      </c>
      <c r="O2635" t="s">
        <v>8274</v>
      </c>
      <c r="P2635">
        <f t="shared" si="82"/>
        <v>0</v>
      </c>
      <c r="Q2635">
        <f>YEAR(K2635)</f>
        <v>2012</v>
      </c>
      <c r="R2635">
        <f t="shared" si="83"/>
        <v>110</v>
      </c>
      <c r="S2635" s="17" t="s">
        <v>8347</v>
      </c>
      <c r="T2635" t="s">
        <v>8351</v>
      </c>
    </row>
    <row r="2636" spans="1:20" ht="48" x14ac:dyDescent="0.2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 s="12">
        <v>1324232504</v>
      </c>
      <c r="J2636" s="12">
        <v>1320776504</v>
      </c>
      <c r="K2636" s="13">
        <f>(J2636/86400)+25569</f>
        <v>40855.765092592592</v>
      </c>
      <c r="L2636" t="b">
        <v>0</v>
      </c>
      <c r="M2636">
        <v>14</v>
      </c>
      <c r="N2636" t="b">
        <v>0</v>
      </c>
      <c r="O2636" t="s">
        <v>8302</v>
      </c>
      <c r="P2636">
        <f t="shared" si="82"/>
        <v>0</v>
      </c>
      <c r="Q2636">
        <f>YEAR(K2636)</f>
        <v>2011</v>
      </c>
      <c r="R2636">
        <f t="shared" si="83"/>
        <v>11</v>
      </c>
      <c r="S2636" s="17" t="s">
        <v>8331</v>
      </c>
      <c r="T2636" t="s">
        <v>8376</v>
      </c>
    </row>
    <row r="2637" spans="1:20" ht="48" x14ac:dyDescent="0.2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 s="12">
        <v>1444577345</v>
      </c>
      <c r="J2637" s="12">
        <v>1441985458</v>
      </c>
      <c r="K2637" s="13">
        <f>(J2637/86400)+25569</f>
        <v>42258.646504629629</v>
      </c>
      <c r="L2637" t="b">
        <v>0</v>
      </c>
      <c r="M2637">
        <v>3</v>
      </c>
      <c r="N2637" t="b">
        <v>0</v>
      </c>
      <c r="O2637" t="s">
        <v>8269</v>
      </c>
      <c r="P2637">
        <f t="shared" si="82"/>
        <v>0</v>
      </c>
      <c r="Q2637">
        <f>YEAR(K2637)</f>
        <v>2015</v>
      </c>
      <c r="R2637">
        <f t="shared" si="83"/>
        <v>5</v>
      </c>
      <c r="S2637" s="17" t="s">
        <v>8343</v>
      </c>
      <c r="T2637" t="s">
        <v>8346</v>
      </c>
    </row>
    <row r="2638" spans="1:20" ht="48" hidden="1" x14ac:dyDescent="0.2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 s="12">
        <v>1422853140</v>
      </c>
      <c r="J2638" s="12">
        <v>1421439552</v>
      </c>
      <c r="K2638" s="13">
        <f>(J2638/86400)+25569</f>
        <v>42020.846666666665</v>
      </c>
      <c r="L2638" t="b">
        <v>0</v>
      </c>
      <c r="M2638">
        <v>10</v>
      </c>
      <c r="N2638" t="b">
        <v>1</v>
      </c>
      <c r="O2638" t="s">
        <v>8269</v>
      </c>
      <c r="P2638">
        <f t="shared" si="82"/>
        <v>0</v>
      </c>
      <c r="Q2638">
        <f>YEAR(K2638)</f>
        <v>2015</v>
      </c>
      <c r="R2638">
        <f t="shared" si="83"/>
        <v>110</v>
      </c>
      <c r="S2638" s="17" t="s">
        <v>8343</v>
      </c>
      <c r="T2638" t="s">
        <v>8346</v>
      </c>
    </row>
    <row r="2639" spans="1:20" ht="48" x14ac:dyDescent="0.2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 s="12">
        <v>1443704400</v>
      </c>
      <c r="J2639" s="12">
        <v>1439827639</v>
      </c>
      <c r="K2639" s="13">
        <f>(J2639/86400)+25569</f>
        <v>42233.671747685185</v>
      </c>
      <c r="L2639" t="b">
        <v>0</v>
      </c>
      <c r="M2639">
        <v>12</v>
      </c>
      <c r="N2639" t="b">
        <v>0</v>
      </c>
      <c r="O2639" t="s">
        <v>8269</v>
      </c>
      <c r="P2639">
        <f t="shared" si="82"/>
        <v>0</v>
      </c>
      <c r="Q2639">
        <f>YEAR(K2639)</f>
        <v>2015</v>
      </c>
      <c r="R2639">
        <f t="shared" si="83"/>
        <v>11</v>
      </c>
      <c r="S2639" s="17" t="s">
        <v>8343</v>
      </c>
      <c r="T2639" t="s">
        <v>8346</v>
      </c>
    </row>
    <row r="2640" spans="1:20" ht="48" hidden="1" x14ac:dyDescent="0.2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 s="12">
        <v>1461177950</v>
      </c>
      <c r="J2640" s="12">
        <v>1458758750</v>
      </c>
      <c r="K2640" s="13">
        <f>(J2640/86400)+25569</f>
        <v>42452.781828703708</v>
      </c>
      <c r="L2640" t="b">
        <v>0</v>
      </c>
      <c r="M2640">
        <v>16</v>
      </c>
      <c r="N2640" t="b">
        <v>1</v>
      </c>
      <c r="O2640" t="s">
        <v>8296</v>
      </c>
      <c r="P2640">
        <f t="shared" si="82"/>
        <v>0</v>
      </c>
      <c r="Q2640">
        <f>YEAR(K2640)</f>
        <v>2016</v>
      </c>
      <c r="R2640">
        <f t="shared" si="83"/>
        <v>182</v>
      </c>
      <c r="S2640" s="17" t="s">
        <v>8339</v>
      </c>
      <c r="T2640" t="s">
        <v>8340</v>
      </c>
    </row>
    <row r="2641" spans="1:20" ht="48" hidden="1" x14ac:dyDescent="0.2">
      <c r="A2641">
        <v>856</v>
      </c>
      <c r="B2641" s="3" t="s">
        <v>857</v>
      </c>
      <c r="C2641" s="3" t="s">
        <v>4966</v>
      </c>
      <c r="D2641" s="6">
        <v>250</v>
      </c>
      <c r="E2641" s="8">
        <v>545</v>
      </c>
      <c r="F2641" t="s">
        <v>8218</v>
      </c>
      <c r="G2641" t="s">
        <v>8235</v>
      </c>
      <c r="H2641" t="s">
        <v>8248</v>
      </c>
      <c r="I2641" s="12">
        <v>1477422000</v>
      </c>
      <c r="J2641" s="12">
        <v>1472282956</v>
      </c>
      <c r="K2641" s="13">
        <f>(J2641/86400)+25569</f>
        <v>42609.311990740738</v>
      </c>
      <c r="L2641" t="b">
        <v>0</v>
      </c>
      <c r="M2641">
        <v>28</v>
      </c>
      <c r="N2641" t="b">
        <v>1</v>
      </c>
      <c r="O2641" t="s">
        <v>8275</v>
      </c>
      <c r="P2641">
        <f t="shared" si="82"/>
        <v>0</v>
      </c>
      <c r="Q2641">
        <f>YEAR(K2641)</f>
        <v>2016</v>
      </c>
      <c r="R2641">
        <f t="shared" si="83"/>
        <v>218</v>
      </c>
      <c r="S2641" s="17" t="s">
        <v>8347</v>
      </c>
      <c r="T2641" t="s">
        <v>8356</v>
      </c>
    </row>
    <row r="2642" spans="1:20" ht="48" hidden="1" x14ac:dyDescent="0.2">
      <c r="A2642">
        <v>818</v>
      </c>
      <c r="B2642" s="3" t="s">
        <v>819</v>
      </c>
      <c r="C2642" s="3" t="s">
        <v>4928</v>
      </c>
      <c r="D2642" s="6">
        <v>350</v>
      </c>
      <c r="E2642" s="8">
        <v>545</v>
      </c>
      <c r="F2642" t="s">
        <v>8218</v>
      </c>
      <c r="G2642" t="s">
        <v>8223</v>
      </c>
      <c r="H2642" t="s">
        <v>8245</v>
      </c>
      <c r="I2642" s="12">
        <v>1344358860</v>
      </c>
      <c r="J2642" s="12">
        <v>1343682681</v>
      </c>
      <c r="K2642" s="13">
        <f>(J2642/86400)+25569</f>
        <v>41120.882881944446</v>
      </c>
      <c r="L2642" t="b">
        <v>0</v>
      </c>
      <c r="M2642">
        <v>19</v>
      </c>
      <c r="N2642" t="b">
        <v>1</v>
      </c>
      <c r="O2642" t="s">
        <v>8274</v>
      </c>
      <c r="P2642">
        <f t="shared" si="82"/>
        <v>0</v>
      </c>
      <c r="Q2642">
        <f>YEAR(K2642)</f>
        <v>2012</v>
      </c>
      <c r="R2642">
        <f t="shared" si="83"/>
        <v>156</v>
      </c>
      <c r="S2642" s="17" t="s">
        <v>8347</v>
      </c>
      <c r="T2642" t="s">
        <v>8351</v>
      </c>
    </row>
    <row r="2643" spans="1:20" ht="48" hidden="1" x14ac:dyDescent="0.2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 s="12">
        <v>1402848000</v>
      </c>
      <c r="J2643" s="12">
        <v>1400570787</v>
      </c>
      <c r="K2643" s="13">
        <f>(J2643/86400)+25569</f>
        <v>41779.310034722221</v>
      </c>
      <c r="L2643" t="b">
        <v>1</v>
      </c>
      <c r="M2643">
        <v>15</v>
      </c>
      <c r="N2643" t="b">
        <v>1</v>
      </c>
      <c r="O2643" t="s">
        <v>8269</v>
      </c>
      <c r="P2643">
        <f t="shared" si="82"/>
        <v>545</v>
      </c>
      <c r="Q2643">
        <f>YEAR(K2643)</f>
        <v>2014</v>
      </c>
      <c r="R2643">
        <f t="shared" si="83"/>
        <v>109</v>
      </c>
      <c r="S2643" s="17" t="s">
        <v>8343</v>
      </c>
      <c r="T2643" t="s">
        <v>8346</v>
      </c>
    </row>
    <row r="2644" spans="1:20" ht="48" x14ac:dyDescent="0.2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 s="12">
        <v>1488114358</v>
      </c>
      <c r="J2644" s="12">
        <v>1485522358</v>
      </c>
      <c r="K2644" s="13">
        <f>(J2644/86400)+25569</f>
        <v>42762.545810185184</v>
      </c>
      <c r="L2644" t="b">
        <v>0</v>
      </c>
      <c r="M2644">
        <v>14</v>
      </c>
      <c r="N2644" t="b">
        <v>0</v>
      </c>
      <c r="O2644" t="s">
        <v>8269</v>
      </c>
      <c r="P2644">
        <f t="shared" si="82"/>
        <v>0</v>
      </c>
      <c r="Q2644">
        <f>YEAR(K2644)</f>
        <v>2017</v>
      </c>
      <c r="R2644">
        <f t="shared" si="83"/>
        <v>27</v>
      </c>
      <c r="S2644" s="17" t="s">
        <v>8343</v>
      </c>
      <c r="T2644" t="s">
        <v>8346</v>
      </c>
    </row>
    <row r="2645" spans="1:20" ht="48" x14ac:dyDescent="0.2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 s="12">
        <v>1449876859</v>
      </c>
      <c r="J2645" s="12">
        <v>1444689259</v>
      </c>
      <c r="K2645" s="13">
        <f>(J2645/86400)+25569</f>
        <v>42289.94049768518</v>
      </c>
      <c r="L2645" t="b">
        <v>0</v>
      </c>
      <c r="M2645">
        <v>9</v>
      </c>
      <c r="N2645" t="b">
        <v>0</v>
      </c>
      <c r="O2645" t="s">
        <v>8269</v>
      </c>
      <c r="P2645">
        <f t="shared" si="82"/>
        <v>0</v>
      </c>
      <c r="Q2645">
        <f>YEAR(K2645)</f>
        <v>2015</v>
      </c>
      <c r="R2645">
        <f t="shared" si="83"/>
        <v>5</v>
      </c>
      <c r="S2645" s="17" t="s">
        <v>8343</v>
      </c>
      <c r="T2645" t="s">
        <v>8346</v>
      </c>
    </row>
    <row r="2646" spans="1:20" ht="48" hidden="1" x14ac:dyDescent="0.2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 s="12">
        <v>1490358834</v>
      </c>
      <c r="J2646" s="12">
        <v>1487770434</v>
      </c>
      <c r="K2646" s="13">
        <f>(J2646/86400)+25569</f>
        <v>42788.565208333333</v>
      </c>
      <c r="L2646" t="b">
        <v>0</v>
      </c>
      <c r="M2646">
        <v>16</v>
      </c>
      <c r="N2646" t="b">
        <v>0</v>
      </c>
      <c r="O2646" t="s">
        <v>8269</v>
      </c>
      <c r="P2646">
        <f t="shared" si="82"/>
        <v>0</v>
      </c>
      <c r="Q2646">
        <f>YEAR(K2646)</f>
        <v>2017</v>
      </c>
      <c r="R2646">
        <f t="shared" si="83"/>
        <v>108</v>
      </c>
      <c r="S2646" s="17" t="s">
        <v>8343</v>
      </c>
      <c r="T2646" t="s">
        <v>8346</v>
      </c>
    </row>
    <row r="2647" spans="1:20" ht="48" hidden="1" x14ac:dyDescent="0.2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 s="12">
        <v>1422712986</v>
      </c>
      <c r="J2647" s="12">
        <v>1418824986</v>
      </c>
      <c r="K2647" s="13">
        <f>(J2647/86400)+25569</f>
        <v>41990.585486111115</v>
      </c>
      <c r="L2647" t="b">
        <v>0</v>
      </c>
      <c r="M2647">
        <v>16</v>
      </c>
      <c r="N2647" t="b">
        <v>1</v>
      </c>
      <c r="O2647" t="s">
        <v>8269</v>
      </c>
      <c r="P2647">
        <f t="shared" si="82"/>
        <v>0</v>
      </c>
      <c r="Q2647">
        <f>YEAR(K2647)</f>
        <v>2014</v>
      </c>
      <c r="R2647">
        <f t="shared" si="83"/>
        <v>108</v>
      </c>
      <c r="S2647" s="17" t="s">
        <v>8343</v>
      </c>
      <c r="T2647" t="s">
        <v>8346</v>
      </c>
    </row>
    <row r="2648" spans="1:20" ht="48" hidden="1" x14ac:dyDescent="0.2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 s="12">
        <v>1413431940</v>
      </c>
      <c r="J2648" s="12">
        <v>1412216665</v>
      </c>
      <c r="K2648" s="13">
        <f>(J2648/86400)+25569</f>
        <v>41914.100289351853</v>
      </c>
      <c r="L2648" t="b">
        <v>0</v>
      </c>
      <c r="M2648">
        <v>15</v>
      </c>
      <c r="N2648" t="b">
        <v>1</v>
      </c>
      <c r="O2648" t="s">
        <v>8269</v>
      </c>
      <c r="P2648">
        <f t="shared" si="82"/>
        <v>0</v>
      </c>
      <c r="Q2648">
        <f>YEAR(K2648)</f>
        <v>2014</v>
      </c>
      <c r="R2648">
        <f t="shared" si="83"/>
        <v>107</v>
      </c>
      <c r="S2648" s="17" t="s">
        <v>8343</v>
      </c>
      <c r="T2648" t="s">
        <v>8346</v>
      </c>
    </row>
    <row r="2649" spans="1:20" ht="48" hidden="1" x14ac:dyDescent="0.2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 s="12">
        <v>1415222545</v>
      </c>
      <c r="J2649" s="12">
        <v>1413404545</v>
      </c>
      <c r="K2649" s="13">
        <f>(J2649/86400)+25569</f>
        <v>41927.848900462966</v>
      </c>
      <c r="L2649" t="b">
        <v>0</v>
      </c>
      <c r="M2649">
        <v>9</v>
      </c>
      <c r="N2649" t="b">
        <v>1</v>
      </c>
      <c r="O2649" t="s">
        <v>8269</v>
      </c>
      <c r="P2649">
        <f t="shared" si="82"/>
        <v>0</v>
      </c>
      <c r="Q2649">
        <f>YEAR(K2649)</f>
        <v>2014</v>
      </c>
      <c r="R2649">
        <f t="shared" si="83"/>
        <v>106</v>
      </c>
      <c r="S2649" s="17" t="s">
        <v>8343</v>
      </c>
      <c r="T2649" t="s">
        <v>8346</v>
      </c>
    </row>
    <row r="2650" spans="1:20" ht="32" x14ac:dyDescent="0.2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 s="12">
        <v>1399071173</v>
      </c>
      <c r="J2650" s="12">
        <v>1395787973</v>
      </c>
      <c r="K2650" s="13">
        <f>(J2650/86400)+25569</f>
        <v>41723.9533912037</v>
      </c>
      <c r="L2650" t="b">
        <v>0</v>
      </c>
      <c r="M2650">
        <v>12</v>
      </c>
      <c r="N2650" t="b">
        <v>0</v>
      </c>
      <c r="O2650" t="s">
        <v>8282</v>
      </c>
      <c r="P2650">
        <f t="shared" si="82"/>
        <v>0</v>
      </c>
      <c r="Q2650">
        <f>YEAR(K2650)</f>
        <v>2014</v>
      </c>
      <c r="R2650">
        <f t="shared" si="83"/>
        <v>9</v>
      </c>
      <c r="S2650" s="17" t="s">
        <v>8339</v>
      </c>
      <c r="T2650" t="s">
        <v>8365</v>
      </c>
    </row>
    <row r="2651" spans="1:20" ht="48" x14ac:dyDescent="0.2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 s="12">
        <v>1447689898</v>
      </c>
      <c r="J2651" s="12">
        <v>1445094298</v>
      </c>
      <c r="K2651" s="13">
        <f>(J2651/86400)+25569</f>
        <v>42294.628449074073</v>
      </c>
      <c r="L2651" t="b">
        <v>0</v>
      </c>
      <c r="M2651">
        <v>11</v>
      </c>
      <c r="N2651" t="b">
        <v>0</v>
      </c>
      <c r="O2651" t="s">
        <v>8282</v>
      </c>
      <c r="P2651">
        <f t="shared" si="82"/>
        <v>0</v>
      </c>
      <c r="Q2651">
        <f>YEAR(K2651)</f>
        <v>2015</v>
      </c>
      <c r="R2651">
        <f t="shared" si="83"/>
        <v>11</v>
      </c>
      <c r="S2651" s="17" t="s">
        <v>8339</v>
      </c>
      <c r="T2651" t="s">
        <v>8365</v>
      </c>
    </row>
    <row r="2652" spans="1:20" ht="48" hidden="1" x14ac:dyDescent="0.2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 s="12">
        <v>1439136000</v>
      </c>
      <c r="J2652" s="12">
        <v>1438188106</v>
      </c>
      <c r="K2652" s="13">
        <f>(J2652/86400)+25569</f>
        <v>42214.6956712963</v>
      </c>
      <c r="L2652" t="b">
        <v>0</v>
      </c>
      <c r="M2652">
        <v>7</v>
      </c>
      <c r="N2652" t="b">
        <v>1</v>
      </c>
      <c r="O2652" t="s">
        <v>8269</v>
      </c>
      <c r="P2652">
        <f t="shared" si="82"/>
        <v>0</v>
      </c>
      <c r="Q2652">
        <f>YEAR(K2652)</f>
        <v>2015</v>
      </c>
      <c r="R2652">
        <f t="shared" si="83"/>
        <v>106</v>
      </c>
      <c r="S2652" s="17" t="s">
        <v>8343</v>
      </c>
      <c r="T2652" t="s">
        <v>8346</v>
      </c>
    </row>
    <row r="2653" spans="1:20" ht="48" hidden="1" x14ac:dyDescent="0.2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 s="12">
        <v>1470078000</v>
      </c>
      <c r="J2653" s="12">
        <v>1467648456</v>
      </c>
      <c r="K2653" s="13">
        <f>(J2653/86400)+25569</f>
        <v>42555.671944444446</v>
      </c>
      <c r="L2653" t="b">
        <v>0</v>
      </c>
      <c r="M2653">
        <v>25</v>
      </c>
      <c r="N2653" t="b">
        <v>1</v>
      </c>
      <c r="O2653" t="s">
        <v>8269</v>
      </c>
      <c r="P2653">
        <f t="shared" si="82"/>
        <v>0</v>
      </c>
      <c r="Q2653">
        <f>YEAR(K2653)</f>
        <v>2016</v>
      </c>
      <c r="R2653">
        <f t="shared" si="83"/>
        <v>105</v>
      </c>
      <c r="S2653" s="17" t="s">
        <v>8343</v>
      </c>
      <c r="T2653" t="s">
        <v>8346</v>
      </c>
    </row>
    <row r="2654" spans="1:20" ht="48" x14ac:dyDescent="0.2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 s="12">
        <v>1463945673</v>
      </c>
      <c r="J2654" s="12">
        <v>1458761673</v>
      </c>
      <c r="K2654" s="13">
        <f>(J2654/86400)+25569</f>
        <v>42452.815659722226</v>
      </c>
      <c r="L2654" t="b">
        <v>0</v>
      </c>
      <c r="M2654">
        <v>11</v>
      </c>
      <c r="N2654" t="b">
        <v>0</v>
      </c>
      <c r="O2654" t="s">
        <v>8269</v>
      </c>
      <c r="P2654">
        <f t="shared" si="82"/>
        <v>0</v>
      </c>
      <c r="Q2654">
        <f>YEAR(K2654)</f>
        <v>2016</v>
      </c>
      <c r="R2654">
        <f t="shared" si="83"/>
        <v>11</v>
      </c>
      <c r="S2654" s="17" t="s">
        <v>8343</v>
      </c>
      <c r="T2654" t="s">
        <v>8346</v>
      </c>
    </row>
    <row r="2655" spans="1:20" ht="48" hidden="1" x14ac:dyDescent="0.2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 s="12">
        <v>1455555083</v>
      </c>
      <c r="J2655" s="12">
        <v>1454691083</v>
      </c>
      <c r="K2655" s="13">
        <f>(J2655/86400)+25569</f>
        <v>42405.702349537038</v>
      </c>
      <c r="L2655" t="b">
        <v>0</v>
      </c>
      <c r="M2655">
        <v>35</v>
      </c>
      <c r="N2655" t="b">
        <v>1</v>
      </c>
      <c r="O2655" t="s">
        <v>8263</v>
      </c>
      <c r="P2655">
        <f t="shared" si="82"/>
        <v>0</v>
      </c>
      <c r="Q2655">
        <f>YEAR(K2655)</f>
        <v>2016</v>
      </c>
      <c r="R2655">
        <f t="shared" si="83"/>
        <v>105</v>
      </c>
      <c r="S2655" s="17" t="s">
        <v>8341</v>
      </c>
      <c r="T2655" t="s">
        <v>8352</v>
      </c>
    </row>
    <row r="2656" spans="1:20" ht="48" hidden="1" x14ac:dyDescent="0.2">
      <c r="A2656">
        <v>3749</v>
      </c>
      <c r="B2656" s="3" t="s">
        <v>3746</v>
      </c>
      <c r="C2656" s="3" t="s">
        <v>7859</v>
      </c>
      <c r="D2656" s="6">
        <v>500</v>
      </c>
      <c r="E2656" s="8">
        <v>525</v>
      </c>
      <c r="F2656" t="s">
        <v>8218</v>
      </c>
      <c r="G2656" t="s">
        <v>8223</v>
      </c>
      <c r="H2656" t="s">
        <v>8245</v>
      </c>
      <c r="I2656" s="12">
        <v>1461902340</v>
      </c>
      <c r="J2656" s="12">
        <v>1459220588</v>
      </c>
      <c r="K2656" s="13">
        <f>(J2656/86400)+25569</f>
        <v>42458.127175925925</v>
      </c>
      <c r="L2656" t="b">
        <v>0</v>
      </c>
      <c r="M2656">
        <v>7</v>
      </c>
      <c r="N2656" t="b">
        <v>1</v>
      </c>
      <c r="O2656" t="s">
        <v>8303</v>
      </c>
      <c r="P2656">
        <f t="shared" si="82"/>
        <v>0</v>
      </c>
      <c r="Q2656">
        <f>YEAR(K2656)</f>
        <v>2016</v>
      </c>
      <c r="R2656">
        <f t="shared" si="83"/>
        <v>105</v>
      </c>
      <c r="S2656" s="17" t="s">
        <v>8343</v>
      </c>
      <c r="T2656" t="s">
        <v>8355</v>
      </c>
    </row>
    <row r="2657" spans="1:20" ht="48" hidden="1" x14ac:dyDescent="0.2">
      <c r="A2657">
        <v>3255</v>
      </c>
      <c r="B2657" s="3" t="s">
        <v>3255</v>
      </c>
      <c r="C2657" s="3" t="s">
        <v>7365</v>
      </c>
      <c r="D2657" s="6">
        <v>300</v>
      </c>
      <c r="E2657" s="8">
        <v>525</v>
      </c>
      <c r="F2657" t="s">
        <v>8218</v>
      </c>
      <c r="G2657" t="s">
        <v>8224</v>
      </c>
      <c r="H2657" t="s">
        <v>8246</v>
      </c>
      <c r="I2657" s="12">
        <v>1412706375</v>
      </c>
      <c r="J2657" s="12">
        <v>1410114375</v>
      </c>
      <c r="K2657" s="13">
        <f>(J2657/86400)+25569</f>
        <v>41889.768229166664</v>
      </c>
      <c r="L2657" t="b">
        <v>1</v>
      </c>
      <c r="M2657">
        <v>18</v>
      </c>
      <c r="N2657" t="b">
        <v>1</v>
      </c>
      <c r="O2657" t="s">
        <v>8269</v>
      </c>
      <c r="P2657">
        <f t="shared" si="82"/>
        <v>525</v>
      </c>
      <c r="Q2657">
        <f>YEAR(K2657)</f>
        <v>2014</v>
      </c>
      <c r="R2657">
        <f t="shared" si="83"/>
        <v>175</v>
      </c>
      <c r="S2657" s="17" t="s">
        <v>8343</v>
      </c>
      <c r="T2657" t="s">
        <v>8346</v>
      </c>
    </row>
    <row r="2658" spans="1:20" ht="48" x14ac:dyDescent="0.2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 s="12">
        <v>1477968934</v>
      </c>
      <c r="J2658" s="12">
        <v>1472784934</v>
      </c>
      <c r="K2658" s="13">
        <f>(J2658/86400)+25569</f>
        <v>42615.121921296297</v>
      </c>
      <c r="L2658" t="b">
        <v>0</v>
      </c>
      <c r="M2658">
        <v>9</v>
      </c>
      <c r="N2658" t="b">
        <v>0</v>
      </c>
      <c r="O2658" t="s">
        <v>8301</v>
      </c>
      <c r="P2658">
        <f t="shared" si="82"/>
        <v>0</v>
      </c>
      <c r="Q2658">
        <f>YEAR(K2658)</f>
        <v>2016</v>
      </c>
      <c r="R2658">
        <f t="shared" si="83"/>
        <v>5</v>
      </c>
      <c r="S2658" s="17" t="s">
        <v>8343</v>
      </c>
      <c r="T2658" t="s">
        <v>8344</v>
      </c>
    </row>
    <row r="2659" spans="1:20" ht="48" x14ac:dyDescent="0.2">
      <c r="A2659">
        <v>909</v>
      </c>
      <c r="B2659" s="3" t="s">
        <v>910</v>
      </c>
      <c r="C2659" s="3" t="s">
        <v>5019</v>
      </c>
      <c r="D2659" s="6">
        <v>16000</v>
      </c>
      <c r="E2659" s="8">
        <v>520</v>
      </c>
      <c r="F2659" t="s">
        <v>8220</v>
      </c>
      <c r="G2659" t="s">
        <v>8223</v>
      </c>
      <c r="H2659" t="s">
        <v>8245</v>
      </c>
      <c r="I2659" s="12">
        <v>1343016000</v>
      </c>
      <c r="J2659" s="12">
        <v>1340296440</v>
      </c>
      <c r="K2659" s="13">
        <f>(J2659/86400)+25569</f>
        <v>41081.69027777778</v>
      </c>
      <c r="L2659" t="b">
        <v>0</v>
      </c>
      <c r="M2659">
        <v>8</v>
      </c>
      <c r="N2659" t="b">
        <v>0</v>
      </c>
      <c r="O2659" t="s">
        <v>8276</v>
      </c>
      <c r="P2659">
        <f t="shared" si="82"/>
        <v>0</v>
      </c>
      <c r="Q2659">
        <f>YEAR(K2659)</f>
        <v>2012</v>
      </c>
      <c r="R2659">
        <f t="shared" si="83"/>
        <v>3</v>
      </c>
      <c r="S2659" s="17" t="s">
        <v>8347</v>
      </c>
      <c r="T2659" t="s">
        <v>8370</v>
      </c>
    </row>
    <row r="2660" spans="1:20" ht="48" hidden="1" x14ac:dyDescent="0.2">
      <c r="A2660">
        <v>829</v>
      </c>
      <c r="B2660" s="3" t="s">
        <v>830</v>
      </c>
      <c r="C2660" s="3" t="s">
        <v>4939</v>
      </c>
      <c r="D2660" s="6">
        <v>500</v>
      </c>
      <c r="E2660" s="8">
        <v>520</v>
      </c>
      <c r="F2660" t="s">
        <v>8218</v>
      </c>
      <c r="G2660" t="s">
        <v>8224</v>
      </c>
      <c r="H2660" t="s">
        <v>8246</v>
      </c>
      <c r="I2660" s="12">
        <v>1468437240</v>
      </c>
      <c r="J2660" s="12">
        <v>1463253240</v>
      </c>
      <c r="K2660" s="13">
        <f>(J2660/86400)+25569</f>
        <v>42504.801388888889</v>
      </c>
      <c r="L2660" t="b">
        <v>0</v>
      </c>
      <c r="M2660">
        <v>16</v>
      </c>
      <c r="N2660" t="b">
        <v>1</v>
      </c>
      <c r="O2660" t="s">
        <v>8274</v>
      </c>
      <c r="P2660">
        <f t="shared" si="82"/>
        <v>0</v>
      </c>
      <c r="Q2660">
        <f>YEAR(K2660)</f>
        <v>2016</v>
      </c>
      <c r="R2660">
        <f t="shared" si="83"/>
        <v>104</v>
      </c>
      <c r="S2660" s="17" t="s">
        <v>8347</v>
      </c>
      <c r="T2660" t="s">
        <v>8351</v>
      </c>
    </row>
    <row r="2661" spans="1:20" ht="64" hidden="1" x14ac:dyDescent="0.2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 s="12">
        <v>1459439471</v>
      </c>
      <c r="J2661" s="12">
        <v>1456851071</v>
      </c>
      <c r="K2661" s="13">
        <f>(J2661/86400)+25569</f>
        <v>42430.702210648145</v>
      </c>
      <c r="L2661" t="b">
        <v>0</v>
      </c>
      <c r="M2661">
        <v>11</v>
      </c>
      <c r="N2661" t="b">
        <v>1</v>
      </c>
      <c r="O2661" t="s">
        <v>8274</v>
      </c>
      <c r="P2661">
        <f t="shared" si="82"/>
        <v>0</v>
      </c>
      <c r="Q2661">
        <f>YEAR(K2661)</f>
        <v>2016</v>
      </c>
      <c r="R2661">
        <f t="shared" si="83"/>
        <v>104</v>
      </c>
      <c r="S2661" s="17" t="s">
        <v>8347</v>
      </c>
      <c r="T2661" t="s">
        <v>8351</v>
      </c>
    </row>
    <row r="2662" spans="1:20" ht="32" hidden="1" x14ac:dyDescent="0.2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 s="12">
        <v>1407686340</v>
      </c>
      <c r="J2662" s="12">
        <v>1404833442</v>
      </c>
      <c r="K2662" s="13">
        <f>(J2662/86400)+25569</f>
        <v>41828.646319444444</v>
      </c>
      <c r="L2662" t="b">
        <v>0</v>
      </c>
      <c r="M2662">
        <v>9</v>
      </c>
      <c r="N2662" t="b">
        <v>1</v>
      </c>
      <c r="O2662" t="s">
        <v>8269</v>
      </c>
      <c r="P2662">
        <f t="shared" si="82"/>
        <v>0</v>
      </c>
      <c r="Q2662">
        <f>YEAR(K2662)</f>
        <v>2014</v>
      </c>
      <c r="R2662">
        <f t="shared" si="83"/>
        <v>104</v>
      </c>
      <c r="S2662" s="17" t="s">
        <v>8343</v>
      </c>
      <c r="T2662" t="s">
        <v>8346</v>
      </c>
    </row>
    <row r="2663" spans="1:20" ht="48" x14ac:dyDescent="0.2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 s="12">
        <v>1481000340</v>
      </c>
      <c r="J2663" s="12">
        <v>1478386812</v>
      </c>
      <c r="K2663" s="13">
        <f>(J2663/86400)+25569</f>
        <v>42679.958472222221</v>
      </c>
      <c r="L2663" t="b">
        <v>0</v>
      </c>
      <c r="M2663">
        <v>11</v>
      </c>
      <c r="N2663" t="b">
        <v>0</v>
      </c>
      <c r="O2663" t="s">
        <v>8269</v>
      </c>
      <c r="P2663">
        <f t="shared" si="82"/>
        <v>0</v>
      </c>
      <c r="Q2663">
        <f>YEAR(K2663)</f>
        <v>2016</v>
      </c>
      <c r="R2663">
        <f t="shared" si="83"/>
        <v>3</v>
      </c>
      <c r="S2663" s="17" t="s">
        <v>8343</v>
      </c>
      <c r="T2663" t="s">
        <v>8346</v>
      </c>
    </row>
    <row r="2664" spans="1:20" ht="48" hidden="1" x14ac:dyDescent="0.2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 s="12">
        <v>1262302740</v>
      </c>
      <c r="J2664" s="12">
        <v>1257444140</v>
      </c>
      <c r="K2664" s="13">
        <f>(J2664/86400)+25569</f>
        <v>40122.751620370371</v>
      </c>
      <c r="L2664" t="b">
        <v>0</v>
      </c>
      <c r="M2664">
        <v>15</v>
      </c>
      <c r="N2664" t="b">
        <v>1</v>
      </c>
      <c r="O2664" t="s">
        <v>8274</v>
      </c>
      <c r="P2664">
        <f t="shared" si="82"/>
        <v>0</v>
      </c>
      <c r="Q2664">
        <f>YEAR(K2664)</f>
        <v>2009</v>
      </c>
      <c r="R2664">
        <f t="shared" si="83"/>
        <v>104</v>
      </c>
      <c r="S2664" s="17" t="s">
        <v>8347</v>
      </c>
      <c r="T2664" t="s">
        <v>8351</v>
      </c>
    </row>
    <row r="2665" spans="1:20" ht="48" hidden="1" x14ac:dyDescent="0.2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 s="12">
        <v>1295142660</v>
      </c>
      <c r="J2665" s="12">
        <v>1293739714</v>
      </c>
      <c r="K2665" s="13">
        <f>(J2665/86400)+25569</f>
        <v>40542.839282407411</v>
      </c>
      <c r="L2665" t="b">
        <v>0</v>
      </c>
      <c r="M2665">
        <v>10</v>
      </c>
      <c r="N2665" t="b">
        <v>1</v>
      </c>
      <c r="O2665" t="s">
        <v>8277</v>
      </c>
      <c r="P2665">
        <f t="shared" si="82"/>
        <v>0</v>
      </c>
      <c r="Q2665">
        <f>YEAR(K2665)</f>
        <v>2010</v>
      </c>
      <c r="R2665">
        <f t="shared" si="83"/>
        <v>103</v>
      </c>
      <c r="S2665" s="17" t="s">
        <v>8347</v>
      </c>
      <c r="T2665" t="s">
        <v>8348</v>
      </c>
    </row>
    <row r="2666" spans="1:20" ht="48" x14ac:dyDescent="0.2">
      <c r="A2666">
        <v>1990</v>
      </c>
      <c r="B2666" s="3" t="s">
        <v>1991</v>
      </c>
      <c r="C2666" s="3" t="s">
        <v>6100</v>
      </c>
      <c r="D2666" s="6">
        <v>3000</v>
      </c>
      <c r="E2666" s="8">
        <v>509</v>
      </c>
      <c r="F2666" t="s">
        <v>8220</v>
      </c>
      <c r="G2666" t="s">
        <v>8223</v>
      </c>
      <c r="H2666" t="s">
        <v>8245</v>
      </c>
      <c r="I2666" s="12">
        <v>1455338532</v>
      </c>
      <c r="J2666" s="12">
        <v>1454042532</v>
      </c>
      <c r="K2666" s="13">
        <f>(J2666/86400)+25569</f>
        <v>42398.195972222224</v>
      </c>
      <c r="L2666" t="b">
        <v>0</v>
      </c>
      <c r="M2666">
        <v>5</v>
      </c>
      <c r="N2666" t="b">
        <v>0</v>
      </c>
      <c r="O2666" t="s">
        <v>8294</v>
      </c>
      <c r="P2666">
        <f t="shared" si="82"/>
        <v>0</v>
      </c>
      <c r="Q2666">
        <f>YEAR(K2666)</f>
        <v>2016</v>
      </c>
      <c r="R2666">
        <f t="shared" si="83"/>
        <v>17</v>
      </c>
      <c r="S2666" s="17" t="s">
        <v>8333</v>
      </c>
      <c r="T2666" t="s">
        <v>8373</v>
      </c>
    </row>
    <row r="2667" spans="1:20" ht="48" x14ac:dyDescent="0.2">
      <c r="A2667">
        <v>1816</v>
      </c>
      <c r="B2667" s="3" t="s">
        <v>1817</v>
      </c>
      <c r="C2667" s="3" t="s">
        <v>5926</v>
      </c>
      <c r="D2667" s="6">
        <v>25000</v>
      </c>
      <c r="E2667" s="8">
        <v>509</v>
      </c>
      <c r="F2667" t="s">
        <v>8220</v>
      </c>
      <c r="G2667" t="s">
        <v>8239</v>
      </c>
      <c r="H2667" t="s">
        <v>8256</v>
      </c>
      <c r="I2667" s="12">
        <v>1469473200</v>
      </c>
      <c r="J2667" s="12">
        <v>1467061303</v>
      </c>
      <c r="K2667" s="13">
        <f>(J2667/86400)+25569</f>
        <v>42548.876192129625</v>
      </c>
      <c r="L2667" t="b">
        <v>0</v>
      </c>
      <c r="M2667">
        <v>6</v>
      </c>
      <c r="N2667" t="b">
        <v>0</v>
      </c>
      <c r="O2667" t="s">
        <v>8283</v>
      </c>
      <c r="P2667">
        <f t="shared" si="82"/>
        <v>0</v>
      </c>
      <c r="Q2667">
        <f>YEAR(K2667)</f>
        <v>2016</v>
      </c>
      <c r="R2667">
        <f t="shared" si="83"/>
        <v>2</v>
      </c>
      <c r="S2667" s="17" t="s">
        <v>8333</v>
      </c>
      <c r="T2667" t="s">
        <v>8334</v>
      </c>
    </row>
    <row r="2668" spans="1:20" ht="48" hidden="1" x14ac:dyDescent="0.2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 s="12">
        <v>1424211329</v>
      </c>
      <c r="J2668" s="12">
        <v>1421187329</v>
      </c>
      <c r="K2668" s="13">
        <f>(J2668/86400)+25569</f>
        <v>42017.927418981482</v>
      </c>
      <c r="L2668" t="b">
        <v>0</v>
      </c>
      <c r="M2668">
        <v>6</v>
      </c>
      <c r="N2668" t="b">
        <v>0</v>
      </c>
      <c r="O2668" t="s">
        <v>8288</v>
      </c>
      <c r="P2668">
        <f t="shared" si="82"/>
        <v>0</v>
      </c>
      <c r="Q2668">
        <f>YEAR(K2668)</f>
        <v>2015</v>
      </c>
      <c r="R2668">
        <f t="shared" si="83"/>
        <v>5</v>
      </c>
      <c r="S2668" s="17" t="s">
        <v>8331</v>
      </c>
      <c r="T2668" t="s">
        <v>8369</v>
      </c>
    </row>
    <row r="2669" spans="1:20" ht="48" hidden="1" x14ac:dyDescent="0.2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 s="12">
        <v>1436551200</v>
      </c>
      <c r="J2669" s="12">
        <v>1435181628</v>
      </c>
      <c r="K2669" s="13">
        <f>(J2669/86400)+25569</f>
        <v>42179.898472222223</v>
      </c>
      <c r="L2669" t="b">
        <v>0</v>
      </c>
      <c r="M2669">
        <v>17</v>
      </c>
      <c r="N2669" t="b">
        <v>1</v>
      </c>
      <c r="O2669" t="s">
        <v>8269</v>
      </c>
      <c r="P2669">
        <f t="shared" si="82"/>
        <v>0</v>
      </c>
      <c r="Q2669">
        <f>YEAR(K2669)</f>
        <v>2015</v>
      </c>
      <c r="R2669">
        <f t="shared" si="83"/>
        <v>202</v>
      </c>
      <c r="S2669" s="17" t="s">
        <v>8343</v>
      </c>
      <c r="T2669" t="s">
        <v>8346</v>
      </c>
    </row>
    <row r="2670" spans="1:20" ht="48" x14ac:dyDescent="0.2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 s="12">
        <v>1467604800</v>
      </c>
      <c r="J2670" s="12">
        <v>1465533672</v>
      </c>
      <c r="K2670" s="13">
        <f>(J2670/86400)+25569</f>
        <v>42531.195277777777</v>
      </c>
      <c r="L2670" t="b">
        <v>0</v>
      </c>
      <c r="M2670">
        <v>10</v>
      </c>
      <c r="N2670" t="b">
        <v>0</v>
      </c>
      <c r="O2670" t="s">
        <v>8269</v>
      </c>
      <c r="P2670">
        <f t="shared" si="82"/>
        <v>0</v>
      </c>
      <c r="Q2670">
        <f>YEAR(K2670)</f>
        <v>2016</v>
      </c>
      <c r="R2670">
        <f t="shared" si="83"/>
        <v>20</v>
      </c>
      <c r="S2670" s="17" t="s">
        <v>8343</v>
      </c>
      <c r="T2670" t="s">
        <v>8346</v>
      </c>
    </row>
    <row r="2671" spans="1:20" ht="48" hidden="1" x14ac:dyDescent="0.2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 s="12">
        <v>1435352400</v>
      </c>
      <c r="J2671" s="12">
        <v>1431718575</v>
      </c>
      <c r="K2671" s="13">
        <f>(J2671/86400)+25569</f>
        <v>42139.816840277781</v>
      </c>
      <c r="L2671" t="b">
        <v>0</v>
      </c>
      <c r="M2671">
        <v>22</v>
      </c>
      <c r="N2671" t="b">
        <v>1</v>
      </c>
      <c r="O2671" t="s">
        <v>8269</v>
      </c>
      <c r="P2671">
        <f t="shared" si="82"/>
        <v>0</v>
      </c>
      <c r="Q2671">
        <f>YEAR(K2671)</f>
        <v>2015</v>
      </c>
      <c r="R2671">
        <f t="shared" si="83"/>
        <v>144</v>
      </c>
      <c r="S2671" s="17" t="s">
        <v>8343</v>
      </c>
      <c r="T2671" t="s">
        <v>8346</v>
      </c>
    </row>
    <row r="2672" spans="1:20" ht="48" hidden="1" x14ac:dyDescent="0.2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 s="12">
        <v>1467681107</v>
      </c>
      <c r="J2672" s="12">
        <v>1465866707</v>
      </c>
      <c r="K2672" s="13">
        <f>(J2672/86400)+25569</f>
        <v>42535.049849537041</v>
      </c>
      <c r="L2672" t="b">
        <v>0</v>
      </c>
      <c r="M2672">
        <v>20</v>
      </c>
      <c r="N2672" t="b">
        <v>1</v>
      </c>
      <c r="O2672" t="s">
        <v>8269</v>
      </c>
      <c r="P2672">
        <f t="shared" si="82"/>
        <v>0</v>
      </c>
      <c r="Q2672">
        <f>YEAR(K2672)</f>
        <v>2016</v>
      </c>
      <c r="R2672">
        <f t="shared" si="83"/>
        <v>101</v>
      </c>
      <c r="S2672" s="17" t="s">
        <v>8343</v>
      </c>
      <c r="T2672" t="s">
        <v>8346</v>
      </c>
    </row>
    <row r="2673" spans="1:20" ht="48" hidden="1" x14ac:dyDescent="0.2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 s="12">
        <v>1483138800</v>
      </c>
      <c r="J2673" s="12">
        <v>1480610046</v>
      </c>
      <c r="K2673" s="13">
        <f>(J2673/86400)+25569</f>
        <v>42705.690347222218</v>
      </c>
      <c r="L2673" t="b">
        <v>0</v>
      </c>
      <c r="M2673">
        <v>3</v>
      </c>
      <c r="N2673" t="b">
        <v>0</v>
      </c>
      <c r="O2673" t="s">
        <v>8271</v>
      </c>
      <c r="P2673">
        <f t="shared" si="82"/>
        <v>0</v>
      </c>
      <c r="Q2673">
        <f>YEAR(K2673)</f>
        <v>2016</v>
      </c>
      <c r="R2673">
        <f t="shared" si="83"/>
        <v>1</v>
      </c>
      <c r="S2673" s="17" t="s">
        <v>8328</v>
      </c>
      <c r="T2673" t="s">
        <v>8330</v>
      </c>
    </row>
    <row r="2674" spans="1:20" ht="32" hidden="1" x14ac:dyDescent="0.2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 s="12">
        <v>1310454499</v>
      </c>
      <c r="J2674" s="12">
        <v>1307862499</v>
      </c>
      <c r="K2674" s="13">
        <f>(J2674/86400)+25569</f>
        <v>40706.297442129631</v>
      </c>
      <c r="L2674" t="b">
        <v>0</v>
      </c>
      <c r="M2674">
        <v>16</v>
      </c>
      <c r="N2674" t="b">
        <v>1</v>
      </c>
      <c r="O2674" t="s">
        <v>8264</v>
      </c>
      <c r="P2674">
        <f t="shared" si="82"/>
        <v>0</v>
      </c>
      <c r="Q2674">
        <f>YEAR(K2674)</f>
        <v>2011</v>
      </c>
      <c r="R2674">
        <f t="shared" si="83"/>
        <v>100</v>
      </c>
      <c r="S2674" s="17" t="s">
        <v>8341</v>
      </c>
      <c r="T2674" t="s">
        <v>8363</v>
      </c>
    </row>
    <row r="2675" spans="1:20" ht="48" hidden="1" x14ac:dyDescent="0.2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 s="12">
        <v>1472676371</v>
      </c>
      <c r="J2675" s="12">
        <v>1470948371</v>
      </c>
      <c r="K2675" s="13">
        <f>(J2675/86400)+25569</f>
        <v>42593.865405092598</v>
      </c>
      <c r="L2675" t="b">
        <v>0</v>
      </c>
      <c r="M2675">
        <v>8</v>
      </c>
      <c r="N2675" t="b">
        <v>1</v>
      </c>
      <c r="O2675" t="s">
        <v>8269</v>
      </c>
      <c r="P2675">
        <f t="shared" si="82"/>
        <v>0</v>
      </c>
      <c r="Q2675">
        <f>YEAR(K2675)</f>
        <v>2016</v>
      </c>
      <c r="R2675">
        <f t="shared" si="83"/>
        <v>100</v>
      </c>
      <c r="S2675" s="17" t="s">
        <v>8343</v>
      </c>
      <c r="T2675" t="s">
        <v>8346</v>
      </c>
    </row>
    <row r="2676" spans="1:20" ht="32" hidden="1" x14ac:dyDescent="0.2">
      <c r="A2676">
        <v>139</v>
      </c>
      <c r="B2676" s="3" t="s">
        <v>141</v>
      </c>
      <c r="C2676" s="3" t="s">
        <v>4249</v>
      </c>
      <c r="D2676" s="6">
        <v>500</v>
      </c>
      <c r="E2676" s="8">
        <v>500</v>
      </c>
      <c r="F2676" t="s">
        <v>8219</v>
      </c>
      <c r="G2676" t="s">
        <v>8223</v>
      </c>
      <c r="H2676" t="s">
        <v>8245</v>
      </c>
      <c r="I2676" s="12">
        <v>1436738772</v>
      </c>
      <c r="J2676" s="12">
        <v>1435874772</v>
      </c>
      <c r="K2676" s="13">
        <f>(J2676/86400)+25569</f>
        <v>42187.920972222222</v>
      </c>
      <c r="L2676" t="b">
        <v>0</v>
      </c>
      <c r="M2676">
        <v>1</v>
      </c>
      <c r="N2676" t="b">
        <v>0</v>
      </c>
      <c r="O2676" t="s">
        <v>8265</v>
      </c>
      <c r="P2676">
        <f t="shared" si="82"/>
        <v>0</v>
      </c>
      <c r="Q2676">
        <f>YEAR(K2676)</f>
        <v>2015</v>
      </c>
      <c r="R2676">
        <f t="shared" si="83"/>
        <v>100</v>
      </c>
      <c r="S2676" s="17" t="s">
        <v>8341</v>
      </c>
      <c r="T2676" t="s">
        <v>8357</v>
      </c>
    </row>
    <row r="2677" spans="1:20" ht="48" hidden="1" x14ac:dyDescent="0.2">
      <c r="A2677">
        <v>84</v>
      </c>
      <c r="B2677" s="3" t="s">
        <v>86</v>
      </c>
      <c r="C2677" s="3" t="s">
        <v>4195</v>
      </c>
      <c r="D2677" s="6">
        <v>500</v>
      </c>
      <c r="E2677" s="8">
        <v>500</v>
      </c>
      <c r="F2677" t="s">
        <v>8218</v>
      </c>
      <c r="G2677" t="s">
        <v>8223</v>
      </c>
      <c r="H2677" t="s">
        <v>8245</v>
      </c>
      <c r="I2677" s="12">
        <v>1305483086</v>
      </c>
      <c r="J2677" s="12">
        <v>1302891086</v>
      </c>
      <c r="K2677" s="13">
        <f>(J2677/86400)+25569</f>
        <v>40648.757939814815</v>
      </c>
      <c r="L2677" t="b">
        <v>0</v>
      </c>
      <c r="M2677">
        <v>7</v>
      </c>
      <c r="N2677" t="b">
        <v>1</v>
      </c>
      <c r="O2677" t="s">
        <v>8264</v>
      </c>
      <c r="P2677">
        <f t="shared" si="82"/>
        <v>0</v>
      </c>
      <c r="Q2677">
        <f>YEAR(K2677)</f>
        <v>2011</v>
      </c>
      <c r="R2677">
        <f t="shared" si="83"/>
        <v>100</v>
      </c>
      <c r="S2677" s="17" t="s">
        <v>8341</v>
      </c>
      <c r="T2677" t="s">
        <v>8363</v>
      </c>
    </row>
    <row r="2678" spans="1:20" ht="48" hidden="1" x14ac:dyDescent="0.2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 s="12">
        <v>1299243427</v>
      </c>
      <c r="J2678" s="12">
        <v>1296651427</v>
      </c>
      <c r="K2678" s="13">
        <f>(J2678/86400)+25569</f>
        <v>40576.539664351854</v>
      </c>
      <c r="L2678" t="b">
        <v>0</v>
      </c>
      <c r="M2678">
        <v>20</v>
      </c>
      <c r="N2678" t="b">
        <v>1</v>
      </c>
      <c r="O2678" t="s">
        <v>8274</v>
      </c>
      <c r="P2678">
        <f t="shared" si="82"/>
        <v>0</v>
      </c>
      <c r="Q2678">
        <f>YEAR(K2678)</f>
        <v>2011</v>
      </c>
      <c r="R2678">
        <f t="shared" si="83"/>
        <v>143</v>
      </c>
      <c r="S2678" s="17" t="s">
        <v>8347</v>
      </c>
      <c r="T2678" t="s">
        <v>8351</v>
      </c>
    </row>
    <row r="2679" spans="1:20" ht="48" hidden="1" x14ac:dyDescent="0.2">
      <c r="A2679">
        <v>2922</v>
      </c>
      <c r="B2679" s="3" t="s">
        <v>2922</v>
      </c>
      <c r="C2679" s="3" t="s">
        <v>7032</v>
      </c>
      <c r="D2679" s="6">
        <v>500</v>
      </c>
      <c r="E2679" s="8">
        <v>500</v>
      </c>
      <c r="F2679" t="s">
        <v>8218</v>
      </c>
      <c r="G2679" t="s">
        <v>8224</v>
      </c>
      <c r="H2679" t="s">
        <v>8246</v>
      </c>
      <c r="I2679" s="12">
        <v>1431982727</v>
      </c>
      <c r="J2679" s="12">
        <v>1428094727</v>
      </c>
      <c r="K2679" s="13">
        <f>(J2679/86400)+25569</f>
        <v>42097.874155092592</v>
      </c>
      <c r="L2679" t="b">
        <v>0</v>
      </c>
      <c r="M2679">
        <v>6</v>
      </c>
      <c r="N2679" t="b">
        <v>1</v>
      </c>
      <c r="O2679" t="s">
        <v>8303</v>
      </c>
      <c r="P2679">
        <f t="shared" si="82"/>
        <v>0</v>
      </c>
      <c r="Q2679">
        <f>YEAR(K2679)</f>
        <v>2015</v>
      </c>
      <c r="R2679">
        <f t="shared" si="83"/>
        <v>100</v>
      </c>
      <c r="S2679" s="17" t="s">
        <v>8343</v>
      </c>
      <c r="T2679" t="s">
        <v>8355</v>
      </c>
    </row>
    <row r="2680" spans="1:20" ht="48" hidden="1" x14ac:dyDescent="0.2">
      <c r="A2680">
        <v>3761</v>
      </c>
      <c r="B2680" s="3" t="s">
        <v>3758</v>
      </c>
      <c r="C2680" s="3" t="s">
        <v>7871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 s="12">
        <v>1439247600</v>
      </c>
      <c r="J2680" s="12">
        <v>1434625937</v>
      </c>
      <c r="K2680" s="13">
        <f>(J2680/86400)+25569</f>
        <v>42173.466863425929</v>
      </c>
      <c r="L2680" t="b">
        <v>0</v>
      </c>
      <c r="M2680">
        <v>3</v>
      </c>
      <c r="N2680" t="b">
        <v>1</v>
      </c>
      <c r="O2680" t="s">
        <v>8303</v>
      </c>
      <c r="P2680">
        <f t="shared" si="82"/>
        <v>0</v>
      </c>
      <c r="Q2680">
        <f>YEAR(K2680)</f>
        <v>2015</v>
      </c>
      <c r="R2680">
        <f t="shared" si="83"/>
        <v>100</v>
      </c>
      <c r="S2680" s="17" t="s">
        <v>8343</v>
      </c>
      <c r="T2680" t="s">
        <v>8355</v>
      </c>
    </row>
    <row r="2681" spans="1:20" ht="80" x14ac:dyDescent="0.2">
      <c r="A2681">
        <v>3788</v>
      </c>
      <c r="B2681" s="3" t="s">
        <v>3785</v>
      </c>
      <c r="C2681" s="3" t="s">
        <v>7898</v>
      </c>
      <c r="D2681" s="6">
        <v>75000</v>
      </c>
      <c r="E2681" s="8">
        <v>500</v>
      </c>
      <c r="F2681" t="s">
        <v>8220</v>
      </c>
      <c r="G2681" t="s">
        <v>8223</v>
      </c>
      <c r="H2681" t="s">
        <v>8245</v>
      </c>
      <c r="I2681" s="12">
        <v>1450887480</v>
      </c>
      <c r="J2681" s="12">
        <v>1448469719</v>
      </c>
      <c r="K2681" s="13">
        <f>(J2681/86400)+25569</f>
        <v>42333.695821759262</v>
      </c>
      <c r="L2681" t="b">
        <v>0</v>
      </c>
      <c r="M2681">
        <v>1</v>
      </c>
      <c r="N2681" t="b">
        <v>0</v>
      </c>
      <c r="O2681" t="s">
        <v>8303</v>
      </c>
      <c r="P2681">
        <f t="shared" si="82"/>
        <v>0</v>
      </c>
      <c r="Q2681">
        <f>YEAR(K2681)</f>
        <v>2015</v>
      </c>
      <c r="R2681">
        <f t="shared" si="83"/>
        <v>1</v>
      </c>
      <c r="S2681" s="17" t="s">
        <v>8343</v>
      </c>
      <c r="T2681" t="s">
        <v>8355</v>
      </c>
    </row>
    <row r="2682" spans="1:20" ht="48" x14ac:dyDescent="0.2">
      <c r="A2682">
        <v>2892</v>
      </c>
      <c r="B2682" s="3" t="s">
        <v>2892</v>
      </c>
      <c r="C2682" s="3" t="s">
        <v>7002</v>
      </c>
      <c r="D2682" s="6">
        <v>5500</v>
      </c>
      <c r="E2682" s="8">
        <v>500</v>
      </c>
      <c r="F2682" t="s">
        <v>8220</v>
      </c>
      <c r="G2682" t="s">
        <v>8223</v>
      </c>
      <c r="H2682" t="s">
        <v>8245</v>
      </c>
      <c r="I2682" s="12">
        <v>1409000400</v>
      </c>
      <c r="J2682" s="12">
        <v>1408381704</v>
      </c>
      <c r="K2682" s="13">
        <f>(J2682/86400)+25569</f>
        <v>41869.714166666665</v>
      </c>
      <c r="L2682" t="b">
        <v>0</v>
      </c>
      <c r="M2682">
        <v>17</v>
      </c>
      <c r="N2682" t="b">
        <v>0</v>
      </c>
      <c r="O2682" t="s">
        <v>8269</v>
      </c>
      <c r="P2682">
        <f t="shared" si="82"/>
        <v>0</v>
      </c>
      <c r="Q2682">
        <f>YEAR(K2682)</f>
        <v>2014</v>
      </c>
      <c r="R2682">
        <f t="shared" si="83"/>
        <v>9</v>
      </c>
      <c r="S2682" s="17" t="s">
        <v>8343</v>
      </c>
      <c r="T2682" t="s">
        <v>8346</v>
      </c>
    </row>
    <row r="2683" spans="1:20" ht="48" hidden="1" x14ac:dyDescent="0.2">
      <c r="A2683">
        <v>3392</v>
      </c>
      <c r="B2683" s="3" t="s">
        <v>3391</v>
      </c>
      <c r="C2683" s="3" t="s">
        <v>7502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 s="12">
        <v>1462565855</v>
      </c>
      <c r="J2683" s="12">
        <v>1458245855</v>
      </c>
      <c r="K2683" s="13">
        <f>(J2683/86400)+25569</f>
        <v>42446.845543981486</v>
      </c>
      <c r="L2683" t="b">
        <v>0</v>
      </c>
      <c r="M2683">
        <v>12</v>
      </c>
      <c r="N2683" t="b">
        <v>1</v>
      </c>
      <c r="O2683" t="s">
        <v>8269</v>
      </c>
      <c r="P2683">
        <f t="shared" si="82"/>
        <v>0</v>
      </c>
      <c r="Q2683">
        <f>YEAR(K2683)</f>
        <v>2016</v>
      </c>
      <c r="R2683">
        <f t="shared" si="83"/>
        <v>100</v>
      </c>
      <c r="S2683" s="17" t="s">
        <v>8343</v>
      </c>
      <c r="T2683" t="s">
        <v>8346</v>
      </c>
    </row>
    <row r="2684" spans="1:20" ht="32" hidden="1" x14ac:dyDescent="0.2">
      <c r="A2684">
        <v>3572</v>
      </c>
      <c r="B2684" s="3" t="s">
        <v>3571</v>
      </c>
      <c r="C2684" s="3" t="s">
        <v>7682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 s="12">
        <v>1434894082</v>
      </c>
      <c r="J2684" s="12">
        <v>1432302082</v>
      </c>
      <c r="K2684" s="13">
        <f>(J2684/86400)+25569</f>
        <v>42146.570393518516</v>
      </c>
      <c r="L2684" t="b">
        <v>0</v>
      </c>
      <c r="M2684">
        <v>9</v>
      </c>
      <c r="N2684" t="b">
        <v>1</v>
      </c>
      <c r="O2684" t="s">
        <v>8269</v>
      </c>
      <c r="P2684">
        <f t="shared" si="82"/>
        <v>0</v>
      </c>
      <c r="Q2684">
        <f>YEAR(K2684)</f>
        <v>2015</v>
      </c>
      <c r="R2684">
        <f t="shared" si="83"/>
        <v>100</v>
      </c>
      <c r="S2684" s="17" t="s">
        <v>8343</v>
      </c>
      <c r="T2684" t="s">
        <v>8346</v>
      </c>
    </row>
    <row r="2685" spans="1:20" ht="48" hidden="1" x14ac:dyDescent="0.2">
      <c r="A2685">
        <v>3579</v>
      </c>
      <c r="B2685" s="3" t="s">
        <v>3578</v>
      </c>
      <c r="C2685" s="3" t="s">
        <v>7689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 s="12">
        <v>1459444656</v>
      </c>
      <c r="J2685" s="12">
        <v>1456856256</v>
      </c>
      <c r="K2685" s="13">
        <f>(J2685/86400)+25569</f>
        <v>42430.762222222227</v>
      </c>
      <c r="L2685" t="b">
        <v>0</v>
      </c>
      <c r="M2685">
        <v>14</v>
      </c>
      <c r="N2685" t="b">
        <v>1</v>
      </c>
      <c r="O2685" t="s">
        <v>8269</v>
      </c>
      <c r="P2685">
        <f t="shared" si="82"/>
        <v>0</v>
      </c>
      <c r="Q2685">
        <f>YEAR(K2685)</f>
        <v>2016</v>
      </c>
      <c r="R2685">
        <f t="shared" si="83"/>
        <v>100</v>
      </c>
      <c r="S2685" s="17" t="s">
        <v>8343</v>
      </c>
      <c r="T2685" t="s">
        <v>8346</v>
      </c>
    </row>
    <row r="2686" spans="1:20" ht="48" hidden="1" x14ac:dyDescent="0.2">
      <c r="A2686">
        <v>3650</v>
      </c>
      <c r="B2686" s="3" t="s">
        <v>3648</v>
      </c>
      <c r="C2686" s="3" t="s">
        <v>7760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 s="12">
        <v>1454412584</v>
      </c>
      <c r="J2686" s="12">
        <v>1452598184</v>
      </c>
      <c r="K2686" s="13">
        <f>(J2686/86400)+25569</f>
        <v>42381.478981481487</v>
      </c>
      <c r="L2686" t="b">
        <v>0</v>
      </c>
      <c r="M2686">
        <v>17</v>
      </c>
      <c r="N2686" t="b">
        <v>1</v>
      </c>
      <c r="O2686" t="s">
        <v>8269</v>
      </c>
      <c r="P2686">
        <f t="shared" si="82"/>
        <v>0</v>
      </c>
      <c r="Q2686">
        <f>YEAR(K2686)</f>
        <v>2016</v>
      </c>
      <c r="R2686">
        <f t="shared" si="83"/>
        <v>100</v>
      </c>
      <c r="S2686" s="17" t="s">
        <v>8343</v>
      </c>
      <c r="T2686" t="s">
        <v>8346</v>
      </c>
    </row>
    <row r="2687" spans="1:20" ht="48" hidden="1" x14ac:dyDescent="0.2">
      <c r="A2687">
        <v>3000</v>
      </c>
      <c r="B2687" s="3" t="s">
        <v>3000</v>
      </c>
      <c r="C2687" s="3" t="s">
        <v>7110</v>
      </c>
      <c r="D2687" s="6">
        <v>500</v>
      </c>
      <c r="E2687" s="8">
        <v>500</v>
      </c>
      <c r="F2687" t="s">
        <v>8218</v>
      </c>
      <c r="G2687" t="s">
        <v>8223</v>
      </c>
      <c r="H2687" t="s">
        <v>8245</v>
      </c>
      <c r="I2687" s="12">
        <v>1485885600</v>
      </c>
      <c r="J2687" s="12">
        <v>1484682670</v>
      </c>
      <c r="K2687" s="13">
        <f>(J2687/86400)+25569</f>
        <v>42752.827199074076</v>
      </c>
      <c r="L2687" t="b">
        <v>0</v>
      </c>
      <c r="M2687">
        <v>8</v>
      </c>
      <c r="N2687" t="b">
        <v>1</v>
      </c>
      <c r="O2687" t="s">
        <v>8301</v>
      </c>
      <c r="P2687">
        <f t="shared" si="82"/>
        <v>0</v>
      </c>
      <c r="Q2687">
        <f>YEAR(K2687)</f>
        <v>2017</v>
      </c>
      <c r="R2687">
        <f t="shared" si="83"/>
        <v>100</v>
      </c>
      <c r="S2687" s="17" t="s">
        <v>8343</v>
      </c>
      <c r="T2687" t="s">
        <v>8344</v>
      </c>
    </row>
    <row r="2688" spans="1:20" ht="48" x14ac:dyDescent="0.2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 s="12">
        <v>1416499440</v>
      </c>
      <c r="J2688" s="12">
        <v>1415341464</v>
      </c>
      <c r="K2688" s="13">
        <f>(J2688/86400)+25569</f>
        <v>41950.266944444447</v>
      </c>
      <c r="L2688" t="b">
        <v>0</v>
      </c>
      <c r="M2688">
        <v>17</v>
      </c>
      <c r="N2688" t="b">
        <v>0</v>
      </c>
      <c r="O2688" t="s">
        <v>8269</v>
      </c>
      <c r="P2688">
        <f t="shared" si="82"/>
        <v>0</v>
      </c>
      <c r="Q2688">
        <f>YEAR(K2688)</f>
        <v>2014</v>
      </c>
      <c r="R2688">
        <f t="shared" si="83"/>
        <v>17</v>
      </c>
      <c r="S2688" s="17" t="s">
        <v>8343</v>
      </c>
      <c r="T2688" t="s">
        <v>8346</v>
      </c>
    </row>
    <row r="2689" spans="1:20" ht="48" hidden="1" x14ac:dyDescent="0.2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 s="12">
        <v>1424378748</v>
      </c>
      <c r="J2689" s="12">
        <v>1421786748</v>
      </c>
      <c r="K2689" s="13">
        <f>(J2689/86400)+25569</f>
        <v>42024.86513888889</v>
      </c>
      <c r="L2689" t="b">
        <v>0</v>
      </c>
      <c r="M2689">
        <v>49</v>
      </c>
      <c r="N2689" t="b">
        <v>1</v>
      </c>
      <c r="O2689" t="s">
        <v>8299</v>
      </c>
      <c r="P2689">
        <f t="shared" si="82"/>
        <v>0</v>
      </c>
      <c r="Q2689">
        <f>YEAR(K2689)</f>
        <v>2015</v>
      </c>
      <c r="R2689">
        <f t="shared" si="83"/>
        <v>164</v>
      </c>
      <c r="S2689" s="17" t="s">
        <v>8328</v>
      </c>
      <c r="T2689" t="s">
        <v>8335</v>
      </c>
    </row>
    <row r="2690" spans="1:20" ht="48" x14ac:dyDescent="0.2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 s="12">
        <v>1467481468</v>
      </c>
      <c r="J2690" s="12">
        <v>1464889468</v>
      </c>
      <c r="K2690" s="13">
        <f>(J2690/86400)+25569</f>
        <v>42523.739212962959</v>
      </c>
      <c r="L2690" t="b">
        <v>0</v>
      </c>
      <c r="M2690">
        <v>3</v>
      </c>
      <c r="N2690" t="b">
        <v>0</v>
      </c>
      <c r="O2690" t="s">
        <v>8269</v>
      </c>
      <c r="P2690">
        <f t="shared" si="82"/>
        <v>0</v>
      </c>
      <c r="Q2690">
        <f>YEAR(K2690)</f>
        <v>2016</v>
      </c>
      <c r="R2690">
        <f t="shared" si="83"/>
        <v>2</v>
      </c>
      <c r="S2690" s="17" t="s">
        <v>8343</v>
      </c>
      <c r="T2690" t="s">
        <v>8346</v>
      </c>
    </row>
    <row r="2691" spans="1:20" ht="48" x14ac:dyDescent="0.2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 s="12">
        <v>1462539840</v>
      </c>
      <c r="J2691" s="12">
        <v>1460034594</v>
      </c>
      <c r="K2691" s="13">
        <f>(J2691/86400)+25569</f>
        <v>42467.548541666663</v>
      </c>
      <c r="L2691" t="b">
        <v>0</v>
      </c>
      <c r="M2691">
        <v>13</v>
      </c>
      <c r="N2691" t="b">
        <v>0</v>
      </c>
      <c r="O2691" t="s">
        <v>8269</v>
      </c>
      <c r="P2691">
        <f t="shared" ref="P2691:P2754" si="84">IFERROR(ROUND(E2691/L2691,2),0)</f>
        <v>0</v>
      </c>
      <c r="Q2691">
        <f>YEAR(K2691)</f>
        <v>2016</v>
      </c>
      <c r="R2691">
        <f t="shared" ref="R2691:R2754" si="85">ROUND(E2691/D2691*100,0)</f>
        <v>10</v>
      </c>
      <c r="S2691" s="17" t="s">
        <v>8343</v>
      </c>
      <c r="T2691" t="s">
        <v>8346</v>
      </c>
    </row>
    <row r="2692" spans="1:20" ht="48" x14ac:dyDescent="0.2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 s="12">
        <v>1459181895</v>
      </c>
      <c r="J2692" s="12">
        <v>1456593495</v>
      </c>
      <c r="K2692" s="13">
        <f>(J2692/86400)+25569</f>
        <v>42427.721006944441</v>
      </c>
      <c r="L2692" t="b">
        <v>0</v>
      </c>
      <c r="M2692">
        <v>9</v>
      </c>
      <c r="N2692" t="b">
        <v>0</v>
      </c>
      <c r="O2692" t="s">
        <v>8291</v>
      </c>
      <c r="P2692">
        <f t="shared" si="84"/>
        <v>0</v>
      </c>
      <c r="Q2692">
        <f>YEAR(K2692)</f>
        <v>2016</v>
      </c>
      <c r="R2692">
        <f t="shared" si="85"/>
        <v>10</v>
      </c>
      <c r="S2692" s="17" t="s">
        <v>8347</v>
      </c>
      <c r="T2692" t="s">
        <v>8350</v>
      </c>
    </row>
    <row r="2693" spans="1:20" ht="48" hidden="1" x14ac:dyDescent="0.2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 s="12">
        <v>1483063435</v>
      </c>
      <c r="J2693" s="12">
        <v>1480471435</v>
      </c>
      <c r="K2693" s="13">
        <f>(J2693/86400)+25569</f>
        <v>42704.086053240739</v>
      </c>
      <c r="L2693" t="b">
        <v>0</v>
      </c>
      <c r="M2693">
        <v>8</v>
      </c>
      <c r="N2693" t="b">
        <v>0</v>
      </c>
      <c r="O2693" t="s">
        <v>8271</v>
      </c>
      <c r="P2693">
        <f t="shared" si="84"/>
        <v>0</v>
      </c>
      <c r="Q2693">
        <f>YEAR(K2693)</f>
        <v>2016</v>
      </c>
      <c r="R2693">
        <f t="shared" si="85"/>
        <v>2</v>
      </c>
      <c r="S2693" s="17" t="s">
        <v>8328</v>
      </c>
      <c r="T2693" t="s">
        <v>8330</v>
      </c>
    </row>
    <row r="2694" spans="1:20" ht="48" hidden="1" x14ac:dyDescent="0.2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 s="12">
        <v>1487393940</v>
      </c>
      <c r="J2694" s="12">
        <v>1484115418</v>
      </c>
      <c r="K2694" s="13">
        <f>(J2694/86400)+25569</f>
        <v>42746.261782407411</v>
      </c>
      <c r="L2694" t="b">
        <v>0</v>
      </c>
      <c r="M2694">
        <v>11</v>
      </c>
      <c r="N2694" t="b">
        <v>1</v>
      </c>
      <c r="O2694" t="s">
        <v>8269</v>
      </c>
      <c r="P2694">
        <f t="shared" si="84"/>
        <v>0</v>
      </c>
      <c r="Q2694">
        <f>YEAR(K2694)</f>
        <v>2017</v>
      </c>
      <c r="R2694">
        <f t="shared" si="85"/>
        <v>108</v>
      </c>
      <c r="S2694" s="17" t="s">
        <v>8343</v>
      </c>
      <c r="T2694" t="s">
        <v>8346</v>
      </c>
    </row>
    <row r="2695" spans="1:20" ht="48" hidden="1" x14ac:dyDescent="0.2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 s="12">
        <v>1456876740</v>
      </c>
      <c r="J2695" s="12">
        <v>1455063886</v>
      </c>
      <c r="K2695" s="13">
        <f>(J2695/86400)+25569</f>
        <v>42410.017199074078</v>
      </c>
      <c r="L2695" t="b">
        <v>0</v>
      </c>
      <c r="M2695">
        <v>17</v>
      </c>
      <c r="N2695" t="b">
        <v>1</v>
      </c>
      <c r="O2695" t="s">
        <v>8269</v>
      </c>
      <c r="P2695">
        <f t="shared" si="84"/>
        <v>0</v>
      </c>
      <c r="Q2695">
        <f>YEAR(K2695)</f>
        <v>2016</v>
      </c>
      <c r="R2695">
        <f t="shared" si="85"/>
        <v>138</v>
      </c>
      <c r="S2695" s="17" t="s">
        <v>8343</v>
      </c>
      <c r="T2695" t="s">
        <v>8346</v>
      </c>
    </row>
    <row r="2696" spans="1:20" ht="48" x14ac:dyDescent="0.2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 s="12">
        <v>1487565468</v>
      </c>
      <c r="J2696" s="12">
        <v>1482381468</v>
      </c>
      <c r="K2696" s="13">
        <f>(J2696/86400)+25569</f>
        <v>42726.192916666667</v>
      </c>
      <c r="L2696" t="b">
        <v>0</v>
      </c>
      <c r="M2696">
        <v>4</v>
      </c>
      <c r="N2696" t="b">
        <v>0</v>
      </c>
      <c r="O2696" t="s">
        <v>8271</v>
      </c>
      <c r="P2696">
        <f t="shared" si="84"/>
        <v>0</v>
      </c>
      <c r="Q2696">
        <f>YEAR(K2696)</f>
        <v>2016</v>
      </c>
      <c r="R2696">
        <f t="shared" si="85"/>
        <v>1</v>
      </c>
      <c r="S2696" s="17" t="s">
        <v>8328</v>
      </c>
      <c r="T2696" t="s">
        <v>8330</v>
      </c>
    </row>
    <row r="2697" spans="1:20" ht="48" x14ac:dyDescent="0.2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 s="12">
        <v>1434497400</v>
      </c>
      <c r="J2697" s="12">
        <v>1431770802</v>
      </c>
      <c r="K2697" s="13">
        <f>(J2697/86400)+25569</f>
        <v>42140.421319444446</v>
      </c>
      <c r="L2697" t="b">
        <v>0</v>
      </c>
      <c r="M2697">
        <v>8</v>
      </c>
      <c r="N2697" t="b">
        <v>0</v>
      </c>
      <c r="O2697" t="s">
        <v>8303</v>
      </c>
      <c r="P2697">
        <f t="shared" si="84"/>
        <v>0</v>
      </c>
      <c r="Q2697">
        <f>YEAR(K2697)</f>
        <v>2015</v>
      </c>
      <c r="R2697">
        <f t="shared" si="85"/>
        <v>5</v>
      </c>
      <c r="S2697" s="17" t="s">
        <v>8343</v>
      </c>
      <c r="T2697" t="s">
        <v>8355</v>
      </c>
    </row>
    <row r="2698" spans="1:20" ht="32" x14ac:dyDescent="0.2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 s="12">
        <v>1431536015</v>
      </c>
      <c r="J2698" s="12">
        <v>1428944015</v>
      </c>
      <c r="K2698" s="13">
        <f>(J2698/86400)+25569</f>
        <v>42107.703877314816</v>
      </c>
      <c r="L2698" t="b">
        <v>0</v>
      </c>
      <c r="M2698">
        <v>12</v>
      </c>
      <c r="N2698" t="b">
        <v>0</v>
      </c>
      <c r="O2698" t="s">
        <v>8268</v>
      </c>
      <c r="P2698">
        <f t="shared" si="84"/>
        <v>0</v>
      </c>
      <c r="Q2698">
        <f>YEAR(K2698)</f>
        <v>2015</v>
      </c>
      <c r="R2698">
        <f t="shared" si="85"/>
        <v>64</v>
      </c>
      <c r="S2698" s="17" t="s">
        <v>8341</v>
      </c>
      <c r="T2698" t="s">
        <v>8359</v>
      </c>
    </row>
    <row r="2699" spans="1:20" ht="48" x14ac:dyDescent="0.2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 s="12">
        <v>1457812364</v>
      </c>
      <c r="J2699" s="12">
        <v>1455220364</v>
      </c>
      <c r="K2699" s="13">
        <f>(J2699/86400)+25569</f>
        <v>42411.828287037039</v>
      </c>
      <c r="L2699" t="b">
        <v>0</v>
      </c>
      <c r="M2699">
        <v>8</v>
      </c>
      <c r="N2699" t="b">
        <v>0</v>
      </c>
      <c r="O2699" t="s">
        <v>8271</v>
      </c>
      <c r="P2699">
        <f t="shared" si="84"/>
        <v>0</v>
      </c>
      <c r="Q2699">
        <f>YEAR(K2699)</f>
        <v>2016</v>
      </c>
      <c r="R2699">
        <f t="shared" si="85"/>
        <v>12</v>
      </c>
      <c r="S2699" s="17" t="s">
        <v>8328</v>
      </c>
      <c r="T2699" t="s">
        <v>8330</v>
      </c>
    </row>
    <row r="2700" spans="1:20" ht="48" x14ac:dyDescent="0.2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 s="12">
        <v>1349392033</v>
      </c>
      <c r="J2700" s="12">
        <v>1346800033</v>
      </c>
      <c r="K2700" s="13">
        <f>(J2700/86400)+25569</f>
        <v>41156.96334490741</v>
      </c>
      <c r="L2700" t="b">
        <v>0</v>
      </c>
      <c r="M2700">
        <v>22</v>
      </c>
      <c r="N2700" t="b">
        <v>0</v>
      </c>
      <c r="O2700" t="s">
        <v>8280</v>
      </c>
      <c r="P2700">
        <f t="shared" si="84"/>
        <v>0</v>
      </c>
      <c r="Q2700">
        <f>YEAR(K2700)</f>
        <v>2012</v>
      </c>
      <c r="R2700">
        <f t="shared" si="85"/>
        <v>10</v>
      </c>
      <c r="S2700" s="17" t="s">
        <v>8336</v>
      </c>
      <c r="T2700" t="s">
        <v>8354</v>
      </c>
    </row>
    <row r="2701" spans="1:20" ht="48" x14ac:dyDescent="0.2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 s="12">
        <v>1430851680</v>
      </c>
      <c r="J2701" s="12">
        <v>1428340931</v>
      </c>
      <c r="K2701" s="13">
        <f>(J2701/86400)+25569</f>
        <v>42100.723738425921</v>
      </c>
      <c r="L2701" t="b">
        <v>0</v>
      </c>
      <c r="M2701">
        <v>6</v>
      </c>
      <c r="N2701" t="b">
        <v>0</v>
      </c>
      <c r="O2701" t="s">
        <v>8301</v>
      </c>
      <c r="P2701">
        <f t="shared" si="84"/>
        <v>0</v>
      </c>
      <c r="Q2701">
        <f>YEAR(K2701)</f>
        <v>2015</v>
      </c>
      <c r="R2701">
        <f t="shared" si="85"/>
        <v>12</v>
      </c>
      <c r="S2701" s="17" t="s">
        <v>8343</v>
      </c>
      <c r="T2701" t="s">
        <v>8344</v>
      </c>
    </row>
    <row r="2702" spans="1:20" ht="48" hidden="1" x14ac:dyDescent="0.2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 s="12">
        <v>1457906400</v>
      </c>
      <c r="J2702" s="12">
        <v>1457115427</v>
      </c>
      <c r="K2702" s="13">
        <f>(J2702/86400)+25569</f>
        <v>42433.761886574073</v>
      </c>
      <c r="L2702" t="b">
        <v>0</v>
      </c>
      <c r="M2702">
        <v>31</v>
      </c>
      <c r="N2702" t="b">
        <v>1</v>
      </c>
      <c r="O2702" t="s">
        <v>8269</v>
      </c>
      <c r="P2702">
        <f t="shared" si="84"/>
        <v>0</v>
      </c>
      <c r="Q2702">
        <f>YEAR(K2702)</f>
        <v>2016</v>
      </c>
      <c r="R2702">
        <f t="shared" si="85"/>
        <v>149</v>
      </c>
      <c r="S2702" s="17" t="s">
        <v>8343</v>
      </c>
      <c r="T2702" t="s">
        <v>8346</v>
      </c>
    </row>
    <row r="2703" spans="1:20" ht="48" x14ac:dyDescent="0.2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 s="12">
        <v>1462655519</v>
      </c>
      <c r="J2703" s="12">
        <v>1457475119</v>
      </c>
      <c r="K2703" s="13">
        <f>(J2703/86400)+25569</f>
        <v>42437.924988425926</v>
      </c>
      <c r="L2703" t="b">
        <v>0</v>
      </c>
      <c r="M2703">
        <v>4</v>
      </c>
      <c r="N2703" t="b">
        <v>0</v>
      </c>
      <c r="O2703" t="s">
        <v>8271</v>
      </c>
      <c r="P2703">
        <f t="shared" si="84"/>
        <v>0</v>
      </c>
      <c r="Q2703">
        <f>YEAR(K2703)</f>
        <v>2016</v>
      </c>
      <c r="R2703">
        <f t="shared" si="85"/>
        <v>0</v>
      </c>
      <c r="S2703" s="17" t="s">
        <v>8328</v>
      </c>
      <c r="T2703" t="s">
        <v>8330</v>
      </c>
    </row>
    <row r="2704" spans="1:20" ht="48" x14ac:dyDescent="0.2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 s="12">
        <v>1419183813</v>
      </c>
      <c r="J2704" s="12">
        <v>1417455813</v>
      </c>
      <c r="K2704" s="13">
        <f>(J2704/86400)+25569</f>
        <v>41974.738576388889</v>
      </c>
      <c r="L2704" t="b">
        <v>0</v>
      </c>
      <c r="M2704">
        <v>13</v>
      </c>
      <c r="N2704" t="b">
        <v>0</v>
      </c>
      <c r="O2704" t="s">
        <v>8269</v>
      </c>
      <c r="P2704">
        <f t="shared" si="84"/>
        <v>0</v>
      </c>
      <c r="Q2704">
        <f>YEAR(K2704)</f>
        <v>2014</v>
      </c>
      <c r="R2704">
        <f t="shared" si="85"/>
        <v>5</v>
      </c>
      <c r="S2704" s="17" t="s">
        <v>8343</v>
      </c>
      <c r="T2704" t="s">
        <v>8346</v>
      </c>
    </row>
    <row r="2705" spans="1:20" ht="32" hidden="1" x14ac:dyDescent="0.2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 s="12">
        <v>1443040059</v>
      </c>
      <c r="J2705" s="12">
        <v>1440448059</v>
      </c>
      <c r="K2705" s="13">
        <f>(J2705/86400)+25569</f>
        <v>42240.852534722224</v>
      </c>
      <c r="L2705" t="b">
        <v>0</v>
      </c>
      <c r="M2705">
        <v>13</v>
      </c>
      <c r="N2705" t="b">
        <v>1</v>
      </c>
      <c r="O2705" t="s">
        <v>8274</v>
      </c>
      <c r="P2705">
        <f t="shared" si="84"/>
        <v>0</v>
      </c>
      <c r="Q2705">
        <f>YEAR(K2705)</f>
        <v>2015</v>
      </c>
      <c r="R2705">
        <f t="shared" si="85"/>
        <v>116</v>
      </c>
      <c r="S2705" s="17" t="s">
        <v>8347</v>
      </c>
      <c r="T2705" t="s">
        <v>8351</v>
      </c>
    </row>
    <row r="2706" spans="1:20" ht="48" hidden="1" x14ac:dyDescent="0.2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 s="12">
        <v>1421350140</v>
      </c>
      <c r="J2706" s="12">
        <v>1418761759</v>
      </c>
      <c r="K2706" s="13">
        <f>(J2706/86400)+25569</f>
        <v>41989.853692129633</v>
      </c>
      <c r="L2706" t="b">
        <v>0</v>
      </c>
      <c r="M2706">
        <v>8</v>
      </c>
      <c r="N2706" t="b">
        <v>0</v>
      </c>
      <c r="O2706" t="s">
        <v>8270</v>
      </c>
      <c r="P2706">
        <f t="shared" si="84"/>
        <v>0</v>
      </c>
      <c r="Q2706">
        <f>YEAR(K2706)</f>
        <v>2014</v>
      </c>
      <c r="R2706">
        <f t="shared" si="85"/>
        <v>1</v>
      </c>
      <c r="S2706" s="17" t="s">
        <v>8328</v>
      </c>
      <c r="T2706" t="s">
        <v>8362</v>
      </c>
    </row>
    <row r="2707" spans="1:20" ht="48" hidden="1" x14ac:dyDescent="0.2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 s="12">
        <v>1325007358</v>
      </c>
      <c r="J2707" s="12">
        <v>1319819758</v>
      </c>
      <c r="K2707" s="13">
        <f>(J2707/86400)+25569</f>
        <v>40844.691643518519</v>
      </c>
      <c r="L2707" t="b">
        <v>0</v>
      </c>
      <c r="M2707">
        <v>15</v>
      </c>
      <c r="N2707" t="b">
        <v>1</v>
      </c>
      <c r="O2707" t="s">
        <v>8264</v>
      </c>
      <c r="P2707">
        <f t="shared" si="84"/>
        <v>0</v>
      </c>
      <c r="Q2707">
        <f>YEAR(K2707)</f>
        <v>2011</v>
      </c>
      <c r="R2707">
        <f t="shared" si="85"/>
        <v>153</v>
      </c>
      <c r="S2707" s="17" t="s">
        <v>8341</v>
      </c>
      <c r="T2707" t="s">
        <v>8363</v>
      </c>
    </row>
    <row r="2708" spans="1:20" ht="48" hidden="1" x14ac:dyDescent="0.2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 s="12">
        <v>1330214841</v>
      </c>
      <c r="J2708" s="12">
        <v>1327622841</v>
      </c>
      <c r="K2708" s="13">
        <f>(J2708/86400)+25569</f>
        <v>40935.005104166667</v>
      </c>
      <c r="L2708" t="b">
        <v>0</v>
      </c>
      <c r="M2708">
        <v>21</v>
      </c>
      <c r="N2708" t="b">
        <v>1</v>
      </c>
      <c r="O2708" t="s">
        <v>8264</v>
      </c>
      <c r="P2708">
        <f t="shared" si="84"/>
        <v>0</v>
      </c>
      <c r="Q2708">
        <f>YEAR(K2708)</f>
        <v>2012</v>
      </c>
      <c r="R2708">
        <f t="shared" si="85"/>
        <v>131</v>
      </c>
      <c r="S2708" s="17" t="s">
        <v>8341</v>
      </c>
      <c r="T2708" t="s">
        <v>8363</v>
      </c>
    </row>
    <row r="2709" spans="1:20" ht="32" x14ac:dyDescent="0.2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 s="12">
        <v>1439931675</v>
      </c>
      <c r="J2709" s="12">
        <v>1437339675</v>
      </c>
      <c r="K2709" s="13">
        <f>(J2709/86400)+25569</f>
        <v>42204.875868055555</v>
      </c>
      <c r="L2709" t="b">
        <v>0</v>
      </c>
      <c r="M2709">
        <v>6</v>
      </c>
      <c r="N2709" t="b">
        <v>0</v>
      </c>
      <c r="O2709" t="s">
        <v>8282</v>
      </c>
      <c r="P2709">
        <f t="shared" si="84"/>
        <v>0</v>
      </c>
      <c r="Q2709">
        <f>YEAR(K2709)</f>
        <v>2015</v>
      </c>
      <c r="R2709">
        <f t="shared" si="85"/>
        <v>2</v>
      </c>
      <c r="S2709" s="17" t="s">
        <v>8339</v>
      </c>
      <c r="T2709" t="s">
        <v>8365</v>
      </c>
    </row>
    <row r="2710" spans="1:20" ht="48" x14ac:dyDescent="0.2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 s="12">
        <v>1440215940</v>
      </c>
      <c r="J2710" s="12">
        <v>1436805660</v>
      </c>
      <c r="K2710" s="13">
        <f>(J2710/86400)+25569</f>
        <v>42198.695138888885</v>
      </c>
      <c r="L2710" t="b">
        <v>0</v>
      </c>
      <c r="M2710">
        <v>13</v>
      </c>
      <c r="N2710" t="b">
        <v>0</v>
      </c>
      <c r="O2710" t="s">
        <v>8282</v>
      </c>
      <c r="P2710">
        <f t="shared" si="84"/>
        <v>0</v>
      </c>
      <c r="Q2710">
        <f>YEAR(K2710)</f>
        <v>2015</v>
      </c>
      <c r="R2710">
        <f t="shared" si="85"/>
        <v>3</v>
      </c>
      <c r="S2710" s="17" t="s">
        <v>8339</v>
      </c>
      <c r="T2710" t="s">
        <v>8365</v>
      </c>
    </row>
    <row r="2711" spans="1:20" ht="48" hidden="1" x14ac:dyDescent="0.2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 s="12">
        <v>1455390126</v>
      </c>
      <c r="J2711" s="12">
        <v>1452798126</v>
      </c>
      <c r="K2711" s="13">
        <f>(J2711/86400)+25569</f>
        <v>42383.793124999997</v>
      </c>
      <c r="L2711" t="b">
        <v>0</v>
      </c>
      <c r="M2711">
        <v>15</v>
      </c>
      <c r="N2711" t="b">
        <v>1</v>
      </c>
      <c r="O2711" t="s">
        <v>8269</v>
      </c>
      <c r="P2711">
        <f t="shared" si="84"/>
        <v>0</v>
      </c>
      <c r="Q2711">
        <f>YEAR(K2711)</f>
        <v>2016</v>
      </c>
      <c r="R2711">
        <f t="shared" si="85"/>
        <v>184</v>
      </c>
      <c r="S2711" s="17" t="s">
        <v>8343</v>
      </c>
      <c r="T2711" t="s">
        <v>8346</v>
      </c>
    </row>
    <row r="2712" spans="1:20" ht="48" x14ac:dyDescent="0.2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 s="12">
        <v>1413992210</v>
      </c>
      <c r="J2712" s="12">
        <v>1411400210</v>
      </c>
      <c r="K2712" s="13">
        <f>(J2712/86400)+25569</f>
        <v>41904.650578703702</v>
      </c>
      <c r="L2712" t="b">
        <v>0</v>
      </c>
      <c r="M2712">
        <v>12</v>
      </c>
      <c r="N2712" t="b">
        <v>0</v>
      </c>
      <c r="O2712" t="s">
        <v>8269</v>
      </c>
      <c r="P2712">
        <f t="shared" si="84"/>
        <v>0</v>
      </c>
      <c r="Q2712">
        <f>YEAR(K2712)</f>
        <v>2014</v>
      </c>
      <c r="R2712">
        <f t="shared" si="85"/>
        <v>8</v>
      </c>
      <c r="S2712" s="17" t="s">
        <v>8343</v>
      </c>
      <c r="T2712" t="s">
        <v>8346</v>
      </c>
    </row>
    <row r="2713" spans="1:20" ht="48" x14ac:dyDescent="0.2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 s="12">
        <v>1428097739</v>
      </c>
      <c r="J2713" s="12">
        <v>1427492939</v>
      </c>
      <c r="K2713" s="13">
        <f>(J2713/86400)+25569</f>
        <v>42090.909016203703</v>
      </c>
      <c r="L2713" t="b">
        <v>0</v>
      </c>
      <c r="M2713">
        <v>9</v>
      </c>
      <c r="N2713" t="b">
        <v>0</v>
      </c>
      <c r="O2713" t="s">
        <v>8303</v>
      </c>
      <c r="P2713">
        <f t="shared" si="84"/>
        <v>0</v>
      </c>
      <c r="Q2713">
        <f>YEAR(K2713)</f>
        <v>2015</v>
      </c>
      <c r="R2713">
        <f t="shared" si="85"/>
        <v>30</v>
      </c>
      <c r="S2713" s="17" t="s">
        <v>8343</v>
      </c>
      <c r="T2713" t="s">
        <v>8355</v>
      </c>
    </row>
    <row r="2714" spans="1:20" ht="48" x14ac:dyDescent="0.2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 s="12">
        <v>1474228265</v>
      </c>
      <c r="J2714" s="12">
        <v>1471636265</v>
      </c>
      <c r="K2714" s="13">
        <f>(J2714/86400)+25569</f>
        <v>42601.827141203699</v>
      </c>
      <c r="L2714" t="b">
        <v>0</v>
      </c>
      <c r="M2714">
        <v>14</v>
      </c>
      <c r="N2714" t="b">
        <v>0</v>
      </c>
      <c r="O2714" t="s">
        <v>8269</v>
      </c>
      <c r="P2714">
        <f t="shared" si="84"/>
        <v>0</v>
      </c>
      <c r="Q2714">
        <f>YEAR(K2714)</f>
        <v>2016</v>
      </c>
      <c r="R2714">
        <f t="shared" si="85"/>
        <v>2</v>
      </c>
      <c r="S2714" s="17" t="s">
        <v>8343</v>
      </c>
      <c r="T2714" t="s">
        <v>8346</v>
      </c>
    </row>
    <row r="2715" spans="1:20" ht="48" x14ac:dyDescent="0.2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 s="12">
        <v>1488394800</v>
      </c>
      <c r="J2715" s="12">
        <v>1486681708</v>
      </c>
      <c r="K2715" s="13">
        <f>(J2715/86400)+25569</f>
        <v>42775.964212962965</v>
      </c>
      <c r="L2715" t="b">
        <v>0</v>
      </c>
      <c r="M2715">
        <v>14</v>
      </c>
      <c r="N2715" t="b">
        <v>0</v>
      </c>
      <c r="O2715" t="s">
        <v>8269</v>
      </c>
      <c r="P2715">
        <f t="shared" si="84"/>
        <v>0</v>
      </c>
      <c r="Q2715">
        <f>YEAR(K2715)</f>
        <v>2017</v>
      </c>
      <c r="R2715">
        <f t="shared" si="85"/>
        <v>38</v>
      </c>
      <c r="S2715" s="17" t="s">
        <v>8343</v>
      </c>
      <c r="T2715" t="s">
        <v>8346</v>
      </c>
    </row>
    <row r="2716" spans="1:20" ht="32" hidden="1" x14ac:dyDescent="0.2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 s="12">
        <v>1426302660</v>
      </c>
      <c r="J2716" s="12">
        <v>1423761792</v>
      </c>
      <c r="K2716" s="13">
        <f>(J2716/86400)+25569</f>
        <v>42047.724444444444</v>
      </c>
      <c r="L2716" t="b">
        <v>0</v>
      </c>
      <c r="M2716">
        <v>15</v>
      </c>
      <c r="N2716" t="b">
        <v>0</v>
      </c>
      <c r="O2716" t="s">
        <v>8303</v>
      </c>
      <c r="P2716">
        <f t="shared" si="84"/>
        <v>0</v>
      </c>
      <c r="Q2716">
        <f>YEAR(K2716)</f>
        <v>2015</v>
      </c>
      <c r="R2716">
        <f t="shared" si="85"/>
        <v>3</v>
      </c>
      <c r="S2716" s="17" t="s">
        <v>8343</v>
      </c>
      <c r="T2716" t="s">
        <v>8355</v>
      </c>
    </row>
    <row r="2717" spans="1:20" ht="48" x14ac:dyDescent="0.2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 s="12">
        <v>1407536846</v>
      </c>
      <c r="J2717" s="12">
        <v>1404944846</v>
      </c>
      <c r="K2717" s="13">
        <f>(J2717/86400)+25569</f>
        <v>41829.935717592591</v>
      </c>
      <c r="L2717" t="b">
        <v>0</v>
      </c>
      <c r="M2717">
        <v>11</v>
      </c>
      <c r="N2717" t="b">
        <v>0</v>
      </c>
      <c r="O2717" t="s">
        <v>8301</v>
      </c>
      <c r="P2717">
        <f t="shared" si="84"/>
        <v>0</v>
      </c>
      <c r="Q2717">
        <f>YEAR(K2717)</f>
        <v>2014</v>
      </c>
      <c r="R2717">
        <f t="shared" si="85"/>
        <v>3</v>
      </c>
      <c r="S2717" s="17" t="s">
        <v>8343</v>
      </c>
      <c r="T2717" t="s">
        <v>8344</v>
      </c>
    </row>
    <row r="2718" spans="1:20" ht="48" hidden="1" x14ac:dyDescent="0.2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 s="12">
        <v>1428256277</v>
      </c>
      <c r="J2718" s="12">
        <v>1425235877</v>
      </c>
      <c r="K2718" s="13">
        <f>(J2718/86400)+25569</f>
        <v>42064.785613425927</v>
      </c>
      <c r="L2718" t="b">
        <v>0</v>
      </c>
      <c r="M2718">
        <v>15</v>
      </c>
      <c r="N2718" t="b">
        <v>1</v>
      </c>
      <c r="O2718" t="s">
        <v>8269</v>
      </c>
      <c r="P2718">
        <f t="shared" si="84"/>
        <v>0</v>
      </c>
      <c r="Q2718">
        <f>YEAR(K2718)</f>
        <v>2015</v>
      </c>
      <c r="R2718">
        <f t="shared" si="85"/>
        <v>113</v>
      </c>
      <c r="S2718" s="17" t="s">
        <v>8343</v>
      </c>
      <c r="T2718" t="s">
        <v>8346</v>
      </c>
    </row>
    <row r="2719" spans="1:20" ht="48" x14ac:dyDescent="0.2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 s="12">
        <v>1404570147</v>
      </c>
      <c r="J2719" s="12">
        <v>1401978147</v>
      </c>
      <c r="K2719" s="13">
        <f>(J2719/86400)+25569</f>
        <v>41795.598923611113</v>
      </c>
      <c r="L2719" t="b">
        <v>0</v>
      </c>
      <c r="M2719">
        <v>7</v>
      </c>
      <c r="N2719" t="b">
        <v>0</v>
      </c>
      <c r="O2719" t="s">
        <v>8269</v>
      </c>
      <c r="P2719">
        <f t="shared" si="84"/>
        <v>0</v>
      </c>
      <c r="Q2719">
        <f>YEAR(K2719)</f>
        <v>2014</v>
      </c>
      <c r="R2719">
        <f t="shared" si="85"/>
        <v>18</v>
      </c>
      <c r="S2719" s="17" t="s">
        <v>8343</v>
      </c>
      <c r="T2719" t="s">
        <v>8346</v>
      </c>
    </row>
    <row r="2720" spans="1:20" ht="48" x14ac:dyDescent="0.2">
      <c r="A2720">
        <v>1494</v>
      </c>
      <c r="B2720" s="3" t="s">
        <v>1495</v>
      </c>
      <c r="C2720" s="3" t="s">
        <v>5604</v>
      </c>
      <c r="D2720" s="6">
        <v>5000</v>
      </c>
      <c r="E2720" s="8">
        <v>445</v>
      </c>
      <c r="F2720" t="s">
        <v>8220</v>
      </c>
      <c r="G2720" t="s">
        <v>8223</v>
      </c>
      <c r="H2720" t="s">
        <v>8245</v>
      </c>
      <c r="I2720" s="12">
        <v>1428075480</v>
      </c>
      <c r="J2720" s="12">
        <v>1425489613</v>
      </c>
      <c r="K2720" s="13">
        <f>(J2720/86400)+25569</f>
        <v>42067.722372685181</v>
      </c>
      <c r="L2720" t="b">
        <v>0</v>
      </c>
      <c r="M2720">
        <v>11</v>
      </c>
      <c r="N2720" t="b">
        <v>0</v>
      </c>
      <c r="O2720" t="s">
        <v>8273</v>
      </c>
      <c r="P2720">
        <f t="shared" si="84"/>
        <v>0</v>
      </c>
      <c r="Q2720">
        <f>YEAR(K2720)</f>
        <v>2015</v>
      </c>
      <c r="R2720">
        <f t="shared" si="85"/>
        <v>9</v>
      </c>
      <c r="S2720" s="17" t="s">
        <v>8331</v>
      </c>
      <c r="T2720" t="s">
        <v>8372</v>
      </c>
    </row>
    <row r="2721" spans="1:20" ht="48" x14ac:dyDescent="0.2">
      <c r="A2721">
        <v>1419</v>
      </c>
      <c r="B2721" s="3" t="s">
        <v>1420</v>
      </c>
      <c r="C2721" s="3" t="s">
        <v>5529</v>
      </c>
      <c r="D2721" s="6">
        <v>6300</v>
      </c>
      <c r="E2721" s="8">
        <v>445</v>
      </c>
      <c r="F2721" t="s">
        <v>8220</v>
      </c>
      <c r="G2721" t="s">
        <v>8223</v>
      </c>
      <c r="H2721" t="s">
        <v>8245</v>
      </c>
      <c r="I2721" s="12">
        <v>1476010619</v>
      </c>
      <c r="J2721" s="12">
        <v>1473418619</v>
      </c>
      <c r="K2721" s="13">
        <f>(J2721/86400)+25569</f>
        <v>42622.456238425926</v>
      </c>
      <c r="L2721" t="b">
        <v>0</v>
      </c>
      <c r="M2721">
        <v>10</v>
      </c>
      <c r="N2721" t="b">
        <v>0</v>
      </c>
      <c r="O2721" t="s">
        <v>8285</v>
      </c>
      <c r="P2721">
        <f t="shared" si="84"/>
        <v>0</v>
      </c>
      <c r="Q2721">
        <f>YEAR(K2721)</f>
        <v>2016</v>
      </c>
      <c r="R2721">
        <f t="shared" si="85"/>
        <v>7</v>
      </c>
      <c r="S2721" s="17" t="s">
        <v>8331</v>
      </c>
      <c r="T2721" t="s">
        <v>8368</v>
      </c>
    </row>
    <row r="2722" spans="1:20" ht="64" hidden="1" x14ac:dyDescent="0.2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 s="12">
        <v>1440245273</v>
      </c>
      <c r="J2722" s="12">
        <v>1438085273</v>
      </c>
      <c r="K2722" s="13">
        <f>(J2722/86400)+25569</f>
        <v>42213.505474537036</v>
      </c>
      <c r="L2722" t="b">
        <v>0</v>
      </c>
      <c r="M2722">
        <v>18</v>
      </c>
      <c r="N2722" t="b">
        <v>1</v>
      </c>
      <c r="O2722" t="s">
        <v>8269</v>
      </c>
      <c r="P2722">
        <f t="shared" si="84"/>
        <v>0</v>
      </c>
      <c r="Q2722">
        <f>YEAR(K2722)</f>
        <v>2015</v>
      </c>
      <c r="R2722">
        <f t="shared" si="85"/>
        <v>110</v>
      </c>
      <c r="S2722" s="17" t="s">
        <v>8343</v>
      </c>
      <c r="T2722" t="s">
        <v>8346</v>
      </c>
    </row>
    <row r="2723" spans="1:20" ht="48" x14ac:dyDescent="0.2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 s="12">
        <v>1420750683</v>
      </c>
      <c r="J2723" s="12">
        <v>1418158683</v>
      </c>
      <c r="K2723" s="13">
        <f>(J2723/86400)+25569</f>
        <v>41982.87364583333</v>
      </c>
      <c r="L2723" t="b">
        <v>0</v>
      </c>
      <c r="M2723">
        <v>10</v>
      </c>
      <c r="N2723" t="b">
        <v>0</v>
      </c>
      <c r="O2723" t="s">
        <v>8269</v>
      </c>
      <c r="P2723">
        <f t="shared" si="84"/>
        <v>0</v>
      </c>
      <c r="Q2723">
        <f>YEAR(K2723)</f>
        <v>2014</v>
      </c>
      <c r="R2723">
        <f t="shared" si="85"/>
        <v>18</v>
      </c>
      <c r="S2723" s="17" t="s">
        <v>8343</v>
      </c>
      <c r="T2723" t="s">
        <v>8346</v>
      </c>
    </row>
    <row r="2724" spans="1:20" ht="48" x14ac:dyDescent="0.2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 s="12">
        <v>1442381847</v>
      </c>
      <c r="J2724" s="12">
        <v>1440826647</v>
      </c>
      <c r="K2724" s="13">
        <f>(J2724/86400)+25569</f>
        <v>42245.234340277777</v>
      </c>
      <c r="L2724" t="b">
        <v>0</v>
      </c>
      <c r="M2724">
        <v>9</v>
      </c>
      <c r="N2724" t="b">
        <v>0</v>
      </c>
      <c r="O2724" t="s">
        <v>8269</v>
      </c>
      <c r="P2724">
        <f t="shared" si="84"/>
        <v>0</v>
      </c>
      <c r="Q2724">
        <f>YEAR(K2724)</f>
        <v>2015</v>
      </c>
      <c r="R2724">
        <f t="shared" si="85"/>
        <v>22</v>
      </c>
      <c r="S2724" s="17" t="s">
        <v>8343</v>
      </c>
      <c r="T2724" t="s">
        <v>8346</v>
      </c>
    </row>
    <row r="2725" spans="1:20" ht="48" x14ac:dyDescent="0.2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 s="12">
        <v>1408232520</v>
      </c>
      <c r="J2725" s="12">
        <v>1405393356</v>
      </c>
      <c r="K2725" s="13">
        <f>(J2725/86400)+25569</f>
        <v>41835.126805555556</v>
      </c>
      <c r="L2725" t="b">
        <v>0</v>
      </c>
      <c r="M2725">
        <v>10</v>
      </c>
      <c r="N2725" t="b">
        <v>0</v>
      </c>
      <c r="O2725" t="s">
        <v>8266</v>
      </c>
      <c r="P2725">
        <f t="shared" si="84"/>
        <v>0</v>
      </c>
      <c r="Q2725">
        <f>YEAR(K2725)</f>
        <v>2014</v>
      </c>
      <c r="R2725">
        <f t="shared" si="85"/>
        <v>16</v>
      </c>
      <c r="S2725" s="17" t="s">
        <v>8341</v>
      </c>
      <c r="T2725" t="s">
        <v>8345</v>
      </c>
    </row>
    <row r="2726" spans="1:20" ht="32" hidden="1" x14ac:dyDescent="0.2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 s="12">
        <v>1387601040</v>
      </c>
      <c r="J2726" s="12">
        <v>1386806254</v>
      </c>
      <c r="K2726" s="13">
        <f>(J2726/86400)+25569</f>
        <v>41619.998310185183</v>
      </c>
      <c r="L2726" t="b">
        <v>0</v>
      </c>
      <c r="M2726">
        <v>14</v>
      </c>
      <c r="N2726" t="b">
        <v>1</v>
      </c>
      <c r="O2726" t="s">
        <v>8274</v>
      </c>
      <c r="P2726">
        <f t="shared" si="84"/>
        <v>0</v>
      </c>
      <c r="Q2726">
        <f>YEAR(K2726)</f>
        <v>2013</v>
      </c>
      <c r="R2726">
        <f t="shared" si="85"/>
        <v>109</v>
      </c>
      <c r="S2726" s="17" t="s">
        <v>8347</v>
      </c>
      <c r="T2726" t="s">
        <v>8351</v>
      </c>
    </row>
    <row r="2727" spans="1:20" ht="48" hidden="1" x14ac:dyDescent="0.2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 s="12">
        <v>1424568107</v>
      </c>
      <c r="J2727" s="12">
        <v>1421976107</v>
      </c>
      <c r="K2727" s="13">
        <f>(J2727/86400)+25569</f>
        <v>42027.056793981479</v>
      </c>
      <c r="L2727" t="b">
        <v>0</v>
      </c>
      <c r="M2727">
        <v>3</v>
      </c>
      <c r="N2727" t="b">
        <v>0</v>
      </c>
      <c r="O2727" t="s">
        <v>8270</v>
      </c>
      <c r="P2727">
        <f t="shared" si="84"/>
        <v>0</v>
      </c>
      <c r="Q2727">
        <f>YEAR(K2727)</f>
        <v>2015</v>
      </c>
      <c r="R2727">
        <f t="shared" si="85"/>
        <v>4</v>
      </c>
      <c r="S2727" s="17" t="s">
        <v>8328</v>
      </c>
      <c r="T2727" t="s">
        <v>8362</v>
      </c>
    </row>
    <row r="2728" spans="1:20" ht="48" x14ac:dyDescent="0.2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 s="12">
        <v>1483048900</v>
      </c>
      <c r="J2728" s="12">
        <v>1480456900</v>
      </c>
      <c r="K2728" s="13">
        <f>(J2728/86400)+25569</f>
        <v>42703.917824074073</v>
      </c>
      <c r="L2728" t="b">
        <v>0</v>
      </c>
      <c r="M2728">
        <v>4</v>
      </c>
      <c r="N2728" t="b">
        <v>0</v>
      </c>
      <c r="O2728" t="s">
        <v>8292</v>
      </c>
      <c r="P2728">
        <f t="shared" si="84"/>
        <v>0</v>
      </c>
      <c r="Q2728">
        <f>YEAR(K2728)</f>
        <v>2016</v>
      </c>
      <c r="R2728">
        <f t="shared" si="85"/>
        <v>2</v>
      </c>
      <c r="S2728" s="17" t="s">
        <v>8328</v>
      </c>
      <c r="T2728" t="s">
        <v>8338</v>
      </c>
    </row>
    <row r="2729" spans="1:20" ht="48" x14ac:dyDescent="0.2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 s="12">
        <v>1410416097</v>
      </c>
      <c r="J2729" s="12">
        <v>1407824097</v>
      </c>
      <c r="K2729" s="13">
        <f>(J2729/86400)+25569</f>
        <v>41863.260381944448</v>
      </c>
      <c r="L2729" t="b">
        <v>0</v>
      </c>
      <c r="M2729">
        <v>12</v>
      </c>
      <c r="N2729" t="b">
        <v>0</v>
      </c>
      <c r="O2729" t="s">
        <v>8268</v>
      </c>
      <c r="P2729">
        <f t="shared" si="84"/>
        <v>0</v>
      </c>
      <c r="Q2729">
        <f>YEAR(K2729)</f>
        <v>2014</v>
      </c>
      <c r="R2729">
        <f t="shared" si="85"/>
        <v>1</v>
      </c>
      <c r="S2729" s="17" t="s">
        <v>8341</v>
      </c>
      <c r="T2729" t="s">
        <v>8359</v>
      </c>
    </row>
    <row r="2730" spans="1:20" ht="48" hidden="1" x14ac:dyDescent="0.2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 s="12">
        <v>1472621760</v>
      </c>
      <c r="J2730" s="12">
        <v>1472110513</v>
      </c>
      <c r="K2730" s="13">
        <f>(J2730/86400)+25569</f>
        <v>42607.316122685181</v>
      </c>
      <c r="L2730" t="b">
        <v>0</v>
      </c>
      <c r="M2730">
        <v>9</v>
      </c>
      <c r="N2730" t="b">
        <v>1</v>
      </c>
      <c r="O2730" t="s">
        <v>8296</v>
      </c>
      <c r="P2730">
        <f t="shared" si="84"/>
        <v>0</v>
      </c>
      <c r="Q2730">
        <f>YEAR(K2730)</f>
        <v>2016</v>
      </c>
      <c r="R2730">
        <f t="shared" si="85"/>
        <v>108</v>
      </c>
      <c r="S2730" s="17" t="s">
        <v>8339</v>
      </c>
      <c r="T2730" t="s">
        <v>8340</v>
      </c>
    </row>
    <row r="2731" spans="1:20" ht="48" hidden="1" x14ac:dyDescent="0.2">
      <c r="A2731">
        <v>3693</v>
      </c>
      <c r="B2731" s="3" t="s">
        <v>3690</v>
      </c>
      <c r="C2731" s="3" t="s">
        <v>7803</v>
      </c>
      <c r="D2731" s="6">
        <v>333</v>
      </c>
      <c r="E2731" s="8">
        <v>430</v>
      </c>
      <c r="F2731" t="s">
        <v>8218</v>
      </c>
      <c r="G2731" t="s">
        <v>8224</v>
      </c>
      <c r="H2731" t="s">
        <v>8246</v>
      </c>
      <c r="I2731" s="12">
        <v>1448922600</v>
      </c>
      <c r="J2731" s="12">
        <v>1446352529</v>
      </c>
      <c r="K2731" s="13">
        <f>(J2731/86400)+25569</f>
        <v>42309.191307870366</v>
      </c>
      <c r="L2731" t="b">
        <v>0</v>
      </c>
      <c r="M2731">
        <v>14</v>
      </c>
      <c r="N2731" t="b">
        <v>1</v>
      </c>
      <c r="O2731" t="s">
        <v>8269</v>
      </c>
      <c r="P2731">
        <f t="shared" si="84"/>
        <v>0</v>
      </c>
      <c r="Q2731">
        <f>YEAR(K2731)</f>
        <v>2015</v>
      </c>
      <c r="R2731">
        <f t="shared" si="85"/>
        <v>129</v>
      </c>
      <c r="S2731" s="17" t="s">
        <v>8343</v>
      </c>
      <c r="T2731" t="s">
        <v>8346</v>
      </c>
    </row>
    <row r="2732" spans="1:20" ht="48" hidden="1" x14ac:dyDescent="0.2">
      <c r="A2732">
        <v>3820</v>
      </c>
      <c r="B2732" s="3" t="s">
        <v>3817</v>
      </c>
      <c r="C2732" s="3" t="s">
        <v>7929</v>
      </c>
      <c r="D2732" s="6">
        <v>300</v>
      </c>
      <c r="E2732" s="8">
        <v>430</v>
      </c>
      <c r="F2732" t="s">
        <v>8218</v>
      </c>
      <c r="G2732" t="s">
        <v>8224</v>
      </c>
      <c r="H2732" t="s">
        <v>8246</v>
      </c>
      <c r="I2732" s="12">
        <v>1436110717</v>
      </c>
      <c r="J2732" s="12">
        <v>1433518717</v>
      </c>
      <c r="K2732" s="13">
        <f>(J2732/86400)+25569</f>
        <v>42160.651817129634</v>
      </c>
      <c r="L2732" t="b">
        <v>0</v>
      </c>
      <c r="M2732">
        <v>20</v>
      </c>
      <c r="N2732" t="b">
        <v>1</v>
      </c>
      <c r="O2732" t="s">
        <v>8269</v>
      </c>
      <c r="P2732">
        <f t="shared" si="84"/>
        <v>0</v>
      </c>
      <c r="Q2732">
        <f>YEAR(K2732)</f>
        <v>2015</v>
      </c>
      <c r="R2732">
        <f t="shared" si="85"/>
        <v>143</v>
      </c>
      <c r="S2732" s="17" t="s">
        <v>8343</v>
      </c>
      <c r="T2732" t="s">
        <v>8346</v>
      </c>
    </row>
    <row r="2733" spans="1:20" ht="48" x14ac:dyDescent="0.2">
      <c r="A2733">
        <v>4069</v>
      </c>
      <c r="B2733" s="3" t="s">
        <v>4065</v>
      </c>
      <c r="C2733" s="3" t="s">
        <v>8172</v>
      </c>
      <c r="D2733" s="6">
        <v>1250</v>
      </c>
      <c r="E2733" s="8">
        <v>430</v>
      </c>
      <c r="F2733" t="s">
        <v>8220</v>
      </c>
      <c r="G2733" t="s">
        <v>8224</v>
      </c>
      <c r="H2733" t="s">
        <v>8246</v>
      </c>
      <c r="I2733" s="12">
        <v>1425124800</v>
      </c>
      <c r="J2733" s="12">
        <v>1421596356</v>
      </c>
      <c r="K2733" s="13">
        <f>(J2733/86400)+25569</f>
        <v>42022.661527777775</v>
      </c>
      <c r="L2733" t="b">
        <v>0</v>
      </c>
      <c r="M2733">
        <v>13</v>
      </c>
      <c r="N2733" t="b">
        <v>0</v>
      </c>
      <c r="O2733" t="s">
        <v>8269</v>
      </c>
      <c r="P2733">
        <f t="shared" si="84"/>
        <v>0</v>
      </c>
      <c r="Q2733">
        <f>YEAR(K2733)</f>
        <v>2015</v>
      </c>
      <c r="R2733">
        <f t="shared" si="85"/>
        <v>34</v>
      </c>
      <c r="S2733" s="17" t="s">
        <v>8343</v>
      </c>
      <c r="T2733" t="s">
        <v>8346</v>
      </c>
    </row>
    <row r="2734" spans="1:20" ht="48" x14ac:dyDescent="0.2">
      <c r="A2734">
        <v>3116</v>
      </c>
      <c r="B2734" s="3" t="s">
        <v>3116</v>
      </c>
      <c r="C2734" s="3" t="s">
        <v>7226</v>
      </c>
      <c r="D2734" s="6">
        <v>750</v>
      </c>
      <c r="E2734" s="8">
        <v>430</v>
      </c>
      <c r="F2734" t="s">
        <v>8220</v>
      </c>
      <c r="G2734" t="s">
        <v>8223</v>
      </c>
      <c r="H2734" t="s">
        <v>8245</v>
      </c>
      <c r="I2734" s="12">
        <v>1427890925</v>
      </c>
      <c r="J2734" s="12">
        <v>1426681325</v>
      </c>
      <c r="K2734" s="13">
        <f>(J2734/86400)+25569</f>
        <v>42081.515335648146</v>
      </c>
      <c r="L2734" t="b">
        <v>0</v>
      </c>
      <c r="M2734">
        <v>10</v>
      </c>
      <c r="N2734" t="b">
        <v>0</v>
      </c>
      <c r="O2734" t="s">
        <v>8301</v>
      </c>
      <c r="P2734">
        <f t="shared" si="84"/>
        <v>0</v>
      </c>
      <c r="Q2734">
        <f>YEAR(K2734)</f>
        <v>2015</v>
      </c>
      <c r="R2734">
        <f t="shared" si="85"/>
        <v>57</v>
      </c>
      <c r="S2734" s="17" t="s">
        <v>8343</v>
      </c>
      <c r="T2734" t="s">
        <v>8344</v>
      </c>
    </row>
    <row r="2735" spans="1:20" ht="48" x14ac:dyDescent="0.2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 s="12">
        <v>1432589896</v>
      </c>
      <c r="J2735" s="12">
        <v>1427405896</v>
      </c>
      <c r="K2735" s="13">
        <f>(J2735/86400)+25569</f>
        <v>42089.901574074072</v>
      </c>
      <c r="L2735" t="b">
        <v>0</v>
      </c>
      <c r="M2735">
        <v>7</v>
      </c>
      <c r="N2735" t="b">
        <v>0</v>
      </c>
      <c r="O2735" t="s">
        <v>8269</v>
      </c>
      <c r="P2735">
        <f t="shared" si="84"/>
        <v>0</v>
      </c>
      <c r="Q2735">
        <f>YEAR(K2735)</f>
        <v>2015</v>
      </c>
      <c r="R2735">
        <f t="shared" si="85"/>
        <v>28</v>
      </c>
      <c r="S2735" s="17" t="s">
        <v>8343</v>
      </c>
      <c r="T2735" t="s">
        <v>8346</v>
      </c>
    </row>
    <row r="2736" spans="1:20" ht="48" x14ac:dyDescent="0.2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 s="12">
        <v>1430703638</v>
      </c>
      <c r="J2736" s="12">
        <v>1426815638</v>
      </c>
      <c r="K2736" s="13">
        <f>(J2736/86400)+25569</f>
        <v>42083.069884259261</v>
      </c>
      <c r="L2736" t="b">
        <v>0</v>
      </c>
      <c r="M2736">
        <v>8</v>
      </c>
      <c r="N2736" t="b">
        <v>0</v>
      </c>
      <c r="O2736" t="s">
        <v>8270</v>
      </c>
      <c r="P2736">
        <f t="shared" si="84"/>
        <v>0</v>
      </c>
      <c r="Q2736">
        <f>YEAR(K2736)</f>
        <v>2015</v>
      </c>
      <c r="R2736">
        <f t="shared" si="85"/>
        <v>0</v>
      </c>
      <c r="S2736" s="17" t="s">
        <v>8328</v>
      </c>
      <c r="T2736" t="s">
        <v>8362</v>
      </c>
    </row>
    <row r="2737" spans="1:20" ht="48" x14ac:dyDescent="0.2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 s="12">
        <v>1420215216</v>
      </c>
      <c r="J2737" s="12">
        <v>1417536816</v>
      </c>
      <c r="K2737" s="13">
        <f>(J2737/86400)+25569</f>
        <v>41975.676111111112</v>
      </c>
      <c r="L2737" t="b">
        <v>0</v>
      </c>
      <c r="M2737">
        <v>9</v>
      </c>
      <c r="N2737" t="b">
        <v>0</v>
      </c>
      <c r="O2737" t="s">
        <v>8303</v>
      </c>
      <c r="P2737">
        <f t="shared" si="84"/>
        <v>0</v>
      </c>
      <c r="Q2737">
        <f>YEAR(K2737)</f>
        <v>2014</v>
      </c>
      <c r="R2737">
        <f t="shared" si="85"/>
        <v>9</v>
      </c>
      <c r="S2737" s="17" t="s">
        <v>8343</v>
      </c>
      <c r="T2737" t="s">
        <v>8355</v>
      </c>
    </row>
    <row r="2738" spans="1:20" ht="48" hidden="1" x14ac:dyDescent="0.2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 s="12">
        <v>1310440482</v>
      </c>
      <c r="J2738" s="12">
        <v>1307848482</v>
      </c>
      <c r="K2738" s="13">
        <f>(J2738/86400)+25569</f>
        <v>40706.135208333333</v>
      </c>
      <c r="L2738" t="b">
        <v>0</v>
      </c>
      <c r="M2738">
        <v>8</v>
      </c>
      <c r="N2738" t="b">
        <v>1</v>
      </c>
      <c r="O2738" t="s">
        <v>8264</v>
      </c>
      <c r="P2738">
        <f t="shared" si="84"/>
        <v>0</v>
      </c>
      <c r="Q2738">
        <f>YEAR(K2738)</f>
        <v>2011</v>
      </c>
      <c r="R2738">
        <f t="shared" si="85"/>
        <v>106</v>
      </c>
      <c r="S2738" s="17" t="s">
        <v>8341</v>
      </c>
      <c r="T2738" t="s">
        <v>8363</v>
      </c>
    </row>
    <row r="2739" spans="1:20" ht="48" x14ac:dyDescent="0.2">
      <c r="A2739">
        <v>1124</v>
      </c>
      <c r="B2739" s="3" t="s">
        <v>1125</v>
      </c>
      <c r="C2739" s="3" t="s">
        <v>5234</v>
      </c>
      <c r="D2739" s="6">
        <v>90000</v>
      </c>
      <c r="E2739" s="8">
        <v>425</v>
      </c>
      <c r="F2739" t="s">
        <v>8220</v>
      </c>
      <c r="G2739" t="s">
        <v>8223</v>
      </c>
      <c r="H2739" t="s">
        <v>8245</v>
      </c>
      <c r="I2739" s="12">
        <v>1430409651</v>
      </c>
      <c r="J2739" s="12">
        <v>1427817651</v>
      </c>
      <c r="K2739" s="13">
        <f>(J2739/86400)+25569</f>
        <v>42094.667256944449</v>
      </c>
      <c r="L2739" t="b">
        <v>0</v>
      </c>
      <c r="M2739">
        <v>7</v>
      </c>
      <c r="N2739" t="b">
        <v>0</v>
      </c>
      <c r="O2739" t="s">
        <v>8281</v>
      </c>
      <c r="P2739">
        <f t="shared" si="84"/>
        <v>0</v>
      </c>
      <c r="Q2739">
        <f>YEAR(K2739)</f>
        <v>2015</v>
      </c>
      <c r="R2739">
        <f t="shared" si="85"/>
        <v>0</v>
      </c>
      <c r="S2739" s="17" t="s">
        <v>8336</v>
      </c>
      <c r="T2739" t="s">
        <v>8364</v>
      </c>
    </row>
    <row r="2740" spans="1:20" ht="48" x14ac:dyDescent="0.2">
      <c r="A2740">
        <v>1102</v>
      </c>
      <c r="B2740" s="3" t="s">
        <v>1103</v>
      </c>
      <c r="C2740" s="3" t="s">
        <v>5212</v>
      </c>
      <c r="D2740" s="6">
        <v>8000</v>
      </c>
      <c r="E2740" s="8">
        <v>425</v>
      </c>
      <c r="F2740" t="s">
        <v>8220</v>
      </c>
      <c r="G2740" t="s">
        <v>8223</v>
      </c>
      <c r="H2740" t="s">
        <v>8245</v>
      </c>
      <c r="I2740" s="12">
        <v>1386568740</v>
      </c>
      <c r="J2740" s="12">
        <v>1383095125</v>
      </c>
      <c r="K2740" s="13">
        <f>(J2740/86400)+25569</f>
        <v>41577.045428240745</v>
      </c>
      <c r="L2740" t="b">
        <v>0</v>
      </c>
      <c r="M2740">
        <v>24</v>
      </c>
      <c r="N2740" t="b">
        <v>0</v>
      </c>
      <c r="O2740" t="s">
        <v>8280</v>
      </c>
      <c r="P2740">
        <f t="shared" si="84"/>
        <v>0</v>
      </c>
      <c r="Q2740">
        <f>YEAR(K2740)</f>
        <v>2013</v>
      </c>
      <c r="R2740">
        <f t="shared" si="85"/>
        <v>5</v>
      </c>
      <c r="S2740" s="17" t="s">
        <v>8336</v>
      </c>
      <c r="T2740" t="s">
        <v>8354</v>
      </c>
    </row>
    <row r="2741" spans="1:20" ht="48" hidden="1" x14ac:dyDescent="0.2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 s="12">
        <v>1446451200</v>
      </c>
      <c r="J2741" s="12">
        <v>1445539113</v>
      </c>
      <c r="K2741" s="13">
        <f>(J2741/86400)+25569</f>
        <v>42299.776770833334</v>
      </c>
      <c r="L2741" t="b">
        <v>0</v>
      </c>
      <c r="M2741">
        <v>9</v>
      </c>
      <c r="N2741" t="b">
        <v>1</v>
      </c>
      <c r="O2741" t="s">
        <v>8278</v>
      </c>
      <c r="P2741">
        <f t="shared" si="84"/>
        <v>0</v>
      </c>
      <c r="Q2741">
        <f>YEAR(K2741)</f>
        <v>2015</v>
      </c>
      <c r="R2741">
        <f t="shared" si="85"/>
        <v>101</v>
      </c>
      <c r="S2741" s="17" t="s">
        <v>8347</v>
      </c>
      <c r="T2741" t="s">
        <v>8349</v>
      </c>
    </row>
    <row r="2742" spans="1:20" ht="48" x14ac:dyDescent="0.2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 s="12">
        <v>1448745741</v>
      </c>
      <c r="J2742" s="12">
        <v>1446150141</v>
      </c>
      <c r="K2742" s="13">
        <f>(J2742/86400)+25569</f>
        <v>42306.848854166667</v>
      </c>
      <c r="L2742" t="b">
        <v>0</v>
      </c>
      <c r="M2742">
        <v>8</v>
      </c>
      <c r="N2742" t="b">
        <v>0</v>
      </c>
      <c r="O2742" t="s">
        <v>8269</v>
      </c>
      <c r="P2742">
        <f t="shared" si="84"/>
        <v>0</v>
      </c>
      <c r="Q2742">
        <f>YEAR(K2742)</f>
        <v>2015</v>
      </c>
      <c r="R2742">
        <f t="shared" si="85"/>
        <v>24</v>
      </c>
      <c r="S2742" s="17" t="s">
        <v>8343</v>
      </c>
      <c r="T2742" t="s">
        <v>8346</v>
      </c>
    </row>
    <row r="2743" spans="1:20" ht="48" hidden="1" x14ac:dyDescent="0.2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 s="12">
        <v>1358367565</v>
      </c>
      <c r="J2743" s="12">
        <v>1357157965</v>
      </c>
      <c r="K2743" s="13">
        <f>(J2743/86400)+25569</f>
        <v>41276.846817129626</v>
      </c>
      <c r="L2743" t="b">
        <v>0</v>
      </c>
      <c r="M2743">
        <v>28</v>
      </c>
      <c r="N2743" t="b">
        <v>1</v>
      </c>
      <c r="O2743" t="s">
        <v>8278</v>
      </c>
      <c r="P2743">
        <f t="shared" si="84"/>
        <v>0</v>
      </c>
      <c r="Q2743">
        <f>YEAR(K2743)</f>
        <v>2013</v>
      </c>
      <c r="R2743">
        <f t="shared" si="85"/>
        <v>383</v>
      </c>
      <c r="S2743" s="17" t="s">
        <v>8347</v>
      </c>
      <c r="T2743" t="s">
        <v>8349</v>
      </c>
    </row>
    <row r="2744" spans="1:20" ht="32" hidden="1" x14ac:dyDescent="0.2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 s="12">
        <v>1434994266</v>
      </c>
      <c r="J2744" s="12">
        <v>1432402266</v>
      </c>
      <c r="K2744" s="13">
        <f>(J2744/86400)+25569</f>
        <v>42147.729930555557</v>
      </c>
      <c r="L2744" t="b">
        <v>0</v>
      </c>
      <c r="M2744">
        <v>4</v>
      </c>
      <c r="N2744" t="b">
        <v>1</v>
      </c>
      <c r="O2744" t="s">
        <v>8269</v>
      </c>
      <c r="P2744">
        <f t="shared" si="84"/>
        <v>0</v>
      </c>
      <c r="Q2744">
        <f>YEAR(K2744)</f>
        <v>2015</v>
      </c>
      <c r="R2744">
        <f t="shared" si="85"/>
        <v>210</v>
      </c>
      <c r="S2744" s="17" t="s">
        <v>8343</v>
      </c>
      <c r="T2744" t="s">
        <v>8346</v>
      </c>
    </row>
    <row r="2745" spans="1:20" ht="48" x14ac:dyDescent="0.2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 s="12">
        <v>1474230385</v>
      </c>
      <c r="J2745" s="12">
        <v>1471638385</v>
      </c>
      <c r="K2745" s="13">
        <f>(J2745/86400)+25569</f>
        <v>42601.851678240739</v>
      </c>
      <c r="L2745" t="b">
        <v>0</v>
      </c>
      <c r="M2745">
        <v>4</v>
      </c>
      <c r="N2745" t="b">
        <v>0</v>
      </c>
      <c r="O2745" t="s">
        <v>8285</v>
      </c>
      <c r="P2745">
        <f t="shared" si="84"/>
        <v>0</v>
      </c>
      <c r="Q2745">
        <f>YEAR(K2745)</f>
        <v>2016</v>
      </c>
      <c r="R2745">
        <f t="shared" si="85"/>
        <v>8</v>
      </c>
      <c r="S2745" s="17" t="s">
        <v>8331</v>
      </c>
      <c r="T2745" t="s">
        <v>8368</v>
      </c>
    </row>
    <row r="2746" spans="1:20" ht="48" x14ac:dyDescent="0.2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 s="12">
        <v>1431018719</v>
      </c>
      <c r="J2746" s="12">
        <v>1429290719</v>
      </c>
      <c r="K2746" s="13">
        <f>(J2746/86400)+25569</f>
        <v>42111.71665509259</v>
      </c>
      <c r="L2746" t="b">
        <v>0</v>
      </c>
      <c r="M2746">
        <v>14</v>
      </c>
      <c r="N2746" t="b">
        <v>0</v>
      </c>
      <c r="O2746" t="s">
        <v>8269</v>
      </c>
      <c r="P2746">
        <f t="shared" si="84"/>
        <v>0</v>
      </c>
      <c r="Q2746">
        <f>YEAR(K2746)</f>
        <v>2015</v>
      </c>
      <c r="R2746">
        <f t="shared" si="85"/>
        <v>42</v>
      </c>
      <c r="S2746" s="17" t="s">
        <v>8343</v>
      </c>
      <c r="T2746" t="s">
        <v>8346</v>
      </c>
    </row>
    <row r="2747" spans="1:20" ht="48" hidden="1" x14ac:dyDescent="0.2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 s="12">
        <v>1266210000</v>
      </c>
      <c r="J2747" s="12">
        <v>1263474049</v>
      </c>
      <c r="K2747" s="13">
        <f>(J2747/86400)+25569</f>
        <v>40192.542233796295</v>
      </c>
      <c r="L2747" t="b">
        <v>1</v>
      </c>
      <c r="M2747">
        <v>22</v>
      </c>
      <c r="N2747" t="b">
        <v>1</v>
      </c>
      <c r="O2747" t="s">
        <v>8277</v>
      </c>
      <c r="P2747">
        <f t="shared" si="84"/>
        <v>416</v>
      </c>
      <c r="Q2747">
        <f>YEAR(K2747)</f>
        <v>2010</v>
      </c>
      <c r="R2747">
        <f t="shared" si="85"/>
        <v>104</v>
      </c>
      <c r="S2747" s="17" t="s">
        <v>8347</v>
      </c>
      <c r="T2747" t="s">
        <v>8348</v>
      </c>
    </row>
    <row r="2748" spans="1:20" ht="48" x14ac:dyDescent="0.2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 s="12">
        <v>1467752083</v>
      </c>
      <c r="J2748" s="12">
        <v>1465160083</v>
      </c>
      <c r="K2748" s="13">
        <f>(J2748/86400)+25569</f>
        <v>42526.871331018519</v>
      </c>
      <c r="L2748" t="b">
        <v>0</v>
      </c>
      <c r="M2748">
        <v>8</v>
      </c>
      <c r="N2748" t="b">
        <v>0</v>
      </c>
      <c r="O2748" t="s">
        <v>8268</v>
      </c>
      <c r="P2748">
        <f t="shared" si="84"/>
        <v>0</v>
      </c>
      <c r="Q2748">
        <f>YEAR(K2748)</f>
        <v>2016</v>
      </c>
      <c r="R2748">
        <f t="shared" si="85"/>
        <v>14</v>
      </c>
      <c r="S2748" s="17" t="s">
        <v>8341</v>
      </c>
      <c r="T2748" t="s">
        <v>8359</v>
      </c>
    </row>
    <row r="2749" spans="1:20" ht="48" x14ac:dyDescent="0.2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 s="12">
        <v>1450211116</v>
      </c>
      <c r="J2749" s="12">
        <v>1445023516</v>
      </c>
      <c r="K2749" s="13">
        <f>(J2749/86400)+25569</f>
        <v>42293.809212962966</v>
      </c>
      <c r="L2749" t="b">
        <v>0</v>
      </c>
      <c r="M2749">
        <v>7</v>
      </c>
      <c r="N2749" t="b">
        <v>0</v>
      </c>
      <c r="O2749" t="s">
        <v>8269</v>
      </c>
      <c r="P2749">
        <f t="shared" si="84"/>
        <v>0</v>
      </c>
      <c r="Q2749">
        <f>YEAR(K2749)</f>
        <v>2015</v>
      </c>
      <c r="R2749">
        <f t="shared" si="85"/>
        <v>7</v>
      </c>
      <c r="S2749" s="17" t="s">
        <v>8343</v>
      </c>
      <c r="T2749" t="s">
        <v>8346</v>
      </c>
    </row>
    <row r="2750" spans="1:20" ht="48" x14ac:dyDescent="0.2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 s="12">
        <v>1447032093</v>
      </c>
      <c r="J2750" s="12">
        <v>1441844493</v>
      </c>
      <c r="K2750" s="13">
        <f>(J2750/86400)+25569</f>
        <v>42257.014965277776</v>
      </c>
      <c r="L2750" t="b">
        <v>0</v>
      </c>
      <c r="M2750">
        <v>8</v>
      </c>
      <c r="N2750" t="b">
        <v>0</v>
      </c>
      <c r="O2750" t="s">
        <v>8271</v>
      </c>
      <c r="P2750">
        <f t="shared" si="84"/>
        <v>0</v>
      </c>
      <c r="Q2750">
        <f>YEAR(K2750)</f>
        <v>2015</v>
      </c>
      <c r="R2750">
        <f t="shared" si="85"/>
        <v>2</v>
      </c>
      <c r="S2750" s="17" t="s">
        <v>8328</v>
      </c>
      <c r="T2750" t="s">
        <v>8330</v>
      </c>
    </row>
    <row r="2751" spans="1:20" ht="32" hidden="1" x14ac:dyDescent="0.2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 s="12">
        <v>1420099140</v>
      </c>
      <c r="J2751" s="12">
        <v>1418766740</v>
      </c>
      <c r="K2751" s="13">
        <f>(J2751/86400)+25569</f>
        <v>41989.91134259259</v>
      </c>
      <c r="L2751" t="b">
        <v>0</v>
      </c>
      <c r="M2751">
        <v>8</v>
      </c>
      <c r="N2751" t="b">
        <v>1</v>
      </c>
      <c r="O2751" t="s">
        <v>8263</v>
      </c>
      <c r="P2751">
        <f t="shared" si="84"/>
        <v>0</v>
      </c>
      <c r="Q2751">
        <f>YEAR(K2751)</f>
        <v>2014</v>
      </c>
      <c r="R2751">
        <f t="shared" si="85"/>
        <v>117</v>
      </c>
      <c r="S2751" s="17" t="s">
        <v>8341</v>
      </c>
      <c r="T2751" t="s">
        <v>8352</v>
      </c>
    </row>
    <row r="2752" spans="1:20" ht="48" x14ac:dyDescent="0.2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 s="12">
        <v>1406994583</v>
      </c>
      <c r="J2752" s="12">
        <v>1401810583</v>
      </c>
      <c r="K2752" s="13">
        <f>(J2752/86400)+25569</f>
        <v>41793.659525462965</v>
      </c>
      <c r="L2752" t="b">
        <v>0</v>
      </c>
      <c r="M2752">
        <v>1</v>
      </c>
      <c r="N2752" t="b">
        <v>0</v>
      </c>
      <c r="O2752" t="s">
        <v>8280</v>
      </c>
      <c r="P2752">
        <f t="shared" si="84"/>
        <v>0</v>
      </c>
      <c r="Q2752">
        <f>YEAR(K2752)</f>
        <v>2014</v>
      </c>
      <c r="R2752">
        <f t="shared" si="85"/>
        <v>1</v>
      </c>
      <c r="S2752" s="17" t="s">
        <v>8336</v>
      </c>
      <c r="T2752" t="s">
        <v>8354</v>
      </c>
    </row>
    <row r="2753" spans="1:20" ht="48" x14ac:dyDescent="0.2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 s="12">
        <v>1488783507</v>
      </c>
      <c r="J2753" s="12">
        <v>1486191507</v>
      </c>
      <c r="K2753" s="13">
        <f>(J2753/86400)+25569</f>
        <v>42770.290590277778</v>
      </c>
      <c r="L2753" t="b">
        <v>0</v>
      </c>
      <c r="M2753">
        <v>10</v>
      </c>
      <c r="N2753" t="b">
        <v>0</v>
      </c>
      <c r="O2753" t="s">
        <v>8269</v>
      </c>
      <c r="P2753">
        <f t="shared" si="84"/>
        <v>0</v>
      </c>
      <c r="Q2753">
        <f>YEAR(K2753)</f>
        <v>2017</v>
      </c>
      <c r="R2753">
        <f t="shared" si="85"/>
        <v>24</v>
      </c>
      <c r="S2753" s="17" t="s">
        <v>8343</v>
      </c>
      <c r="T2753" t="s">
        <v>8346</v>
      </c>
    </row>
    <row r="2754" spans="1:20" ht="48" hidden="1" x14ac:dyDescent="0.2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 s="12">
        <v>1464712394</v>
      </c>
      <c r="J2754" s="12">
        <v>1459528394</v>
      </c>
      <c r="K2754" s="13">
        <f>(J2754/86400)+25569</f>
        <v>42461.689745370371</v>
      </c>
      <c r="L2754" t="b">
        <v>0</v>
      </c>
      <c r="M2754">
        <v>27</v>
      </c>
      <c r="N2754" t="b">
        <v>1</v>
      </c>
      <c r="O2754" t="s">
        <v>8269</v>
      </c>
      <c r="P2754">
        <f t="shared" si="84"/>
        <v>0</v>
      </c>
      <c r="Q2754">
        <f>YEAR(K2754)</f>
        <v>2016</v>
      </c>
      <c r="R2754">
        <f t="shared" si="85"/>
        <v>136</v>
      </c>
      <c r="S2754" s="17" t="s">
        <v>8343</v>
      </c>
      <c r="T2754" t="s">
        <v>8346</v>
      </c>
    </row>
    <row r="2755" spans="1:20" ht="48" hidden="1" x14ac:dyDescent="0.2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 s="12">
        <v>1417501145</v>
      </c>
      <c r="J2755" s="12">
        <v>1414041545</v>
      </c>
      <c r="K2755" s="13">
        <f>(J2755/86400)+25569</f>
        <v>41935.221585648149</v>
      </c>
      <c r="L2755" t="b">
        <v>0</v>
      </c>
      <c r="M2755">
        <v>9</v>
      </c>
      <c r="N2755" t="b">
        <v>0</v>
      </c>
      <c r="O2755" t="s">
        <v>8271</v>
      </c>
      <c r="P2755">
        <f t="shared" ref="P2755:P2818" si="86">IFERROR(ROUND(E2755/L2755,2),0)</f>
        <v>0</v>
      </c>
      <c r="Q2755">
        <f>YEAR(K2755)</f>
        <v>2014</v>
      </c>
      <c r="R2755">
        <f t="shared" ref="R2755:R2818" si="87">ROUND(E2755/D2755*100,0)</f>
        <v>1</v>
      </c>
      <c r="S2755" s="17" t="s">
        <v>8328</v>
      </c>
      <c r="T2755" t="s">
        <v>8330</v>
      </c>
    </row>
    <row r="2756" spans="1:20" ht="19" x14ac:dyDescent="0.2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 s="12">
        <v>1468392599</v>
      </c>
      <c r="J2756" s="12">
        <v>1465800599</v>
      </c>
      <c r="K2756" s="13">
        <f>(J2756/86400)+25569</f>
        <v>42534.284710648149</v>
      </c>
      <c r="L2756" t="b">
        <v>0</v>
      </c>
      <c r="M2756">
        <v>4</v>
      </c>
      <c r="N2756" t="b">
        <v>0</v>
      </c>
      <c r="O2756" t="s">
        <v>8280</v>
      </c>
      <c r="P2756">
        <f t="shared" si="86"/>
        <v>0</v>
      </c>
      <c r="Q2756">
        <f>YEAR(K2756)</f>
        <v>2016</v>
      </c>
      <c r="R2756">
        <f t="shared" si="87"/>
        <v>1</v>
      </c>
      <c r="S2756" s="17" t="s">
        <v>8336</v>
      </c>
      <c r="T2756" t="s">
        <v>8354</v>
      </c>
    </row>
    <row r="2757" spans="1:20" ht="48" hidden="1" x14ac:dyDescent="0.2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 s="12">
        <v>1404241200</v>
      </c>
      <c r="J2757" s="12">
        <v>1401354597</v>
      </c>
      <c r="K2757" s="13">
        <f>(J2757/86400)+25569</f>
        <v>41788.381909722222</v>
      </c>
      <c r="L2757" t="b">
        <v>0</v>
      </c>
      <c r="M2757">
        <v>5</v>
      </c>
      <c r="N2757" t="b">
        <v>0</v>
      </c>
      <c r="O2757" t="s">
        <v>8265</v>
      </c>
      <c r="P2757">
        <f t="shared" si="86"/>
        <v>0</v>
      </c>
      <c r="Q2757">
        <f>YEAR(K2757)</f>
        <v>2014</v>
      </c>
      <c r="R2757">
        <f t="shared" si="87"/>
        <v>13</v>
      </c>
      <c r="S2757" s="17" t="s">
        <v>8341</v>
      </c>
      <c r="T2757" t="s">
        <v>8357</v>
      </c>
    </row>
    <row r="2758" spans="1:20" ht="48" x14ac:dyDescent="0.2">
      <c r="A2758">
        <v>1430</v>
      </c>
      <c r="B2758" s="3" t="s">
        <v>1431</v>
      </c>
      <c r="C2758" s="3" t="s">
        <v>5540</v>
      </c>
      <c r="D2758" s="6">
        <v>5000</v>
      </c>
      <c r="E2758" s="8">
        <v>403</v>
      </c>
      <c r="F2758" t="s">
        <v>8220</v>
      </c>
      <c r="G2758" t="s">
        <v>8223</v>
      </c>
      <c r="H2758" t="s">
        <v>8245</v>
      </c>
      <c r="I2758" s="12">
        <v>1419017488</v>
      </c>
      <c r="J2758" s="12">
        <v>1416339088</v>
      </c>
      <c r="K2758" s="13">
        <f>(J2758/86400)+25569</f>
        <v>41961.813518518524</v>
      </c>
      <c r="L2758" t="b">
        <v>0</v>
      </c>
      <c r="M2758">
        <v>5</v>
      </c>
      <c r="N2758" t="b">
        <v>0</v>
      </c>
      <c r="O2758" t="s">
        <v>8285</v>
      </c>
      <c r="P2758">
        <f t="shared" si="86"/>
        <v>0</v>
      </c>
      <c r="Q2758">
        <f>YEAR(K2758)</f>
        <v>2014</v>
      </c>
      <c r="R2758">
        <f t="shared" si="87"/>
        <v>8</v>
      </c>
      <c r="S2758" s="17" t="s">
        <v>8331</v>
      </c>
      <c r="T2758" t="s">
        <v>8368</v>
      </c>
    </row>
    <row r="2759" spans="1:20" ht="48" x14ac:dyDescent="0.2">
      <c r="A2759">
        <v>700</v>
      </c>
      <c r="B2759" s="3" t="s">
        <v>701</v>
      </c>
      <c r="C2759" s="3" t="s">
        <v>4810</v>
      </c>
      <c r="D2759" s="6">
        <v>15000</v>
      </c>
      <c r="E2759" s="8">
        <v>403</v>
      </c>
      <c r="F2759" t="s">
        <v>8220</v>
      </c>
      <c r="G2759" t="s">
        <v>8226</v>
      </c>
      <c r="H2759" t="s">
        <v>8248</v>
      </c>
      <c r="I2759" s="12">
        <v>1484065881</v>
      </c>
      <c r="J2759" s="12">
        <v>1481473881</v>
      </c>
      <c r="K2759" s="13">
        <f>(J2759/86400)+25569</f>
        <v>42715.688437500001</v>
      </c>
      <c r="L2759" t="b">
        <v>0</v>
      </c>
      <c r="M2759">
        <v>31</v>
      </c>
      <c r="N2759" t="b">
        <v>0</v>
      </c>
      <c r="O2759" t="s">
        <v>8271</v>
      </c>
      <c r="P2759">
        <f t="shared" si="86"/>
        <v>0</v>
      </c>
      <c r="Q2759">
        <f>YEAR(K2759)</f>
        <v>2016</v>
      </c>
      <c r="R2759">
        <f t="shared" si="87"/>
        <v>3</v>
      </c>
      <c r="S2759" s="17" t="s">
        <v>8328</v>
      </c>
      <c r="T2759" t="s">
        <v>8330</v>
      </c>
    </row>
    <row r="2760" spans="1:20" ht="32" x14ac:dyDescent="0.2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 s="12">
        <v>1457734843</v>
      </c>
      <c r="J2760" s="12">
        <v>1455142843</v>
      </c>
      <c r="K2760" s="13">
        <f>(J2760/86400)+25569</f>
        <v>42410.93105324074</v>
      </c>
      <c r="L2760" t="b">
        <v>0</v>
      </c>
      <c r="M2760">
        <v>4</v>
      </c>
      <c r="N2760" t="b">
        <v>0</v>
      </c>
      <c r="O2760" t="s">
        <v>8303</v>
      </c>
      <c r="P2760">
        <f t="shared" si="86"/>
        <v>0</v>
      </c>
      <c r="Q2760">
        <f>YEAR(K2760)</f>
        <v>2016</v>
      </c>
      <c r="R2760">
        <f t="shared" si="87"/>
        <v>4</v>
      </c>
      <c r="S2760" s="17" t="s">
        <v>8343</v>
      </c>
      <c r="T2760" t="s">
        <v>8355</v>
      </c>
    </row>
    <row r="2761" spans="1:20" ht="48" x14ac:dyDescent="0.2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 s="12">
        <v>1428951600</v>
      </c>
      <c r="J2761" s="12">
        <v>1425512843</v>
      </c>
      <c r="K2761" s="13">
        <f>(J2761/86400)+25569</f>
        <v>42067.991238425922</v>
      </c>
      <c r="L2761" t="b">
        <v>0</v>
      </c>
      <c r="M2761">
        <v>13</v>
      </c>
      <c r="N2761" t="b">
        <v>0</v>
      </c>
      <c r="O2761" t="s">
        <v>8266</v>
      </c>
      <c r="P2761">
        <f t="shared" si="86"/>
        <v>0</v>
      </c>
      <c r="Q2761">
        <f>YEAR(K2761)</f>
        <v>2015</v>
      </c>
      <c r="R2761">
        <f t="shared" si="87"/>
        <v>33</v>
      </c>
      <c r="S2761" s="17" t="s">
        <v>8341</v>
      </c>
      <c r="T2761" t="s">
        <v>8345</v>
      </c>
    </row>
    <row r="2762" spans="1:20" ht="48" x14ac:dyDescent="0.2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 s="12">
        <v>1434847859</v>
      </c>
      <c r="J2762" s="12">
        <v>1431391859</v>
      </c>
      <c r="K2762" s="13">
        <f>(J2762/86400)+25569</f>
        <v>42136.035405092596</v>
      </c>
      <c r="L2762" t="b">
        <v>0</v>
      </c>
      <c r="M2762">
        <v>5</v>
      </c>
      <c r="N2762" t="b">
        <v>0</v>
      </c>
      <c r="O2762" t="s">
        <v>8266</v>
      </c>
      <c r="P2762">
        <f t="shared" si="86"/>
        <v>0</v>
      </c>
      <c r="Q2762">
        <f>YEAR(K2762)</f>
        <v>2015</v>
      </c>
      <c r="R2762">
        <f t="shared" si="87"/>
        <v>40</v>
      </c>
      <c r="S2762" s="17" t="s">
        <v>8341</v>
      </c>
      <c r="T2762" t="s">
        <v>8345</v>
      </c>
    </row>
    <row r="2763" spans="1:20" ht="32" hidden="1" x14ac:dyDescent="0.2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 s="12">
        <v>1343440800</v>
      </c>
      <c r="J2763" s="12">
        <v>1342545994</v>
      </c>
      <c r="K2763" s="13">
        <f>(J2763/86400)+25569</f>
        <v>41107.726782407408</v>
      </c>
      <c r="L2763" t="b">
        <v>0</v>
      </c>
      <c r="M2763">
        <v>16</v>
      </c>
      <c r="N2763" t="b">
        <v>1</v>
      </c>
      <c r="O2763" t="s">
        <v>8277</v>
      </c>
      <c r="P2763">
        <f t="shared" si="86"/>
        <v>0</v>
      </c>
      <c r="Q2763">
        <f>YEAR(K2763)</f>
        <v>2012</v>
      </c>
      <c r="R2763">
        <f t="shared" si="87"/>
        <v>133</v>
      </c>
      <c r="S2763" s="17" t="s">
        <v>8347</v>
      </c>
      <c r="T2763" t="s">
        <v>8348</v>
      </c>
    </row>
    <row r="2764" spans="1:20" ht="48" x14ac:dyDescent="0.2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 s="12">
        <v>1337955240</v>
      </c>
      <c r="J2764" s="12">
        <v>1332808501</v>
      </c>
      <c r="K2764" s="13">
        <f>(J2764/86400)+25569</f>
        <v>40995.024317129632</v>
      </c>
      <c r="L2764" t="b">
        <v>0</v>
      </c>
      <c r="M2764">
        <v>3</v>
      </c>
      <c r="N2764" t="b">
        <v>0</v>
      </c>
      <c r="O2764" t="s">
        <v>8268</v>
      </c>
      <c r="P2764">
        <f t="shared" si="86"/>
        <v>0</v>
      </c>
      <c r="Q2764">
        <f>YEAR(K2764)</f>
        <v>2012</v>
      </c>
      <c r="R2764">
        <f t="shared" si="87"/>
        <v>1</v>
      </c>
      <c r="S2764" s="17" t="s">
        <v>8341</v>
      </c>
      <c r="T2764" t="s">
        <v>8359</v>
      </c>
    </row>
    <row r="2765" spans="1:20" ht="48" x14ac:dyDescent="0.2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 s="12">
        <v>1287115200</v>
      </c>
      <c r="J2765" s="12">
        <v>1284567905</v>
      </c>
      <c r="K2765" s="13">
        <f>(J2765/86400)+25569</f>
        <v>40436.68408564815</v>
      </c>
      <c r="L2765" t="b">
        <v>0</v>
      </c>
      <c r="M2765">
        <v>6</v>
      </c>
      <c r="N2765" t="b">
        <v>0</v>
      </c>
      <c r="O2765" t="s">
        <v>8273</v>
      </c>
      <c r="P2765">
        <f t="shared" si="86"/>
        <v>0</v>
      </c>
      <c r="Q2765">
        <f>YEAR(K2765)</f>
        <v>2010</v>
      </c>
      <c r="R2765">
        <f t="shared" si="87"/>
        <v>3</v>
      </c>
      <c r="S2765" s="17" t="s">
        <v>8331</v>
      </c>
      <c r="T2765" t="s">
        <v>8372</v>
      </c>
    </row>
    <row r="2766" spans="1:20" ht="48" hidden="1" x14ac:dyDescent="0.2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 s="12">
        <v>1480140000</v>
      </c>
      <c r="J2766" s="12">
        <v>1479186575</v>
      </c>
      <c r="K2766" s="13">
        <f>(J2766/86400)+25569</f>
        <v>42689.214988425927</v>
      </c>
      <c r="L2766" t="b">
        <v>0</v>
      </c>
      <c r="M2766">
        <v>13</v>
      </c>
      <c r="N2766" t="b">
        <v>1</v>
      </c>
      <c r="O2766" t="s">
        <v>8269</v>
      </c>
      <c r="P2766">
        <f t="shared" si="86"/>
        <v>0</v>
      </c>
      <c r="Q2766">
        <f>YEAR(K2766)</f>
        <v>2016</v>
      </c>
      <c r="R2766">
        <f t="shared" si="87"/>
        <v>100</v>
      </c>
      <c r="S2766" s="17" t="s">
        <v>8343</v>
      </c>
      <c r="T2766" t="s">
        <v>8346</v>
      </c>
    </row>
    <row r="2767" spans="1:20" ht="48" x14ac:dyDescent="0.2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 s="12">
        <v>1454525340</v>
      </c>
      <c r="J2767" s="12">
        <v>1452008599</v>
      </c>
      <c r="K2767" s="13">
        <f>(J2767/86400)+25569</f>
        <v>42374.655081018514</v>
      </c>
      <c r="L2767" t="b">
        <v>0</v>
      </c>
      <c r="M2767">
        <v>6</v>
      </c>
      <c r="N2767" t="b">
        <v>0</v>
      </c>
      <c r="O2767" t="s">
        <v>8269</v>
      </c>
      <c r="P2767">
        <f t="shared" si="86"/>
        <v>0</v>
      </c>
      <c r="Q2767">
        <f>YEAR(K2767)</f>
        <v>2016</v>
      </c>
      <c r="R2767">
        <f t="shared" si="87"/>
        <v>16</v>
      </c>
      <c r="S2767" s="17" t="s">
        <v>8343</v>
      </c>
      <c r="T2767" t="s">
        <v>8346</v>
      </c>
    </row>
    <row r="2768" spans="1:20" ht="48" x14ac:dyDescent="0.2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 s="12">
        <v>1488271860</v>
      </c>
      <c r="J2768" s="12">
        <v>1484484219</v>
      </c>
      <c r="K2768" s="13">
        <f>(J2768/86400)+25569</f>
        <v>42750.530312499999</v>
      </c>
      <c r="L2768" t="b">
        <v>0</v>
      </c>
      <c r="M2768">
        <v>5</v>
      </c>
      <c r="N2768" t="b">
        <v>0</v>
      </c>
      <c r="O2768" t="s">
        <v>8269</v>
      </c>
      <c r="P2768">
        <f t="shared" si="86"/>
        <v>0</v>
      </c>
      <c r="Q2768">
        <f>YEAR(K2768)</f>
        <v>2017</v>
      </c>
      <c r="R2768">
        <f t="shared" si="87"/>
        <v>11</v>
      </c>
      <c r="S2768" s="17" t="s">
        <v>8343</v>
      </c>
      <c r="T2768" t="s">
        <v>8346</v>
      </c>
    </row>
    <row r="2769" spans="1:20" ht="48" x14ac:dyDescent="0.2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 s="12">
        <v>1435441454</v>
      </c>
      <c r="J2769" s="12">
        <v>1432763054</v>
      </c>
      <c r="K2769" s="13">
        <f>(J2769/86400)+25569</f>
        <v>42151.905717592592</v>
      </c>
      <c r="L2769" t="b">
        <v>0</v>
      </c>
      <c r="M2769">
        <v>5</v>
      </c>
      <c r="N2769" t="b">
        <v>0</v>
      </c>
      <c r="O2769" t="s">
        <v>8269</v>
      </c>
      <c r="P2769">
        <f t="shared" si="86"/>
        <v>0</v>
      </c>
      <c r="Q2769">
        <f>YEAR(K2769)</f>
        <v>2015</v>
      </c>
      <c r="R2769">
        <f t="shared" si="87"/>
        <v>12</v>
      </c>
      <c r="S2769" s="17" t="s">
        <v>8343</v>
      </c>
      <c r="T2769" t="s">
        <v>8346</v>
      </c>
    </row>
    <row r="2770" spans="1:20" ht="48" x14ac:dyDescent="0.2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 s="12">
        <v>1392417800</v>
      </c>
      <c r="J2770" s="12">
        <v>1389825800</v>
      </c>
      <c r="K2770" s="13">
        <f>(J2770/86400)+25569</f>
        <v>41654.946759259255</v>
      </c>
      <c r="L2770" t="b">
        <v>0</v>
      </c>
      <c r="M2770">
        <v>7</v>
      </c>
      <c r="N2770" t="b">
        <v>0</v>
      </c>
      <c r="O2770" t="s">
        <v>8268</v>
      </c>
      <c r="P2770">
        <f t="shared" si="86"/>
        <v>0</v>
      </c>
      <c r="Q2770">
        <f>YEAR(K2770)</f>
        <v>2014</v>
      </c>
      <c r="R2770">
        <f t="shared" si="87"/>
        <v>1</v>
      </c>
      <c r="S2770" s="17" t="s">
        <v>8341</v>
      </c>
      <c r="T2770" t="s">
        <v>8359</v>
      </c>
    </row>
    <row r="2771" spans="1:20" ht="48" hidden="1" x14ac:dyDescent="0.2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 s="12">
        <v>1293937200</v>
      </c>
      <c r="J2771" s="12">
        <v>1291257298</v>
      </c>
      <c r="K2771" s="13">
        <f>(J2771/86400)+25569</f>
        <v>40514.107615740737</v>
      </c>
      <c r="L2771" t="b">
        <v>0</v>
      </c>
      <c r="M2771">
        <v>13</v>
      </c>
      <c r="N2771" t="b">
        <v>1</v>
      </c>
      <c r="O2771" t="s">
        <v>8298</v>
      </c>
      <c r="P2771">
        <f t="shared" si="86"/>
        <v>0</v>
      </c>
      <c r="Q2771">
        <f>YEAR(K2771)</f>
        <v>2010</v>
      </c>
      <c r="R2771">
        <f t="shared" si="87"/>
        <v>156</v>
      </c>
      <c r="S2771" s="17" t="s">
        <v>8347</v>
      </c>
      <c r="T2771" t="s">
        <v>8361</v>
      </c>
    </row>
    <row r="2772" spans="1:20" ht="48" hidden="1" x14ac:dyDescent="0.2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 s="12">
        <v>1471130956</v>
      </c>
      <c r="J2772" s="12">
        <v>1465946956</v>
      </c>
      <c r="K2772" s="13">
        <f>(J2772/86400)+25569</f>
        <v>42535.97865740741</v>
      </c>
      <c r="L2772" t="b">
        <v>0</v>
      </c>
      <c r="M2772">
        <v>14</v>
      </c>
      <c r="N2772" t="b">
        <v>1</v>
      </c>
      <c r="O2772" t="s">
        <v>8269</v>
      </c>
      <c r="P2772">
        <f t="shared" si="86"/>
        <v>0</v>
      </c>
      <c r="Q2772">
        <f>YEAR(K2772)</f>
        <v>2016</v>
      </c>
      <c r="R2772">
        <f t="shared" si="87"/>
        <v>128</v>
      </c>
      <c r="S2772" s="17" t="s">
        <v>8343</v>
      </c>
      <c r="T2772" t="s">
        <v>8346</v>
      </c>
    </row>
    <row r="2773" spans="1:20" ht="48" x14ac:dyDescent="0.2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 s="12">
        <v>1430316426</v>
      </c>
      <c r="J2773" s="12">
        <v>1427724426</v>
      </c>
      <c r="K2773" s="13">
        <f>(J2773/86400)+25569</f>
        <v>42093.588263888887</v>
      </c>
      <c r="L2773" t="b">
        <v>0</v>
      </c>
      <c r="M2773">
        <v>6</v>
      </c>
      <c r="N2773" t="b">
        <v>0</v>
      </c>
      <c r="O2773" t="s">
        <v>8269</v>
      </c>
      <c r="P2773">
        <f t="shared" si="86"/>
        <v>0</v>
      </c>
      <c r="Q2773">
        <f>YEAR(K2773)</f>
        <v>2015</v>
      </c>
      <c r="R2773">
        <f t="shared" si="87"/>
        <v>19</v>
      </c>
      <c r="S2773" s="17" t="s">
        <v>8343</v>
      </c>
      <c r="T2773" t="s">
        <v>8346</v>
      </c>
    </row>
    <row r="2774" spans="1:20" ht="48" x14ac:dyDescent="0.2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 s="12">
        <v>1404926665</v>
      </c>
      <c r="J2774" s="12">
        <v>1402334665</v>
      </c>
      <c r="K2774" s="13">
        <f>(J2774/86400)+25569</f>
        <v>41799.725289351853</v>
      </c>
      <c r="L2774" t="b">
        <v>0</v>
      </c>
      <c r="M2774">
        <v>12</v>
      </c>
      <c r="N2774" t="b">
        <v>0</v>
      </c>
      <c r="O2774" t="s">
        <v>8294</v>
      </c>
      <c r="P2774">
        <f t="shared" si="86"/>
        <v>0</v>
      </c>
      <c r="Q2774">
        <f>YEAR(K2774)</f>
        <v>2014</v>
      </c>
      <c r="R2774">
        <f t="shared" si="87"/>
        <v>5</v>
      </c>
      <c r="S2774" s="17" t="s">
        <v>8333</v>
      </c>
      <c r="T2774" t="s">
        <v>8373</v>
      </c>
    </row>
    <row r="2775" spans="1:20" ht="48" hidden="1" x14ac:dyDescent="0.2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 s="12">
        <v>1455831000</v>
      </c>
      <c r="J2775" s="12">
        <v>1454366467</v>
      </c>
      <c r="K2775" s="13">
        <f>(J2775/86400)+25569</f>
        <v>42401.945219907408</v>
      </c>
      <c r="L2775" t="b">
        <v>0</v>
      </c>
      <c r="M2775">
        <v>15</v>
      </c>
      <c r="N2775" t="b">
        <v>1</v>
      </c>
      <c r="O2775" t="s">
        <v>8269</v>
      </c>
      <c r="P2775">
        <f t="shared" si="86"/>
        <v>0</v>
      </c>
      <c r="Q2775">
        <f>YEAR(K2775)</f>
        <v>2016</v>
      </c>
      <c r="R2775">
        <f t="shared" si="87"/>
        <v>127</v>
      </c>
      <c r="S2775" s="17" t="s">
        <v>8343</v>
      </c>
      <c r="T2775" t="s">
        <v>8346</v>
      </c>
    </row>
    <row r="2776" spans="1:20" ht="48" x14ac:dyDescent="0.2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 s="12">
        <v>1423424329</v>
      </c>
      <c r="J2776" s="12">
        <v>1421696329</v>
      </c>
      <c r="K2776" s="13">
        <f>(J2776/86400)+25569</f>
        <v>42023.818622685183</v>
      </c>
      <c r="L2776" t="b">
        <v>0</v>
      </c>
      <c r="M2776">
        <v>7</v>
      </c>
      <c r="N2776" t="b">
        <v>0</v>
      </c>
      <c r="O2776" t="s">
        <v>8266</v>
      </c>
      <c r="P2776">
        <f t="shared" si="86"/>
        <v>0</v>
      </c>
      <c r="Q2776">
        <f>YEAR(K2776)</f>
        <v>2015</v>
      </c>
      <c r="R2776">
        <f t="shared" si="87"/>
        <v>58</v>
      </c>
      <c r="S2776" s="17" t="s">
        <v>8341</v>
      </c>
      <c r="T2776" t="s">
        <v>8345</v>
      </c>
    </row>
    <row r="2777" spans="1:20" ht="48" x14ac:dyDescent="0.2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 s="12">
        <v>1425246439</v>
      </c>
      <c r="J2777" s="12">
        <v>1422222439</v>
      </c>
      <c r="K2777" s="13">
        <f>(J2777/86400)+25569</f>
        <v>42029.907858796301</v>
      </c>
      <c r="L2777" t="b">
        <v>1</v>
      </c>
      <c r="M2777">
        <v>9</v>
      </c>
      <c r="N2777" t="b">
        <v>0</v>
      </c>
      <c r="O2777" t="s">
        <v>8283</v>
      </c>
      <c r="P2777">
        <f t="shared" si="86"/>
        <v>380</v>
      </c>
      <c r="Q2777">
        <f>YEAR(K2777)</f>
        <v>2015</v>
      </c>
      <c r="R2777">
        <f t="shared" si="87"/>
        <v>11</v>
      </c>
      <c r="S2777" s="17" t="s">
        <v>8333</v>
      </c>
      <c r="T2777" t="s">
        <v>8334</v>
      </c>
    </row>
    <row r="2778" spans="1:20" ht="48" x14ac:dyDescent="0.2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 s="12">
        <v>1346017023</v>
      </c>
      <c r="J2778" s="12">
        <v>1343425023</v>
      </c>
      <c r="K2778" s="13">
        <f>(J2778/86400)+25569</f>
        <v>41117.900729166664</v>
      </c>
      <c r="L2778" t="b">
        <v>0</v>
      </c>
      <c r="M2778">
        <v>8</v>
      </c>
      <c r="N2778" t="b">
        <v>0</v>
      </c>
      <c r="O2778" t="s">
        <v>8302</v>
      </c>
      <c r="P2778">
        <f t="shared" si="86"/>
        <v>0</v>
      </c>
      <c r="Q2778">
        <f>YEAR(K2778)</f>
        <v>2012</v>
      </c>
      <c r="R2778">
        <f t="shared" si="87"/>
        <v>19</v>
      </c>
      <c r="S2778" s="17" t="s">
        <v>8331</v>
      </c>
      <c r="T2778" t="s">
        <v>8376</v>
      </c>
    </row>
    <row r="2779" spans="1:20" ht="32" x14ac:dyDescent="0.2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 s="12">
        <v>1476717319</v>
      </c>
      <c r="J2779" s="12">
        <v>1473693319</v>
      </c>
      <c r="K2779" s="13">
        <f>(J2779/86400)+25569</f>
        <v>42625.635636574079</v>
      </c>
      <c r="L2779" t="b">
        <v>0</v>
      </c>
      <c r="M2779">
        <v>9</v>
      </c>
      <c r="N2779" t="b">
        <v>0</v>
      </c>
      <c r="O2779" t="s">
        <v>8271</v>
      </c>
      <c r="P2779">
        <f t="shared" si="86"/>
        <v>0</v>
      </c>
      <c r="Q2779">
        <f>YEAR(K2779)</f>
        <v>2016</v>
      </c>
      <c r="R2779">
        <f t="shared" si="87"/>
        <v>1</v>
      </c>
      <c r="S2779" s="17" t="s">
        <v>8328</v>
      </c>
      <c r="T2779" t="s">
        <v>8330</v>
      </c>
    </row>
    <row r="2780" spans="1:20" ht="32" hidden="1" x14ac:dyDescent="0.2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 s="12">
        <v>1459872000</v>
      </c>
      <c r="J2780" s="12">
        <v>1456408244</v>
      </c>
      <c r="K2780" s="13">
        <f>(J2780/86400)+25569</f>
        <v>42425.576898148152</v>
      </c>
      <c r="L2780" t="b">
        <v>0</v>
      </c>
      <c r="M2780">
        <v>9</v>
      </c>
      <c r="N2780" t="b">
        <v>1</v>
      </c>
      <c r="O2780" t="s">
        <v>8267</v>
      </c>
      <c r="P2780">
        <f t="shared" si="86"/>
        <v>0</v>
      </c>
      <c r="Q2780">
        <f>YEAR(K2780)</f>
        <v>2016</v>
      </c>
      <c r="R2780">
        <f t="shared" si="87"/>
        <v>125</v>
      </c>
      <c r="S2780" s="17" t="s">
        <v>8341</v>
      </c>
      <c r="T2780" t="s">
        <v>8342</v>
      </c>
    </row>
    <row r="2781" spans="1:20" ht="48" x14ac:dyDescent="0.2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 s="12">
        <v>1419644444</v>
      </c>
      <c r="J2781" s="12">
        <v>1414456844</v>
      </c>
      <c r="K2781" s="13">
        <f>(J2781/86400)+25569</f>
        <v>41940.028287037036</v>
      </c>
      <c r="L2781" t="b">
        <v>0</v>
      </c>
      <c r="M2781">
        <v>7</v>
      </c>
      <c r="N2781" t="b">
        <v>0</v>
      </c>
      <c r="O2781" t="s">
        <v>8301</v>
      </c>
      <c r="P2781">
        <f t="shared" si="86"/>
        <v>0</v>
      </c>
      <c r="Q2781">
        <f>YEAR(K2781)</f>
        <v>2014</v>
      </c>
      <c r="R2781">
        <f t="shared" si="87"/>
        <v>0</v>
      </c>
      <c r="S2781" s="17" t="s">
        <v>8343</v>
      </c>
      <c r="T2781" t="s">
        <v>8344</v>
      </c>
    </row>
    <row r="2782" spans="1:20" ht="48" x14ac:dyDescent="0.2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 s="12">
        <v>1330577940</v>
      </c>
      <c r="J2782" s="12">
        <v>1327853914</v>
      </c>
      <c r="K2782" s="13">
        <f>(J2782/86400)+25569</f>
        <v>40937.679560185185</v>
      </c>
      <c r="L2782" t="b">
        <v>0</v>
      </c>
      <c r="M2782">
        <v>9</v>
      </c>
      <c r="N2782" t="b">
        <v>0</v>
      </c>
      <c r="O2782" t="s">
        <v>8276</v>
      </c>
      <c r="P2782">
        <f t="shared" si="86"/>
        <v>0</v>
      </c>
      <c r="Q2782">
        <f>YEAR(K2782)</f>
        <v>2012</v>
      </c>
      <c r="R2782">
        <f t="shared" si="87"/>
        <v>6</v>
      </c>
      <c r="S2782" s="17" t="s">
        <v>8347</v>
      </c>
      <c r="T2782" t="s">
        <v>8370</v>
      </c>
    </row>
    <row r="2783" spans="1:20" ht="48" hidden="1" x14ac:dyDescent="0.2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 s="12">
        <v>1405366359</v>
      </c>
      <c r="J2783" s="12">
        <v>1402342359</v>
      </c>
      <c r="K2783" s="13">
        <f>(J2783/86400)+25569</f>
        <v>41799.814340277779</v>
      </c>
      <c r="L2783" t="b">
        <v>0</v>
      </c>
      <c r="M2783">
        <v>7</v>
      </c>
      <c r="N2783" t="b">
        <v>1</v>
      </c>
      <c r="O2783" t="s">
        <v>8272</v>
      </c>
      <c r="P2783">
        <f t="shared" si="86"/>
        <v>0</v>
      </c>
      <c r="Q2783">
        <f>YEAR(K2783)</f>
        <v>2014</v>
      </c>
      <c r="R2783">
        <f t="shared" si="87"/>
        <v>125</v>
      </c>
      <c r="S2783" s="17" t="s">
        <v>8331</v>
      </c>
      <c r="T2783" t="s">
        <v>8353</v>
      </c>
    </row>
    <row r="2784" spans="1:20" ht="32" hidden="1" x14ac:dyDescent="0.2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 s="12">
        <v>1492145940</v>
      </c>
      <c r="J2784" s="12">
        <v>1489504916</v>
      </c>
      <c r="K2784" s="13">
        <f>(J2784/86400)+25569</f>
        <v>42808.640231481477</v>
      </c>
      <c r="L2784" t="b">
        <v>0</v>
      </c>
      <c r="M2784">
        <v>4</v>
      </c>
      <c r="N2784" t="b">
        <v>0</v>
      </c>
      <c r="O2784" t="s">
        <v>8269</v>
      </c>
      <c r="P2784">
        <f t="shared" si="86"/>
        <v>0</v>
      </c>
      <c r="Q2784">
        <f>YEAR(K2784)</f>
        <v>2017</v>
      </c>
      <c r="R2784">
        <f t="shared" si="87"/>
        <v>4</v>
      </c>
      <c r="S2784" s="17" t="s">
        <v>8343</v>
      </c>
      <c r="T2784" t="s">
        <v>8346</v>
      </c>
    </row>
    <row r="2785" spans="1:20" ht="32" hidden="1" x14ac:dyDescent="0.2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 s="12">
        <v>1468618680</v>
      </c>
      <c r="J2785" s="12">
        <v>1465345902</v>
      </c>
      <c r="K2785" s="13">
        <f>(J2785/86400)+25569</f>
        <v>42529.022013888884</v>
      </c>
      <c r="L2785" t="b">
        <v>0</v>
      </c>
      <c r="M2785">
        <v>9</v>
      </c>
      <c r="N2785" t="b">
        <v>1</v>
      </c>
      <c r="O2785" t="s">
        <v>8269</v>
      </c>
      <c r="P2785">
        <f t="shared" si="86"/>
        <v>0</v>
      </c>
      <c r="Q2785">
        <f>YEAR(K2785)</f>
        <v>2016</v>
      </c>
      <c r="R2785">
        <f t="shared" si="87"/>
        <v>150</v>
      </c>
      <c r="S2785" s="17" t="s">
        <v>8343</v>
      </c>
      <c r="T2785" t="s">
        <v>8346</v>
      </c>
    </row>
    <row r="2786" spans="1:20" ht="48" hidden="1" x14ac:dyDescent="0.2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 s="12">
        <v>1450911540</v>
      </c>
      <c r="J2786" s="12">
        <v>1448536516</v>
      </c>
      <c r="K2786" s="13">
        <f>(J2786/86400)+25569</f>
        <v>42334.468935185185</v>
      </c>
      <c r="L2786" t="b">
        <v>0</v>
      </c>
      <c r="M2786">
        <v>25</v>
      </c>
      <c r="N2786" t="b">
        <v>1</v>
      </c>
      <c r="O2786" t="s">
        <v>8301</v>
      </c>
      <c r="P2786">
        <f t="shared" si="86"/>
        <v>0</v>
      </c>
      <c r="Q2786">
        <f>YEAR(K2786)</f>
        <v>2015</v>
      </c>
      <c r="R2786">
        <f t="shared" si="87"/>
        <v>124</v>
      </c>
      <c r="S2786" s="17" t="s">
        <v>8343</v>
      </c>
      <c r="T2786" t="s">
        <v>8344</v>
      </c>
    </row>
    <row r="2787" spans="1:20" ht="48" hidden="1" x14ac:dyDescent="0.2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 s="12">
        <v>1466899491</v>
      </c>
      <c r="J2787" s="12">
        <v>1464307491</v>
      </c>
      <c r="K2787" s="13">
        <f>(J2787/86400)+25569</f>
        <v>42517.003368055557</v>
      </c>
      <c r="L2787" t="b">
        <v>0</v>
      </c>
      <c r="M2787">
        <v>8</v>
      </c>
      <c r="N2787" t="b">
        <v>1</v>
      </c>
      <c r="O2787" t="s">
        <v>8269</v>
      </c>
      <c r="P2787">
        <f t="shared" si="86"/>
        <v>0</v>
      </c>
      <c r="Q2787">
        <f>YEAR(K2787)</f>
        <v>2016</v>
      </c>
      <c r="R2787">
        <f t="shared" si="87"/>
        <v>123</v>
      </c>
      <c r="S2787" s="17" t="s">
        <v>8343</v>
      </c>
      <c r="T2787" t="s">
        <v>8346</v>
      </c>
    </row>
    <row r="2788" spans="1:20" ht="48" x14ac:dyDescent="0.2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 s="12">
        <v>1405401060</v>
      </c>
      <c r="J2788" s="12">
        <v>1401585752</v>
      </c>
      <c r="K2788" s="13">
        <f>(J2788/86400)+25569</f>
        <v>41791.057314814811</v>
      </c>
      <c r="L2788" t="b">
        <v>0</v>
      </c>
      <c r="M2788">
        <v>9</v>
      </c>
      <c r="N2788" t="b">
        <v>0</v>
      </c>
      <c r="O2788" t="s">
        <v>8289</v>
      </c>
      <c r="P2788">
        <f t="shared" si="86"/>
        <v>0</v>
      </c>
      <c r="Q2788">
        <f>YEAR(K2788)</f>
        <v>2014</v>
      </c>
      <c r="R2788">
        <f t="shared" si="87"/>
        <v>7</v>
      </c>
      <c r="S2788" s="17" t="s">
        <v>8333</v>
      </c>
      <c r="T2788" t="s">
        <v>8371</v>
      </c>
    </row>
    <row r="2789" spans="1:20" ht="48" x14ac:dyDescent="0.2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 s="12">
        <v>1427082912</v>
      </c>
      <c r="J2789" s="12">
        <v>1423198512</v>
      </c>
      <c r="K2789" s="13">
        <f>(J2789/86400)+25569</f>
        <v>42041.205000000002</v>
      </c>
      <c r="L2789" t="b">
        <v>0</v>
      </c>
      <c r="M2789">
        <v>5</v>
      </c>
      <c r="N2789" t="b">
        <v>0</v>
      </c>
      <c r="O2789" t="s">
        <v>8269</v>
      </c>
      <c r="P2789">
        <f t="shared" si="86"/>
        <v>0</v>
      </c>
      <c r="Q2789">
        <f>YEAR(K2789)</f>
        <v>2015</v>
      </c>
      <c r="R2789">
        <f t="shared" si="87"/>
        <v>7</v>
      </c>
      <c r="S2789" s="17" t="s">
        <v>8343</v>
      </c>
      <c r="T2789" t="s">
        <v>8346</v>
      </c>
    </row>
    <row r="2790" spans="1:20" ht="48" x14ac:dyDescent="0.2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 s="12">
        <v>1454213820</v>
      </c>
      <c r="J2790" s="12">
        <v>1451723535</v>
      </c>
      <c r="K2790" s="13">
        <f>(J2790/86400)+25569</f>
        <v>42371.355729166666</v>
      </c>
      <c r="L2790" t="b">
        <v>0</v>
      </c>
      <c r="M2790">
        <v>11</v>
      </c>
      <c r="N2790" t="b">
        <v>0</v>
      </c>
      <c r="O2790" t="s">
        <v>8281</v>
      </c>
      <c r="P2790">
        <f t="shared" si="86"/>
        <v>0</v>
      </c>
      <c r="Q2790">
        <f>YEAR(K2790)</f>
        <v>2016</v>
      </c>
      <c r="R2790">
        <f t="shared" si="87"/>
        <v>10</v>
      </c>
      <c r="S2790" s="17" t="s">
        <v>8336</v>
      </c>
      <c r="T2790" t="s">
        <v>8364</v>
      </c>
    </row>
    <row r="2791" spans="1:20" ht="48" x14ac:dyDescent="0.2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 s="12">
        <v>1440101160</v>
      </c>
      <c r="J2791" s="12">
        <v>1436542030</v>
      </c>
      <c r="K2791" s="13">
        <f>(J2791/86400)+25569</f>
        <v>42195.643865740742</v>
      </c>
      <c r="L2791" t="b">
        <v>0</v>
      </c>
      <c r="M2791">
        <v>3</v>
      </c>
      <c r="N2791" t="b">
        <v>0</v>
      </c>
      <c r="O2791" t="s">
        <v>8266</v>
      </c>
      <c r="P2791">
        <f t="shared" si="86"/>
        <v>0</v>
      </c>
      <c r="Q2791">
        <f>YEAR(K2791)</f>
        <v>2015</v>
      </c>
      <c r="R2791">
        <f t="shared" si="87"/>
        <v>1</v>
      </c>
      <c r="S2791" s="17" t="s">
        <v>8341</v>
      </c>
      <c r="T2791" t="s">
        <v>8345</v>
      </c>
    </row>
    <row r="2792" spans="1:20" ht="48" hidden="1" x14ac:dyDescent="0.2">
      <c r="A2792">
        <v>1685</v>
      </c>
      <c r="B2792" s="3" t="s">
        <v>1686</v>
      </c>
      <c r="C2792" s="3" t="s">
        <v>5795</v>
      </c>
      <c r="D2792" s="6">
        <v>350</v>
      </c>
      <c r="E2792" s="8">
        <v>360</v>
      </c>
      <c r="F2792" t="s">
        <v>8221</v>
      </c>
      <c r="G2792" t="s">
        <v>8223</v>
      </c>
      <c r="H2792" t="s">
        <v>8245</v>
      </c>
      <c r="I2792" s="12">
        <v>1490331623</v>
      </c>
      <c r="J2792" s="12">
        <v>1487743223</v>
      </c>
      <c r="K2792" s="13">
        <f>(J2792/86400)+25569</f>
        <v>42788.2502662037</v>
      </c>
      <c r="L2792" t="b">
        <v>0</v>
      </c>
      <c r="M2792">
        <v>15</v>
      </c>
      <c r="N2792" t="b">
        <v>0</v>
      </c>
      <c r="O2792" t="s">
        <v>8291</v>
      </c>
      <c r="P2792">
        <f t="shared" si="86"/>
        <v>0</v>
      </c>
      <c r="Q2792">
        <f>YEAR(K2792)</f>
        <v>2017</v>
      </c>
      <c r="R2792">
        <f t="shared" si="87"/>
        <v>103</v>
      </c>
      <c r="S2792" s="17" t="s">
        <v>8347</v>
      </c>
      <c r="T2792" t="s">
        <v>8350</v>
      </c>
    </row>
    <row r="2793" spans="1:20" ht="48" x14ac:dyDescent="0.2">
      <c r="A2793">
        <v>1488</v>
      </c>
      <c r="B2793" s="3" t="s">
        <v>1489</v>
      </c>
      <c r="C2793" s="3" t="s">
        <v>5598</v>
      </c>
      <c r="D2793" s="6">
        <v>15000</v>
      </c>
      <c r="E2793" s="8">
        <v>360</v>
      </c>
      <c r="F2793" t="s">
        <v>8220</v>
      </c>
      <c r="G2793" t="s">
        <v>8225</v>
      </c>
      <c r="H2793" t="s">
        <v>8247</v>
      </c>
      <c r="I2793" s="12">
        <v>1388928660</v>
      </c>
      <c r="J2793" s="12">
        <v>1386336660</v>
      </c>
      <c r="K2793" s="13">
        <f>(J2793/86400)+25569</f>
        <v>41614.563194444447</v>
      </c>
      <c r="L2793" t="b">
        <v>0</v>
      </c>
      <c r="M2793">
        <v>6</v>
      </c>
      <c r="N2793" t="b">
        <v>0</v>
      </c>
      <c r="O2793" t="s">
        <v>8273</v>
      </c>
      <c r="P2793">
        <f t="shared" si="86"/>
        <v>0</v>
      </c>
      <c r="Q2793">
        <f>YEAR(K2793)</f>
        <v>2013</v>
      </c>
      <c r="R2793">
        <f t="shared" si="87"/>
        <v>2</v>
      </c>
      <c r="S2793" s="17" t="s">
        <v>8331</v>
      </c>
      <c r="T2793" t="s">
        <v>8372</v>
      </c>
    </row>
    <row r="2794" spans="1:20" ht="48" hidden="1" x14ac:dyDescent="0.2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 s="12">
        <v>1417532644</v>
      </c>
      <c r="J2794" s="12">
        <v>1413900244</v>
      </c>
      <c r="K2794" s="13">
        <f>(J2794/86400)+25569</f>
        <v>41933.586157407408</v>
      </c>
      <c r="L2794" t="b">
        <v>0</v>
      </c>
      <c r="M2794">
        <v>10</v>
      </c>
      <c r="N2794" t="b">
        <v>0</v>
      </c>
      <c r="O2794" t="s">
        <v>8265</v>
      </c>
      <c r="P2794">
        <f t="shared" si="86"/>
        <v>0</v>
      </c>
      <c r="Q2794">
        <f>YEAR(K2794)</f>
        <v>2014</v>
      </c>
      <c r="R2794">
        <f t="shared" si="87"/>
        <v>1</v>
      </c>
      <c r="S2794" s="17" t="s">
        <v>8341</v>
      </c>
      <c r="T2794" t="s">
        <v>8357</v>
      </c>
    </row>
    <row r="2795" spans="1:20" ht="48" hidden="1" x14ac:dyDescent="0.2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 s="12">
        <v>1482332343</v>
      </c>
      <c r="J2795" s="12">
        <v>1479740343</v>
      </c>
      <c r="K2795" s="13">
        <f>(J2795/86400)+25569</f>
        <v>42695.624340277776</v>
      </c>
      <c r="L2795" t="b">
        <v>0</v>
      </c>
      <c r="M2795">
        <v>5</v>
      </c>
      <c r="N2795" t="b">
        <v>0</v>
      </c>
      <c r="O2795" t="s">
        <v>8299</v>
      </c>
      <c r="P2795">
        <f t="shared" si="86"/>
        <v>0</v>
      </c>
      <c r="Q2795">
        <f>YEAR(K2795)</f>
        <v>2016</v>
      </c>
      <c r="R2795">
        <f t="shared" si="87"/>
        <v>1</v>
      </c>
      <c r="S2795" s="17" t="s">
        <v>8328</v>
      </c>
      <c r="T2795" t="s">
        <v>8335</v>
      </c>
    </row>
    <row r="2796" spans="1:20" ht="48" x14ac:dyDescent="0.2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 s="12">
        <v>1407808438</v>
      </c>
      <c r="J2796" s="12">
        <v>1405217355</v>
      </c>
      <c r="K2796" s="13">
        <f>(J2796/86400)+25569</f>
        <v>41833.089756944442</v>
      </c>
      <c r="L2796" t="b">
        <v>0</v>
      </c>
      <c r="M2796">
        <v>14</v>
      </c>
      <c r="N2796" t="b">
        <v>0</v>
      </c>
      <c r="O2796" t="s">
        <v>8269</v>
      </c>
      <c r="P2796">
        <f t="shared" si="86"/>
        <v>0</v>
      </c>
      <c r="Q2796">
        <f>YEAR(K2796)</f>
        <v>2014</v>
      </c>
      <c r="R2796">
        <f t="shared" si="87"/>
        <v>18</v>
      </c>
      <c r="S2796" s="17" t="s">
        <v>8343</v>
      </c>
      <c r="T2796" t="s">
        <v>8346</v>
      </c>
    </row>
    <row r="2797" spans="1:20" ht="48" hidden="1" x14ac:dyDescent="0.2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 s="12">
        <v>1440820740</v>
      </c>
      <c r="J2797" s="12">
        <v>1439567660</v>
      </c>
      <c r="K2797" s="13">
        <f>(J2797/86400)+25569</f>
        <v>42230.662731481483</v>
      </c>
      <c r="L2797" t="b">
        <v>0</v>
      </c>
      <c r="M2797">
        <v>6</v>
      </c>
      <c r="N2797" t="b">
        <v>1</v>
      </c>
      <c r="O2797" t="s">
        <v>8269</v>
      </c>
      <c r="P2797">
        <f t="shared" si="86"/>
        <v>0</v>
      </c>
      <c r="Q2797">
        <f>YEAR(K2797)</f>
        <v>2015</v>
      </c>
      <c r="R2797">
        <f t="shared" si="87"/>
        <v>101</v>
      </c>
      <c r="S2797" s="17" t="s">
        <v>8343</v>
      </c>
      <c r="T2797" t="s">
        <v>8346</v>
      </c>
    </row>
    <row r="2798" spans="1:20" ht="48" hidden="1" x14ac:dyDescent="0.2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 s="12">
        <v>1421358895</v>
      </c>
      <c r="J2798" s="12">
        <v>1418766895</v>
      </c>
      <c r="K2798" s="13">
        <f>(J2798/86400)+25569</f>
        <v>41989.913136574076</v>
      </c>
      <c r="L2798" t="b">
        <v>0</v>
      </c>
      <c r="M2798">
        <v>14</v>
      </c>
      <c r="N2798" t="b">
        <v>1</v>
      </c>
      <c r="O2798" t="s">
        <v>8299</v>
      </c>
      <c r="P2798">
        <f t="shared" si="86"/>
        <v>0</v>
      </c>
      <c r="Q2798">
        <f>YEAR(K2798)</f>
        <v>2014</v>
      </c>
      <c r="R2798">
        <f t="shared" si="87"/>
        <v>102</v>
      </c>
      <c r="S2798" s="17" t="s">
        <v>8328</v>
      </c>
      <c r="T2798" t="s">
        <v>8335</v>
      </c>
    </row>
    <row r="2799" spans="1:20" ht="48" x14ac:dyDescent="0.2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 s="12">
        <v>1393181018</v>
      </c>
      <c r="J2799" s="12">
        <v>1390589018</v>
      </c>
      <c r="K2799" s="13">
        <f>(J2799/86400)+25569</f>
        <v>41663.780300925922</v>
      </c>
      <c r="L2799" t="b">
        <v>0</v>
      </c>
      <c r="M2799">
        <v>9</v>
      </c>
      <c r="N2799" t="b">
        <v>0</v>
      </c>
      <c r="O2799" t="s">
        <v>8273</v>
      </c>
      <c r="P2799">
        <f t="shared" si="86"/>
        <v>0</v>
      </c>
      <c r="Q2799">
        <f>YEAR(K2799)</f>
        <v>2014</v>
      </c>
      <c r="R2799">
        <f t="shared" si="87"/>
        <v>70</v>
      </c>
      <c r="S2799" s="17" t="s">
        <v>8331</v>
      </c>
      <c r="T2799" t="s">
        <v>8372</v>
      </c>
    </row>
    <row r="2800" spans="1:20" ht="48" hidden="1" x14ac:dyDescent="0.2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 s="12">
        <v>1436587140</v>
      </c>
      <c r="J2800" s="12">
        <v>1434113406</v>
      </c>
      <c r="K2800" s="13">
        <f>(J2800/86400)+25569</f>
        <v>42167.534791666665</v>
      </c>
      <c r="L2800" t="b">
        <v>0</v>
      </c>
      <c r="M2800">
        <v>10</v>
      </c>
      <c r="N2800" t="b">
        <v>1</v>
      </c>
      <c r="O2800" t="s">
        <v>8303</v>
      </c>
      <c r="P2800">
        <f t="shared" si="86"/>
        <v>0</v>
      </c>
      <c r="Q2800">
        <f>YEAR(K2800)</f>
        <v>2015</v>
      </c>
      <c r="R2800">
        <f t="shared" si="87"/>
        <v>100</v>
      </c>
      <c r="S2800" s="17" t="s">
        <v>8343</v>
      </c>
      <c r="T2800" t="s">
        <v>8355</v>
      </c>
    </row>
    <row r="2801" spans="1:20" ht="48" hidden="1" x14ac:dyDescent="0.2">
      <c r="A2801">
        <v>1567</v>
      </c>
      <c r="B2801" s="3" t="s">
        <v>1568</v>
      </c>
      <c r="C2801" s="3" t="s">
        <v>5677</v>
      </c>
      <c r="D2801" s="6">
        <v>8500</v>
      </c>
      <c r="E2801" s="8">
        <v>350</v>
      </c>
      <c r="F2801" t="s">
        <v>8219</v>
      </c>
      <c r="G2801" t="s">
        <v>8223</v>
      </c>
      <c r="H2801" t="s">
        <v>8245</v>
      </c>
      <c r="I2801" s="12">
        <v>1392595200</v>
      </c>
      <c r="J2801" s="12">
        <v>1391293745</v>
      </c>
      <c r="K2801" s="13">
        <f>(J2801/86400)+25569</f>
        <v>41671.93686342593</v>
      </c>
      <c r="L2801" t="b">
        <v>0</v>
      </c>
      <c r="M2801">
        <v>13</v>
      </c>
      <c r="N2801" t="b">
        <v>0</v>
      </c>
      <c r="O2801" t="s">
        <v>8288</v>
      </c>
      <c r="P2801">
        <f t="shared" si="86"/>
        <v>0</v>
      </c>
      <c r="Q2801">
        <f>YEAR(K2801)</f>
        <v>2014</v>
      </c>
      <c r="R2801">
        <f t="shared" si="87"/>
        <v>4</v>
      </c>
      <c r="S2801" s="17" t="s">
        <v>8331</v>
      </c>
      <c r="T2801" t="s">
        <v>8369</v>
      </c>
    </row>
    <row r="2802" spans="1:20" ht="48" hidden="1" x14ac:dyDescent="0.2">
      <c r="A2802">
        <v>629</v>
      </c>
      <c r="B2802" s="3" t="s">
        <v>630</v>
      </c>
      <c r="C2802" s="3" t="s">
        <v>4739</v>
      </c>
      <c r="D2802" s="6">
        <v>200000</v>
      </c>
      <c r="E2802" s="8">
        <v>350</v>
      </c>
      <c r="F2802" t="s">
        <v>8219</v>
      </c>
      <c r="G2802" t="s">
        <v>8225</v>
      </c>
      <c r="H2802" t="s">
        <v>8247</v>
      </c>
      <c r="I2802" s="12">
        <v>1463239108</v>
      </c>
      <c r="J2802" s="12">
        <v>1460647108</v>
      </c>
      <c r="K2802" s="13">
        <f>(J2802/86400)+25569</f>
        <v>42474.637824074074</v>
      </c>
      <c r="L2802" t="b">
        <v>0</v>
      </c>
      <c r="M2802">
        <v>3</v>
      </c>
      <c r="N2802" t="b">
        <v>0</v>
      </c>
      <c r="O2802" t="s">
        <v>8270</v>
      </c>
      <c r="P2802">
        <f t="shared" si="86"/>
        <v>0</v>
      </c>
      <c r="Q2802">
        <f>YEAR(K2802)</f>
        <v>2016</v>
      </c>
      <c r="R2802">
        <f t="shared" si="87"/>
        <v>0</v>
      </c>
      <c r="S2802" s="17" t="s">
        <v>8328</v>
      </c>
      <c r="T2802" t="s">
        <v>8362</v>
      </c>
    </row>
    <row r="2803" spans="1:20" ht="48" hidden="1" x14ac:dyDescent="0.2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 s="12">
        <v>1429912341</v>
      </c>
      <c r="J2803" s="12">
        <v>1427320341</v>
      </c>
      <c r="K2803" s="13">
        <f>(J2803/86400)+25569</f>
        <v>42088.911354166667</v>
      </c>
      <c r="L2803" t="b">
        <v>0</v>
      </c>
      <c r="M2803">
        <v>10</v>
      </c>
      <c r="N2803" t="b">
        <v>1</v>
      </c>
      <c r="O2803" t="s">
        <v>8269</v>
      </c>
      <c r="P2803">
        <f t="shared" si="86"/>
        <v>0</v>
      </c>
      <c r="Q2803">
        <f>YEAR(K2803)</f>
        <v>2015</v>
      </c>
      <c r="R2803">
        <f t="shared" si="87"/>
        <v>140</v>
      </c>
      <c r="S2803" s="17" t="s">
        <v>8343</v>
      </c>
      <c r="T2803" t="s">
        <v>8346</v>
      </c>
    </row>
    <row r="2804" spans="1:20" ht="48" x14ac:dyDescent="0.2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 s="12">
        <v>1425819425</v>
      </c>
      <c r="J2804" s="12">
        <v>1423231025</v>
      </c>
      <c r="K2804" s="13">
        <f>(J2804/86400)+25569</f>
        <v>42041.581307870365</v>
      </c>
      <c r="L2804" t="b">
        <v>0</v>
      </c>
      <c r="M2804">
        <v>12</v>
      </c>
      <c r="N2804" t="b">
        <v>0</v>
      </c>
      <c r="O2804" t="s">
        <v>8269</v>
      </c>
      <c r="P2804">
        <f t="shared" si="86"/>
        <v>0</v>
      </c>
      <c r="Q2804">
        <f>YEAR(K2804)</f>
        <v>2015</v>
      </c>
      <c r="R2804">
        <f t="shared" si="87"/>
        <v>16</v>
      </c>
      <c r="S2804" s="17" t="s">
        <v>8343</v>
      </c>
      <c r="T2804" t="s">
        <v>8346</v>
      </c>
    </row>
    <row r="2805" spans="1:20" ht="48" x14ac:dyDescent="0.2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 s="12">
        <v>1421543520</v>
      </c>
      <c r="J2805" s="12">
        <v>1416445931</v>
      </c>
      <c r="K2805" s="13">
        <f>(J2805/86400)+25569</f>
        <v>41963.050127314811</v>
      </c>
      <c r="L2805" t="b">
        <v>0</v>
      </c>
      <c r="M2805">
        <v>9</v>
      </c>
      <c r="N2805" t="b">
        <v>0</v>
      </c>
      <c r="O2805" t="s">
        <v>8270</v>
      </c>
      <c r="P2805">
        <f t="shared" si="86"/>
        <v>0</v>
      </c>
      <c r="Q2805">
        <f>YEAR(K2805)</f>
        <v>2014</v>
      </c>
      <c r="R2805">
        <f t="shared" si="87"/>
        <v>0</v>
      </c>
      <c r="S2805" s="17" t="s">
        <v>8328</v>
      </c>
      <c r="T2805" t="s">
        <v>8362</v>
      </c>
    </row>
    <row r="2806" spans="1:20" ht="48" x14ac:dyDescent="0.2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 s="12">
        <v>1472920477</v>
      </c>
      <c r="J2806" s="12">
        <v>1467736477</v>
      </c>
      <c r="K2806" s="13">
        <f>(J2806/86400)+25569</f>
        <v>42556.690706018519</v>
      </c>
      <c r="L2806" t="b">
        <v>0</v>
      </c>
      <c r="M2806">
        <v>5</v>
      </c>
      <c r="N2806" t="b">
        <v>0</v>
      </c>
      <c r="O2806" t="s">
        <v>8266</v>
      </c>
      <c r="P2806">
        <f t="shared" si="86"/>
        <v>0</v>
      </c>
      <c r="Q2806">
        <f>YEAR(K2806)</f>
        <v>2016</v>
      </c>
      <c r="R2806">
        <f t="shared" si="87"/>
        <v>0</v>
      </c>
      <c r="S2806" s="17" t="s">
        <v>8341</v>
      </c>
      <c r="T2806" t="s">
        <v>8345</v>
      </c>
    </row>
    <row r="2807" spans="1:20" ht="48" x14ac:dyDescent="0.2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 s="12">
        <v>1277501520</v>
      </c>
      <c r="J2807" s="12">
        <v>1273874306</v>
      </c>
      <c r="K2807" s="13">
        <f>(J2807/86400)+25569</f>
        <v>40312.915578703702</v>
      </c>
      <c r="L2807" t="b">
        <v>0</v>
      </c>
      <c r="M2807">
        <v>5</v>
      </c>
      <c r="N2807" t="b">
        <v>0</v>
      </c>
      <c r="O2807" t="s">
        <v>8276</v>
      </c>
      <c r="P2807">
        <f t="shared" si="86"/>
        <v>0</v>
      </c>
      <c r="Q2807">
        <f>YEAR(K2807)</f>
        <v>2010</v>
      </c>
      <c r="R2807">
        <f t="shared" si="87"/>
        <v>38</v>
      </c>
      <c r="S2807" s="17" t="s">
        <v>8347</v>
      </c>
      <c r="T2807" t="s">
        <v>8370</v>
      </c>
    </row>
    <row r="2808" spans="1:20" ht="48" hidden="1" x14ac:dyDescent="0.2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 s="12">
        <v>1467398138</v>
      </c>
      <c r="J2808" s="12">
        <v>1465670138</v>
      </c>
      <c r="K2808" s="13">
        <f>(J2808/86400)+25569</f>
        <v>42532.774745370371</v>
      </c>
      <c r="L2808" t="b">
        <v>0</v>
      </c>
      <c r="M2808">
        <v>9</v>
      </c>
      <c r="N2808" t="b">
        <v>0</v>
      </c>
      <c r="O2808" t="s">
        <v>8270</v>
      </c>
      <c r="P2808">
        <f t="shared" si="86"/>
        <v>0</v>
      </c>
      <c r="Q2808">
        <f>YEAR(K2808)</f>
        <v>2016</v>
      </c>
      <c r="R2808">
        <f t="shared" si="87"/>
        <v>6</v>
      </c>
      <c r="S2808" s="17" t="s">
        <v>8328</v>
      </c>
      <c r="T2808" t="s">
        <v>8362</v>
      </c>
    </row>
    <row r="2809" spans="1:20" ht="48" hidden="1" x14ac:dyDescent="0.2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 s="12">
        <v>1414972800</v>
      </c>
      <c r="J2809" s="12">
        <v>1412629704</v>
      </c>
      <c r="K2809" s="13">
        <f>(J2809/86400)+25569</f>
        <v>41918.880833333329</v>
      </c>
      <c r="L2809" t="b">
        <v>0</v>
      </c>
      <c r="M2809">
        <v>17</v>
      </c>
      <c r="N2809" t="b">
        <v>1</v>
      </c>
      <c r="O2809" t="s">
        <v>8269</v>
      </c>
      <c r="P2809">
        <f t="shared" si="86"/>
        <v>0</v>
      </c>
      <c r="Q2809">
        <f>YEAR(K2809)</f>
        <v>2014</v>
      </c>
      <c r="R2809">
        <f t="shared" si="87"/>
        <v>113</v>
      </c>
      <c r="S2809" s="17" t="s">
        <v>8343</v>
      </c>
      <c r="T2809" t="s">
        <v>8346</v>
      </c>
    </row>
    <row r="2810" spans="1:20" ht="48" hidden="1" x14ac:dyDescent="0.2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 s="12">
        <v>1439298052</v>
      </c>
      <c r="J2810" s="12">
        <v>1436965252</v>
      </c>
      <c r="K2810" s="13">
        <f>(J2810/86400)+25569</f>
        <v>42200.542268518519</v>
      </c>
      <c r="L2810" t="b">
        <v>0</v>
      </c>
      <c r="M2810">
        <v>9</v>
      </c>
      <c r="N2810" t="b">
        <v>0</v>
      </c>
      <c r="O2810" t="s">
        <v>8265</v>
      </c>
      <c r="P2810">
        <f t="shared" si="86"/>
        <v>0</v>
      </c>
      <c r="Q2810">
        <f>YEAR(K2810)</f>
        <v>2015</v>
      </c>
      <c r="R2810">
        <f t="shared" si="87"/>
        <v>8</v>
      </c>
      <c r="S2810" s="17" t="s">
        <v>8341</v>
      </c>
      <c r="T2810" t="s">
        <v>8357</v>
      </c>
    </row>
    <row r="2811" spans="1:20" ht="48" x14ac:dyDescent="0.2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 s="12">
        <v>1334097387</v>
      </c>
      <c r="J2811" s="12">
        <v>1328916987</v>
      </c>
      <c r="K2811" s="13">
        <f>(J2811/86400)+25569</f>
        <v>40949.98364583333</v>
      </c>
      <c r="L2811" t="b">
        <v>0</v>
      </c>
      <c r="M2811">
        <v>5</v>
      </c>
      <c r="N2811" t="b">
        <v>0</v>
      </c>
      <c r="O2811" t="s">
        <v>8268</v>
      </c>
      <c r="P2811">
        <f t="shared" si="86"/>
        <v>0</v>
      </c>
      <c r="Q2811">
        <f>YEAR(K2811)</f>
        <v>2012</v>
      </c>
      <c r="R2811">
        <f t="shared" si="87"/>
        <v>1</v>
      </c>
      <c r="S2811" s="17" t="s">
        <v>8341</v>
      </c>
      <c r="T2811" t="s">
        <v>8359</v>
      </c>
    </row>
    <row r="2812" spans="1:20" ht="48" x14ac:dyDescent="0.2">
      <c r="A2812">
        <v>2415</v>
      </c>
      <c r="B2812" s="3" t="s">
        <v>2416</v>
      </c>
      <c r="C2812" s="3" t="s">
        <v>6525</v>
      </c>
      <c r="D2812" s="6">
        <v>60000</v>
      </c>
      <c r="E2812" s="8">
        <v>335</v>
      </c>
      <c r="F2812" t="s">
        <v>8220</v>
      </c>
      <c r="G2812" t="s">
        <v>8223</v>
      </c>
      <c r="H2812" t="s">
        <v>8245</v>
      </c>
      <c r="I2812" s="12">
        <v>1468615346</v>
      </c>
      <c r="J2812" s="12">
        <v>1466023346</v>
      </c>
      <c r="K2812" s="13">
        <f>(J2812/86400)+25569</f>
        <v>42536.862800925926</v>
      </c>
      <c r="L2812" t="b">
        <v>0</v>
      </c>
      <c r="M2812">
        <v>6</v>
      </c>
      <c r="N2812" t="b">
        <v>0</v>
      </c>
      <c r="O2812" t="s">
        <v>8282</v>
      </c>
      <c r="P2812">
        <f t="shared" si="86"/>
        <v>0</v>
      </c>
      <c r="Q2812">
        <f>YEAR(K2812)</f>
        <v>2016</v>
      </c>
      <c r="R2812">
        <f t="shared" si="87"/>
        <v>1</v>
      </c>
      <c r="S2812" s="17" t="s">
        <v>8339</v>
      </c>
      <c r="T2812" t="s">
        <v>8365</v>
      </c>
    </row>
    <row r="2813" spans="1:20" ht="48" x14ac:dyDescent="0.2">
      <c r="A2813">
        <v>1776</v>
      </c>
      <c r="B2813" s="3" t="s">
        <v>1777</v>
      </c>
      <c r="C2813" s="3" t="s">
        <v>5886</v>
      </c>
      <c r="D2813" s="6">
        <v>5000</v>
      </c>
      <c r="E2813" s="8">
        <v>335</v>
      </c>
      <c r="F2813" t="s">
        <v>8220</v>
      </c>
      <c r="G2813" t="s">
        <v>8224</v>
      </c>
      <c r="H2813" t="s">
        <v>8246</v>
      </c>
      <c r="I2813" s="12">
        <v>1414623471</v>
      </c>
      <c r="J2813" s="12">
        <v>1411513071</v>
      </c>
      <c r="K2813" s="13">
        <f>(J2813/86400)+25569</f>
        <v>41905.95684027778</v>
      </c>
      <c r="L2813" t="b">
        <v>1</v>
      </c>
      <c r="M2813">
        <v>4</v>
      </c>
      <c r="N2813" t="b">
        <v>0</v>
      </c>
      <c r="O2813" t="s">
        <v>8283</v>
      </c>
      <c r="P2813">
        <f t="shared" si="86"/>
        <v>335</v>
      </c>
      <c r="Q2813">
        <f>YEAR(K2813)</f>
        <v>2014</v>
      </c>
      <c r="R2813">
        <f t="shared" si="87"/>
        <v>7</v>
      </c>
      <c r="S2813" s="17" t="s">
        <v>8333</v>
      </c>
      <c r="T2813" t="s">
        <v>8334</v>
      </c>
    </row>
    <row r="2814" spans="1:20" ht="32" x14ac:dyDescent="0.2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 s="12">
        <v>1443422134</v>
      </c>
      <c r="J2814" s="12">
        <v>1440830134</v>
      </c>
      <c r="K2814" s="13">
        <f>(J2814/86400)+25569</f>
        <v>42245.274699074071</v>
      </c>
      <c r="L2814" t="b">
        <v>0</v>
      </c>
      <c r="M2814">
        <v>6</v>
      </c>
      <c r="N2814" t="b">
        <v>0</v>
      </c>
      <c r="O2814" t="s">
        <v>8301</v>
      </c>
      <c r="P2814">
        <f t="shared" si="86"/>
        <v>0</v>
      </c>
      <c r="Q2814">
        <f>YEAR(K2814)</f>
        <v>2015</v>
      </c>
      <c r="R2814">
        <f t="shared" si="87"/>
        <v>0</v>
      </c>
      <c r="S2814" s="17" t="s">
        <v>8343</v>
      </c>
      <c r="T2814" t="s">
        <v>8344</v>
      </c>
    </row>
    <row r="2815" spans="1:20" ht="48" x14ac:dyDescent="0.2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 s="12">
        <v>1481132169</v>
      </c>
      <c r="J2815" s="12">
        <v>1479317769</v>
      </c>
      <c r="K2815" s="13">
        <f>(J2815/86400)+25569</f>
        <v>42690.733437499999</v>
      </c>
      <c r="L2815" t="b">
        <v>0</v>
      </c>
      <c r="M2815">
        <v>16</v>
      </c>
      <c r="N2815" t="b">
        <v>0</v>
      </c>
      <c r="O2815" t="s">
        <v>8301</v>
      </c>
      <c r="P2815">
        <f t="shared" si="86"/>
        <v>0</v>
      </c>
      <c r="Q2815">
        <f>YEAR(K2815)</f>
        <v>2016</v>
      </c>
      <c r="R2815">
        <f t="shared" si="87"/>
        <v>3</v>
      </c>
      <c r="S2815" s="17" t="s">
        <v>8343</v>
      </c>
      <c r="T2815" t="s">
        <v>8344</v>
      </c>
    </row>
    <row r="2816" spans="1:20" ht="48" x14ac:dyDescent="0.2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 s="12">
        <v>1416614523</v>
      </c>
      <c r="J2816" s="12">
        <v>1414018923</v>
      </c>
      <c r="K2816" s="13">
        <f>(J2816/86400)+25569</f>
        <v>41934.959756944445</v>
      </c>
      <c r="L2816" t="b">
        <v>0</v>
      </c>
      <c r="M2816">
        <v>6</v>
      </c>
      <c r="N2816" t="b">
        <v>0</v>
      </c>
      <c r="O2816" t="s">
        <v>8276</v>
      </c>
      <c r="P2816">
        <f t="shared" si="86"/>
        <v>0</v>
      </c>
      <c r="Q2816">
        <f>YEAR(K2816)</f>
        <v>2014</v>
      </c>
      <c r="R2816">
        <f t="shared" si="87"/>
        <v>2</v>
      </c>
      <c r="S2816" s="17" t="s">
        <v>8347</v>
      </c>
      <c r="T2816" t="s">
        <v>8370</v>
      </c>
    </row>
    <row r="2817" spans="1:20" ht="48" x14ac:dyDescent="0.2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 s="12">
        <v>1360795069</v>
      </c>
      <c r="J2817" s="12">
        <v>1358203069</v>
      </c>
      <c r="K2817" s="13">
        <f>(J2817/86400)+25569</f>
        <v>41288.942928240736</v>
      </c>
      <c r="L2817" t="b">
        <v>0</v>
      </c>
      <c r="M2817">
        <v>15</v>
      </c>
      <c r="N2817" t="b">
        <v>0</v>
      </c>
      <c r="O2817" t="s">
        <v>8276</v>
      </c>
      <c r="P2817">
        <f t="shared" si="86"/>
        <v>0</v>
      </c>
      <c r="Q2817">
        <f>YEAR(K2817)</f>
        <v>2013</v>
      </c>
      <c r="R2817">
        <f t="shared" si="87"/>
        <v>11</v>
      </c>
      <c r="S2817" s="17" t="s">
        <v>8347</v>
      </c>
      <c r="T2817" t="s">
        <v>8370</v>
      </c>
    </row>
    <row r="2818" spans="1:20" ht="48" hidden="1" x14ac:dyDescent="0.2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 s="12">
        <v>1449785566</v>
      </c>
      <c r="J2818" s="12">
        <v>1447193566</v>
      </c>
      <c r="K2818" s="13">
        <f>(J2818/86400)+25569</f>
        <v>42318.925532407404</v>
      </c>
      <c r="L2818" t="b">
        <v>0</v>
      </c>
      <c r="M2818">
        <v>4</v>
      </c>
      <c r="N2818" t="b">
        <v>0</v>
      </c>
      <c r="O2818" t="s">
        <v>8270</v>
      </c>
      <c r="P2818">
        <f t="shared" si="86"/>
        <v>0</v>
      </c>
      <c r="Q2818">
        <f>YEAR(K2818)</f>
        <v>2015</v>
      </c>
      <c r="R2818">
        <f t="shared" si="87"/>
        <v>11</v>
      </c>
      <c r="S2818" s="17" t="s">
        <v>8328</v>
      </c>
      <c r="T2818" t="s">
        <v>8362</v>
      </c>
    </row>
    <row r="2819" spans="1:20" ht="48" x14ac:dyDescent="0.2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 s="12">
        <v>1426791770</v>
      </c>
      <c r="J2819" s="12">
        <v>1424203370</v>
      </c>
      <c r="K2819" s="13">
        <f>(J2819/86400)+25569</f>
        <v>42052.83530092593</v>
      </c>
      <c r="L2819" t="b">
        <v>0</v>
      </c>
      <c r="M2819">
        <v>3</v>
      </c>
      <c r="N2819" t="b">
        <v>0</v>
      </c>
      <c r="O2819" t="s">
        <v>8266</v>
      </c>
      <c r="P2819">
        <f t="shared" ref="P2819:P2882" si="88">IFERROR(ROUND(E2819/L2819,2),0)</f>
        <v>0</v>
      </c>
      <c r="Q2819">
        <f>YEAR(K2819)</f>
        <v>2015</v>
      </c>
      <c r="R2819">
        <f t="shared" ref="R2819:R2882" si="89">ROUND(E2819/D2819*100,0)</f>
        <v>4</v>
      </c>
      <c r="S2819" s="17" t="s">
        <v>8341</v>
      </c>
      <c r="T2819" t="s">
        <v>8345</v>
      </c>
    </row>
    <row r="2820" spans="1:20" ht="48" x14ac:dyDescent="0.2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 s="12">
        <v>1440912480</v>
      </c>
      <c r="J2820" s="12">
        <v>1438385283</v>
      </c>
      <c r="K2820" s="13">
        <f>(J2820/86400)+25569</f>
        <v>42216.977812500001</v>
      </c>
      <c r="L2820" t="b">
        <v>0</v>
      </c>
      <c r="M2820">
        <v>10</v>
      </c>
      <c r="N2820" t="b">
        <v>0</v>
      </c>
      <c r="O2820" t="s">
        <v>8266</v>
      </c>
      <c r="P2820">
        <f t="shared" si="88"/>
        <v>0</v>
      </c>
      <c r="Q2820">
        <f>YEAR(K2820)</f>
        <v>2015</v>
      </c>
      <c r="R2820">
        <f t="shared" si="89"/>
        <v>3</v>
      </c>
      <c r="S2820" s="17" t="s">
        <v>8341</v>
      </c>
      <c r="T2820" t="s">
        <v>8345</v>
      </c>
    </row>
    <row r="2821" spans="1:20" ht="48" x14ac:dyDescent="0.2">
      <c r="A2821">
        <v>1154</v>
      </c>
      <c r="B2821" s="3" t="s">
        <v>1155</v>
      </c>
      <c r="C2821" s="3" t="s">
        <v>5264</v>
      </c>
      <c r="D2821" s="6">
        <v>5000</v>
      </c>
      <c r="E2821" s="8">
        <v>325</v>
      </c>
      <c r="F2821" t="s">
        <v>8220</v>
      </c>
      <c r="G2821" t="s">
        <v>8223</v>
      </c>
      <c r="H2821" t="s">
        <v>8245</v>
      </c>
      <c r="I2821" s="12">
        <v>1441507006</v>
      </c>
      <c r="J2821" s="12">
        <v>1438915006</v>
      </c>
      <c r="K2821" s="13">
        <f>(J2821/86400)+25569</f>
        <v>42223.108865740738</v>
      </c>
      <c r="L2821" t="b">
        <v>0</v>
      </c>
      <c r="M2821">
        <v>3</v>
      </c>
      <c r="N2821" t="b">
        <v>0</v>
      </c>
      <c r="O2821" t="s">
        <v>8282</v>
      </c>
      <c r="P2821">
        <f t="shared" si="88"/>
        <v>0</v>
      </c>
      <c r="Q2821">
        <f>YEAR(K2821)</f>
        <v>2015</v>
      </c>
      <c r="R2821">
        <f t="shared" si="89"/>
        <v>7</v>
      </c>
      <c r="S2821" s="17" t="s">
        <v>8339</v>
      </c>
      <c r="T2821" t="s">
        <v>8365</v>
      </c>
    </row>
    <row r="2822" spans="1:20" ht="48" x14ac:dyDescent="0.2">
      <c r="A2822">
        <v>871</v>
      </c>
      <c r="B2822" s="3" t="s">
        <v>872</v>
      </c>
      <c r="C2822" s="3" t="s">
        <v>4981</v>
      </c>
      <c r="D2822" s="6">
        <v>6000</v>
      </c>
      <c r="E2822" s="8">
        <v>325</v>
      </c>
      <c r="F2822" t="s">
        <v>8220</v>
      </c>
      <c r="G2822" t="s">
        <v>8223</v>
      </c>
      <c r="H2822" t="s">
        <v>8245</v>
      </c>
      <c r="I2822" s="12">
        <v>1385735295</v>
      </c>
      <c r="J2822" s="12">
        <v>1383139695</v>
      </c>
      <c r="K2822" s="13">
        <f>(J2822/86400)+25569</f>
        <v>41577.561284722222</v>
      </c>
      <c r="L2822" t="b">
        <v>0</v>
      </c>
      <c r="M2822">
        <v>12</v>
      </c>
      <c r="N2822" t="b">
        <v>0</v>
      </c>
      <c r="O2822" t="s">
        <v>8276</v>
      </c>
      <c r="P2822">
        <f t="shared" si="88"/>
        <v>0</v>
      </c>
      <c r="Q2822">
        <f>YEAR(K2822)</f>
        <v>2013</v>
      </c>
      <c r="R2822">
        <f t="shared" si="89"/>
        <v>5</v>
      </c>
      <c r="S2822" s="17" t="s">
        <v>8347</v>
      </c>
      <c r="T2822" t="s">
        <v>8370</v>
      </c>
    </row>
    <row r="2823" spans="1:20" ht="32" x14ac:dyDescent="0.2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 s="12">
        <v>1417656699</v>
      </c>
      <c r="J2823" s="12">
        <v>1415064699</v>
      </c>
      <c r="K2823" s="13">
        <f>(J2823/86400)+25569</f>
        <v>41947.063645833332</v>
      </c>
      <c r="L2823" t="b">
        <v>0</v>
      </c>
      <c r="M2823">
        <v>13</v>
      </c>
      <c r="N2823" t="b">
        <v>0</v>
      </c>
      <c r="O2823" t="s">
        <v>8285</v>
      </c>
      <c r="P2823">
        <f t="shared" si="88"/>
        <v>0</v>
      </c>
      <c r="Q2823">
        <f>YEAR(K2823)</f>
        <v>2014</v>
      </c>
      <c r="R2823">
        <f t="shared" si="89"/>
        <v>5</v>
      </c>
      <c r="S2823" s="17" t="s">
        <v>8331</v>
      </c>
      <c r="T2823" t="s">
        <v>8368</v>
      </c>
    </row>
    <row r="2824" spans="1:20" ht="48" hidden="1" x14ac:dyDescent="0.2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 s="12">
        <v>1461278208</v>
      </c>
      <c r="J2824" s="12">
        <v>1459463808</v>
      </c>
      <c r="K2824" s="13">
        <f>(J2824/86400)+25569</f>
        <v>42460.94222222222</v>
      </c>
      <c r="L2824" t="b">
        <v>0</v>
      </c>
      <c r="M2824">
        <v>8</v>
      </c>
      <c r="N2824" t="b">
        <v>1</v>
      </c>
      <c r="O2824" t="s">
        <v>8269</v>
      </c>
      <c r="P2824">
        <f t="shared" si="88"/>
        <v>0</v>
      </c>
      <c r="Q2824">
        <f>YEAR(K2824)</f>
        <v>2016</v>
      </c>
      <c r="R2824">
        <f t="shared" si="89"/>
        <v>160</v>
      </c>
      <c r="S2824" s="17" t="s">
        <v>8343</v>
      </c>
      <c r="T2824" t="s">
        <v>8346</v>
      </c>
    </row>
    <row r="2825" spans="1:20" ht="48" x14ac:dyDescent="0.2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 s="12">
        <v>1464872848</v>
      </c>
      <c r="J2825" s="12">
        <v>1462280848</v>
      </c>
      <c r="K2825" s="13">
        <f>(J2825/86400)+25569</f>
        <v>42493.546851851846</v>
      </c>
      <c r="L2825" t="b">
        <v>0</v>
      </c>
      <c r="M2825">
        <v>11</v>
      </c>
      <c r="N2825" t="b">
        <v>0</v>
      </c>
      <c r="O2825" t="s">
        <v>8269</v>
      </c>
      <c r="P2825">
        <f t="shared" si="88"/>
        <v>0</v>
      </c>
      <c r="Q2825">
        <f>YEAR(K2825)</f>
        <v>2016</v>
      </c>
      <c r="R2825">
        <f t="shared" si="89"/>
        <v>32</v>
      </c>
      <c r="S2825" s="17" t="s">
        <v>8343</v>
      </c>
      <c r="T2825" t="s">
        <v>8346</v>
      </c>
    </row>
    <row r="2826" spans="1:20" ht="48" hidden="1" x14ac:dyDescent="0.2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 s="12">
        <v>1437674545</v>
      </c>
      <c r="J2826" s="12">
        <v>1436464945</v>
      </c>
      <c r="K2826" s="13">
        <f>(J2826/86400)+25569</f>
        <v>42194.75167824074</v>
      </c>
      <c r="L2826" t="b">
        <v>0</v>
      </c>
      <c r="M2826">
        <v>14</v>
      </c>
      <c r="N2826" t="b">
        <v>1</v>
      </c>
      <c r="O2826" t="s">
        <v>8278</v>
      </c>
      <c r="P2826">
        <f t="shared" si="88"/>
        <v>0</v>
      </c>
      <c r="Q2826">
        <f>YEAR(K2826)</f>
        <v>2015</v>
      </c>
      <c r="R2826">
        <f t="shared" si="89"/>
        <v>106</v>
      </c>
      <c r="S2826" s="17" t="s">
        <v>8347</v>
      </c>
      <c r="T2826" t="s">
        <v>8349</v>
      </c>
    </row>
    <row r="2827" spans="1:20" ht="48" x14ac:dyDescent="0.2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 s="12">
        <v>1446307053</v>
      </c>
      <c r="J2827" s="12">
        <v>1443715053</v>
      </c>
      <c r="K2827" s="13">
        <f>(J2827/86400)+25569</f>
        <v>42278.664965277778</v>
      </c>
      <c r="L2827" t="b">
        <v>0</v>
      </c>
      <c r="M2827">
        <v>12</v>
      </c>
      <c r="N2827" t="b">
        <v>0</v>
      </c>
      <c r="O2827" t="s">
        <v>8269</v>
      </c>
      <c r="P2827">
        <f t="shared" si="88"/>
        <v>0</v>
      </c>
      <c r="Q2827">
        <f>YEAR(K2827)</f>
        <v>2015</v>
      </c>
      <c r="R2827">
        <f t="shared" si="89"/>
        <v>4</v>
      </c>
      <c r="S2827" s="17" t="s">
        <v>8343</v>
      </c>
      <c r="T2827" t="s">
        <v>8346</v>
      </c>
    </row>
    <row r="2828" spans="1:20" ht="48" hidden="1" x14ac:dyDescent="0.2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 s="12">
        <v>1414378800</v>
      </c>
      <c r="J2828" s="12">
        <v>1412836990</v>
      </c>
      <c r="K2828" s="13">
        <f>(J2828/86400)+25569</f>
        <v>41921.279976851853</v>
      </c>
      <c r="L2828" t="b">
        <v>0</v>
      </c>
      <c r="M2828">
        <v>6</v>
      </c>
      <c r="N2828" t="b">
        <v>1</v>
      </c>
      <c r="O2828" t="s">
        <v>8269</v>
      </c>
      <c r="P2828">
        <f t="shared" si="88"/>
        <v>0</v>
      </c>
      <c r="Q2828">
        <f>YEAR(K2828)</f>
        <v>2014</v>
      </c>
      <c r="R2828">
        <f t="shared" si="89"/>
        <v>104</v>
      </c>
      <c r="S2828" s="17" t="s">
        <v>8343</v>
      </c>
      <c r="T2828" t="s">
        <v>8346</v>
      </c>
    </row>
    <row r="2829" spans="1:20" ht="48" x14ac:dyDescent="0.2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 s="12">
        <v>1409962211</v>
      </c>
      <c r="J2829" s="12">
        <v>1407370211</v>
      </c>
      <c r="K2829" s="13">
        <f>(J2829/86400)+25569</f>
        <v>41858.007071759261</v>
      </c>
      <c r="L2829" t="b">
        <v>0</v>
      </c>
      <c r="M2829">
        <v>13</v>
      </c>
      <c r="N2829" t="b">
        <v>0</v>
      </c>
      <c r="O2829" t="s">
        <v>8269</v>
      </c>
      <c r="P2829">
        <f t="shared" si="88"/>
        <v>0</v>
      </c>
      <c r="Q2829">
        <f>YEAR(K2829)</f>
        <v>2014</v>
      </c>
      <c r="R2829">
        <f t="shared" si="89"/>
        <v>4</v>
      </c>
      <c r="S2829" s="17" t="s">
        <v>8343</v>
      </c>
      <c r="T2829" t="s">
        <v>8346</v>
      </c>
    </row>
    <row r="2830" spans="1:20" ht="32" x14ac:dyDescent="0.2">
      <c r="A2830">
        <v>2424</v>
      </c>
      <c r="B2830" s="3" t="s">
        <v>2425</v>
      </c>
      <c r="C2830" s="3" t="s">
        <v>6534</v>
      </c>
      <c r="D2830" s="6">
        <v>25000</v>
      </c>
      <c r="E2830" s="8">
        <v>310</v>
      </c>
      <c r="F2830" t="s">
        <v>8220</v>
      </c>
      <c r="G2830" t="s">
        <v>8223</v>
      </c>
      <c r="H2830" t="s">
        <v>8245</v>
      </c>
      <c r="I2830" s="12">
        <v>1414445108</v>
      </c>
      <c r="J2830" s="12">
        <v>1411853108</v>
      </c>
      <c r="K2830" s="13">
        <f>(J2830/86400)+25569</f>
        <v>41909.892453703702</v>
      </c>
      <c r="L2830" t="b">
        <v>0</v>
      </c>
      <c r="M2830">
        <v>9</v>
      </c>
      <c r="N2830" t="b">
        <v>0</v>
      </c>
      <c r="O2830" t="s">
        <v>8282</v>
      </c>
      <c r="P2830">
        <f t="shared" si="88"/>
        <v>0</v>
      </c>
      <c r="Q2830">
        <f>YEAR(K2830)</f>
        <v>2014</v>
      </c>
      <c r="R2830">
        <f t="shared" si="89"/>
        <v>1</v>
      </c>
      <c r="S2830" s="17" t="s">
        <v>8339</v>
      </c>
      <c r="T2830" t="s">
        <v>8365</v>
      </c>
    </row>
    <row r="2831" spans="1:20" ht="32" x14ac:dyDescent="0.2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 s="12">
        <v>1483773169</v>
      </c>
      <c r="J2831" s="12">
        <v>1481181169</v>
      </c>
      <c r="K2831" s="13">
        <f>(J2831/86400)+25569</f>
        <v>42712.300567129627</v>
      </c>
      <c r="L2831" t="b">
        <v>0</v>
      </c>
      <c r="M2831">
        <v>3</v>
      </c>
      <c r="N2831" t="b">
        <v>0</v>
      </c>
      <c r="O2831" t="s">
        <v>8280</v>
      </c>
      <c r="P2831">
        <f t="shared" si="88"/>
        <v>0</v>
      </c>
      <c r="Q2831">
        <f>YEAR(K2831)</f>
        <v>2016</v>
      </c>
      <c r="R2831">
        <f t="shared" si="89"/>
        <v>0</v>
      </c>
      <c r="S2831" s="17" t="s">
        <v>8336</v>
      </c>
      <c r="T2831" t="s">
        <v>8354</v>
      </c>
    </row>
    <row r="2832" spans="1:20" ht="48" hidden="1" x14ac:dyDescent="0.2">
      <c r="A2832">
        <v>827</v>
      </c>
      <c r="B2832" s="3" t="s">
        <v>828</v>
      </c>
      <c r="C2832" s="3" t="s">
        <v>4937</v>
      </c>
      <c r="D2832" s="6">
        <v>300</v>
      </c>
      <c r="E2832" s="8">
        <v>310</v>
      </c>
      <c r="F2832" t="s">
        <v>8218</v>
      </c>
      <c r="G2832" t="s">
        <v>8223</v>
      </c>
      <c r="H2832" t="s">
        <v>8245</v>
      </c>
      <c r="I2832" s="12">
        <v>1329248940</v>
      </c>
      <c r="J2832" s="12">
        <v>1326972107</v>
      </c>
      <c r="K2832" s="13">
        <f>(J2832/86400)+25569</f>
        <v>40927.473460648151</v>
      </c>
      <c r="L2832" t="b">
        <v>0</v>
      </c>
      <c r="M2832">
        <v>11</v>
      </c>
      <c r="N2832" t="b">
        <v>1</v>
      </c>
      <c r="O2832" t="s">
        <v>8274</v>
      </c>
      <c r="P2832">
        <f t="shared" si="88"/>
        <v>0</v>
      </c>
      <c r="Q2832">
        <f>YEAR(K2832)</f>
        <v>2012</v>
      </c>
      <c r="R2832">
        <f t="shared" si="89"/>
        <v>103</v>
      </c>
      <c r="S2832" s="17" t="s">
        <v>8347</v>
      </c>
      <c r="T2832" t="s">
        <v>8351</v>
      </c>
    </row>
    <row r="2833" spans="1:20" ht="32" hidden="1" x14ac:dyDescent="0.2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 s="12">
        <v>1426117552</v>
      </c>
      <c r="J2833" s="12">
        <v>1423529152</v>
      </c>
      <c r="K2833" s="13">
        <f>(J2833/86400)+25569</f>
        <v>42045.031851851847</v>
      </c>
      <c r="L2833" t="b">
        <v>0</v>
      </c>
      <c r="M2833">
        <v>17</v>
      </c>
      <c r="N2833" t="b">
        <v>1</v>
      </c>
      <c r="O2833" t="s">
        <v>8293</v>
      </c>
      <c r="P2833">
        <f t="shared" si="88"/>
        <v>0</v>
      </c>
      <c r="Q2833">
        <f>YEAR(K2833)</f>
        <v>2015</v>
      </c>
      <c r="R2833">
        <f t="shared" si="89"/>
        <v>103</v>
      </c>
      <c r="S2833" s="17" t="s">
        <v>8328</v>
      </c>
      <c r="T2833" t="s">
        <v>8329</v>
      </c>
    </row>
    <row r="2834" spans="1:20" ht="19" x14ac:dyDescent="0.2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 s="12">
        <v>1409949002</v>
      </c>
      <c r="J2834" s="12">
        <v>1407357002</v>
      </c>
      <c r="K2834" s="13">
        <f>(J2834/86400)+25569</f>
        <v>41857.854189814811</v>
      </c>
      <c r="L2834" t="b">
        <v>0</v>
      </c>
      <c r="M2834">
        <v>4</v>
      </c>
      <c r="N2834" t="b">
        <v>0</v>
      </c>
      <c r="O2834" t="s">
        <v>8271</v>
      </c>
      <c r="P2834">
        <f t="shared" si="88"/>
        <v>0</v>
      </c>
      <c r="Q2834">
        <f>YEAR(K2834)</f>
        <v>2014</v>
      </c>
      <c r="R2834">
        <f t="shared" si="89"/>
        <v>0</v>
      </c>
      <c r="S2834" s="17" t="s">
        <v>8328</v>
      </c>
      <c r="T2834" t="s">
        <v>8330</v>
      </c>
    </row>
    <row r="2835" spans="1:20" ht="48" x14ac:dyDescent="0.2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 s="12">
        <v>1315341550</v>
      </c>
      <c r="J2835" s="12">
        <v>1312490350</v>
      </c>
      <c r="K2835" s="13">
        <f>(J2835/86400)+25569</f>
        <v>40759.860532407409</v>
      </c>
      <c r="L2835" t="b">
        <v>0</v>
      </c>
      <c r="M2835">
        <v>14</v>
      </c>
      <c r="N2835" t="b">
        <v>0</v>
      </c>
      <c r="O2835" t="s">
        <v>8277</v>
      </c>
      <c r="P2835">
        <f t="shared" si="88"/>
        <v>0</v>
      </c>
      <c r="Q2835">
        <f>YEAR(K2835)</f>
        <v>2011</v>
      </c>
      <c r="R2835">
        <f t="shared" si="89"/>
        <v>20</v>
      </c>
      <c r="S2835" s="17" t="s">
        <v>8347</v>
      </c>
      <c r="T2835" t="s">
        <v>8348</v>
      </c>
    </row>
    <row r="2836" spans="1:20" ht="48" x14ac:dyDescent="0.2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 s="12">
        <v>1440157656</v>
      </c>
      <c r="J2836" s="12">
        <v>1434973656</v>
      </c>
      <c r="K2836" s="13">
        <f>(J2836/86400)+25569</f>
        <v>42177.491388888884</v>
      </c>
      <c r="L2836" t="b">
        <v>0</v>
      </c>
      <c r="M2836">
        <v>6</v>
      </c>
      <c r="N2836" t="b">
        <v>0</v>
      </c>
      <c r="O2836" t="s">
        <v>8268</v>
      </c>
      <c r="P2836">
        <f t="shared" si="88"/>
        <v>0</v>
      </c>
      <c r="Q2836">
        <f>YEAR(K2836)</f>
        <v>2015</v>
      </c>
      <c r="R2836">
        <f t="shared" si="89"/>
        <v>2</v>
      </c>
      <c r="S2836" s="17" t="s">
        <v>8341</v>
      </c>
      <c r="T2836" t="s">
        <v>8359</v>
      </c>
    </row>
    <row r="2837" spans="1:20" ht="48" hidden="1" x14ac:dyDescent="0.2">
      <c r="A2837">
        <v>1923</v>
      </c>
      <c r="B2837" s="3" t="s">
        <v>1924</v>
      </c>
      <c r="C2837" s="3" t="s">
        <v>6033</v>
      </c>
      <c r="D2837" s="6">
        <v>125</v>
      </c>
      <c r="E2837" s="8">
        <v>301</v>
      </c>
      <c r="F2837" t="s">
        <v>8218</v>
      </c>
      <c r="G2837" t="s">
        <v>8223</v>
      </c>
      <c r="H2837" t="s">
        <v>8245</v>
      </c>
      <c r="I2837" s="12">
        <v>1317099540</v>
      </c>
      <c r="J2837" s="12">
        <v>1313612532</v>
      </c>
      <c r="K2837" s="13">
        <f>(J2837/86400)+25569</f>
        <v>40772.848749999997</v>
      </c>
      <c r="L2837" t="b">
        <v>0</v>
      </c>
      <c r="M2837">
        <v>13</v>
      </c>
      <c r="N2837" t="b">
        <v>1</v>
      </c>
      <c r="O2837" t="s">
        <v>8277</v>
      </c>
      <c r="P2837">
        <f t="shared" si="88"/>
        <v>0</v>
      </c>
      <c r="Q2837">
        <f>YEAR(K2837)</f>
        <v>2011</v>
      </c>
      <c r="R2837">
        <f t="shared" si="89"/>
        <v>241</v>
      </c>
      <c r="S2837" s="17" t="s">
        <v>8347</v>
      </c>
      <c r="T2837" t="s">
        <v>8348</v>
      </c>
    </row>
    <row r="2838" spans="1:20" ht="32" hidden="1" x14ac:dyDescent="0.2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 s="12">
        <v>1350505059</v>
      </c>
      <c r="J2838" s="12">
        <v>1347913059</v>
      </c>
      <c r="K2838" s="13">
        <f>(J2838/86400)+25569</f>
        <v>41169.845590277779</v>
      </c>
      <c r="L2838" t="b">
        <v>0</v>
      </c>
      <c r="M2838">
        <v>8</v>
      </c>
      <c r="N2838" t="b">
        <v>1</v>
      </c>
      <c r="O2838" t="s">
        <v>8274</v>
      </c>
      <c r="P2838">
        <f t="shared" si="88"/>
        <v>0</v>
      </c>
      <c r="Q2838">
        <f>YEAR(K2838)</f>
        <v>2012</v>
      </c>
      <c r="R2838">
        <f t="shared" si="89"/>
        <v>100</v>
      </c>
      <c r="S2838" s="17" t="s">
        <v>8347</v>
      </c>
      <c r="T2838" t="s">
        <v>8351</v>
      </c>
    </row>
    <row r="2839" spans="1:20" ht="48" x14ac:dyDescent="0.2">
      <c r="A2839">
        <v>588</v>
      </c>
      <c r="B2839" s="3" t="s">
        <v>589</v>
      </c>
      <c r="C2839" s="3" t="s">
        <v>4698</v>
      </c>
      <c r="D2839" s="6">
        <v>9000</v>
      </c>
      <c r="E2839" s="8">
        <v>301</v>
      </c>
      <c r="F2839" t="s">
        <v>8220</v>
      </c>
      <c r="G2839" t="s">
        <v>8236</v>
      </c>
      <c r="H2839" t="s">
        <v>8248</v>
      </c>
      <c r="I2839" s="12">
        <v>1479410886</v>
      </c>
      <c r="J2839" s="12">
        <v>1474223286</v>
      </c>
      <c r="K2839" s="13">
        <f>(J2839/86400)+25569</f>
        <v>42631.769513888888</v>
      </c>
      <c r="L2839" t="b">
        <v>0</v>
      </c>
      <c r="M2839">
        <v>2</v>
      </c>
      <c r="N2839" t="b">
        <v>0</v>
      </c>
      <c r="O2839" t="s">
        <v>8270</v>
      </c>
      <c r="P2839">
        <f t="shared" si="88"/>
        <v>0</v>
      </c>
      <c r="Q2839">
        <f>YEAR(K2839)</f>
        <v>2016</v>
      </c>
      <c r="R2839">
        <f t="shared" si="89"/>
        <v>3</v>
      </c>
      <c r="S2839" s="17" t="s">
        <v>8328</v>
      </c>
      <c r="T2839" t="s">
        <v>8362</v>
      </c>
    </row>
    <row r="2840" spans="1:20" ht="48" x14ac:dyDescent="0.2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 s="12">
        <v>1413573010</v>
      </c>
      <c r="J2840" s="12">
        <v>1408389010</v>
      </c>
      <c r="K2840" s="13">
        <f>(J2840/86400)+25569</f>
        <v>41869.798726851848</v>
      </c>
      <c r="L2840" t="b">
        <v>0</v>
      </c>
      <c r="M2840">
        <v>4</v>
      </c>
      <c r="N2840" t="b">
        <v>0</v>
      </c>
      <c r="O2840" t="s">
        <v>8269</v>
      </c>
      <c r="P2840">
        <f t="shared" si="88"/>
        <v>0</v>
      </c>
      <c r="Q2840">
        <f>YEAR(K2840)</f>
        <v>2014</v>
      </c>
      <c r="R2840">
        <f t="shared" si="89"/>
        <v>12</v>
      </c>
      <c r="S2840" s="17" t="s">
        <v>8343</v>
      </c>
      <c r="T2840" t="s">
        <v>8346</v>
      </c>
    </row>
    <row r="2841" spans="1:20" ht="48" hidden="1" x14ac:dyDescent="0.2">
      <c r="A2841">
        <v>2112</v>
      </c>
      <c r="B2841" s="3" t="s">
        <v>2113</v>
      </c>
      <c r="C2841" s="3" t="s">
        <v>6222</v>
      </c>
      <c r="D2841" s="6">
        <v>300</v>
      </c>
      <c r="E2841" s="8">
        <v>300</v>
      </c>
      <c r="F2841" t="s">
        <v>8218</v>
      </c>
      <c r="G2841" t="s">
        <v>8223</v>
      </c>
      <c r="H2841" t="s">
        <v>8245</v>
      </c>
      <c r="I2841" s="12">
        <v>1366064193</v>
      </c>
      <c r="J2841" s="12">
        <v>1364854593</v>
      </c>
      <c r="K2841" s="13">
        <f>(J2841/86400)+25569</f>
        <v>41365.928159722222</v>
      </c>
      <c r="L2841" t="b">
        <v>0</v>
      </c>
      <c r="M2841">
        <v>11</v>
      </c>
      <c r="N2841" t="b">
        <v>1</v>
      </c>
      <c r="O2841" t="s">
        <v>8277</v>
      </c>
      <c r="P2841">
        <f t="shared" si="88"/>
        <v>0</v>
      </c>
      <c r="Q2841">
        <f>YEAR(K2841)</f>
        <v>2013</v>
      </c>
      <c r="R2841">
        <f t="shared" si="89"/>
        <v>100</v>
      </c>
      <c r="S2841" s="17" t="s">
        <v>8347</v>
      </c>
      <c r="T2841" t="s">
        <v>8348</v>
      </c>
    </row>
    <row r="2842" spans="1:20" ht="48" hidden="1" x14ac:dyDescent="0.2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 s="12">
        <v>1429038033</v>
      </c>
      <c r="J2842" s="12">
        <v>1426446033</v>
      </c>
      <c r="K2842" s="13">
        <f>(J2842/86400)+25569</f>
        <v>42078.792048611111</v>
      </c>
      <c r="L2842" t="b">
        <v>0</v>
      </c>
      <c r="M2842">
        <v>16</v>
      </c>
      <c r="N2842" t="b">
        <v>1</v>
      </c>
      <c r="O2842" t="s">
        <v>8275</v>
      </c>
      <c r="P2842">
        <f t="shared" si="88"/>
        <v>0</v>
      </c>
      <c r="Q2842">
        <f>YEAR(K2842)</f>
        <v>2015</v>
      </c>
      <c r="R2842">
        <f t="shared" si="89"/>
        <v>100</v>
      </c>
      <c r="S2842" s="17" t="s">
        <v>8347</v>
      </c>
      <c r="T2842" t="s">
        <v>8356</v>
      </c>
    </row>
    <row r="2843" spans="1:20" ht="48" hidden="1" x14ac:dyDescent="0.2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 s="12">
        <v>1424116709</v>
      </c>
      <c r="J2843" s="12">
        <v>1421524709</v>
      </c>
      <c r="K2843" s="13">
        <f>(J2843/86400)+25569</f>
        <v>42021.832280092596</v>
      </c>
      <c r="L2843" t="b">
        <v>0</v>
      </c>
      <c r="M2843">
        <v>10</v>
      </c>
      <c r="N2843" t="b">
        <v>1</v>
      </c>
      <c r="O2843" t="s">
        <v>8275</v>
      </c>
      <c r="P2843">
        <f t="shared" si="88"/>
        <v>0</v>
      </c>
      <c r="Q2843">
        <f>YEAR(K2843)</f>
        <v>2015</v>
      </c>
      <c r="R2843">
        <f t="shared" si="89"/>
        <v>100</v>
      </c>
      <c r="S2843" s="17" t="s">
        <v>8347</v>
      </c>
      <c r="T2843" t="s">
        <v>8356</v>
      </c>
    </row>
    <row r="2844" spans="1:20" ht="32" hidden="1" x14ac:dyDescent="0.2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 s="12">
        <v>1391194860</v>
      </c>
      <c r="J2844" s="12">
        <v>1388084862</v>
      </c>
      <c r="K2844" s="13">
        <f>(J2844/86400)+25569</f>
        <v>41634.797013888892</v>
      </c>
      <c r="L2844" t="b">
        <v>0</v>
      </c>
      <c r="M2844">
        <v>11</v>
      </c>
      <c r="N2844" t="b">
        <v>1</v>
      </c>
      <c r="O2844" t="s">
        <v>8274</v>
      </c>
      <c r="P2844">
        <f t="shared" si="88"/>
        <v>0</v>
      </c>
      <c r="Q2844">
        <f>YEAR(K2844)</f>
        <v>2013</v>
      </c>
      <c r="R2844">
        <f t="shared" si="89"/>
        <v>100</v>
      </c>
      <c r="S2844" s="17" t="s">
        <v>8347</v>
      </c>
      <c r="T2844" t="s">
        <v>8351</v>
      </c>
    </row>
    <row r="2845" spans="1:20" ht="48" hidden="1" x14ac:dyDescent="0.2">
      <c r="A2845">
        <v>620</v>
      </c>
      <c r="B2845" s="3" t="s">
        <v>621</v>
      </c>
      <c r="C2845" s="3" t="s">
        <v>4730</v>
      </c>
      <c r="D2845" s="6">
        <v>30000</v>
      </c>
      <c r="E2845" s="8">
        <v>300</v>
      </c>
      <c r="F2845" t="s">
        <v>8219</v>
      </c>
      <c r="G2845" t="s">
        <v>8228</v>
      </c>
      <c r="H2845" t="s">
        <v>8250</v>
      </c>
      <c r="I2845" s="12">
        <v>1408986738</v>
      </c>
      <c r="J2845" s="12">
        <v>1405098738</v>
      </c>
      <c r="K2845" s="13">
        <f>(J2845/86400)+25569</f>
        <v>41831.716874999998</v>
      </c>
      <c r="L2845" t="b">
        <v>0</v>
      </c>
      <c r="M2845">
        <v>1</v>
      </c>
      <c r="N2845" t="b">
        <v>0</v>
      </c>
      <c r="O2845" t="s">
        <v>8270</v>
      </c>
      <c r="P2845">
        <f t="shared" si="88"/>
        <v>0</v>
      </c>
      <c r="Q2845">
        <f>YEAR(K2845)</f>
        <v>2014</v>
      </c>
      <c r="R2845">
        <f t="shared" si="89"/>
        <v>1</v>
      </c>
      <c r="S2845" s="17" t="s">
        <v>8328</v>
      </c>
      <c r="T2845" t="s">
        <v>8362</v>
      </c>
    </row>
    <row r="2846" spans="1:20" ht="48" hidden="1" x14ac:dyDescent="0.2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 s="12">
        <v>1452282420</v>
      </c>
      <c r="J2846" s="12">
        <v>1447962505</v>
      </c>
      <c r="K2846" s="13">
        <f>(J2846/86400)+25569</f>
        <v>42327.825289351851</v>
      </c>
      <c r="L2846" t="b">
        <v>0</v>
      </c>
      <c r="M2846">
        <v>1</v>
      </c>
      <c r="N2846" t="b">
        <v>0</v>
      </c>
      <c r="O2846" t="s">
        <v>8270</v>
      </c>
      <c r="P2846">
        <f t="shared" si="88"/>
        <v>0</v>
      </c>
      <c r="Q2846">
        <f>YEAR(K2846)</f>
        <v>2015</v>
      </c>
      <c r="R2846">
        <f t="shared" si="89"/>
        <v>3</v>
      </c>
      <c r="S2846" s="17" t="s">
        <v>8328</v>
      </c>
      <c r="T2846" t="s">
        <v>8362</v>
      </c>
    </row>
    <row r="2847" spans="1:20" ht="48" hidden="1" x14ac:dyDescent="0.2">
      <c r="A2847">
        <v>2923</v>
      </c>
      <c r="B2847" s="3" t="s">
        <v>2923</v>
      </c>
      <c r="C2847" s="3" t="s">
        <v>7033</v>
      </c>
      <c r="D2847" s="6">
        <v>300</v>
      </c>
      <c r="E2847" s="8">
        <v>300</v>
      </c>
      <c r="F2847" t="s">
        <v>8218</v>
      </c>
      <c r="G2847" t="s">
        <v>8223</v>
      </c>
      <c r="H2847" t="s">
        <v>8245</v>
      </c>
      <c r="I2847" s="12">
        <v>1422068400</v>
      </c>
      <c r="J2847" s="12">
        <v>1420774779</v>
      </c>
      <c r="K2847" s="13">
        <f>(J2847/86400)+25569</f>
        <v>42013.15253472222</v>
      </c>
      <c r="L2847" t="b">
        <v>0</v>
      </c>
      <c r="M2847">
        <v>10</v>
      </c>
      <c r="N2847" t="b">
        <v>1</v>
      </c>
      <c r="O2847" t="s">
        <v>8303</v>
      </c>
      <c r="P2847">
        <f t="shared" si="88"/>
        <v>0</v>
      </c>
      <c r="Q2847">
        <f>YEAR(K2847)</f>
        <v>2015</v>
      </c>
      <c r="R2847">
        <f t="shared" si="89"/>
        <v>100</v>
      </c>
      <c r="S2847" s="17" t="s">
        <v>8343</v>
      </c>
      <c r="T2847" t="s">
        <v>8355</v>
      </c>
    </row>
    <row r="2848" spans="1:20" ht="48" x14ac:dyDescent="0.2">
      <c r="A2848">
        <v>2855</v>
      </c>
      <c r="B2848" s="3" t="s">
        <v>2855</v>
      </c>
      <c r="C2848" s="3" t="s">
        <v>6965</v>
      </c>
      <c r="D2848" s="6">
        <v>600</v>
      </c>
      <c r="E2848" s="8">
        <v>300</v>
      </c>
      <c r="F2848" t="s">
        <v>8220</v>
      </c>
      <c r="G2848" t="s">
        <v>8223</v>
      </c>
      <c r="H2848" t="s">
        <v>8245</v>
      </c>
      <c r="I2848" s="12">
        <v>1454110440</v>
      </c>
      <c r="J2848" s="12">
        <v>1451607071</v>
      </c>
      <c r="K2848" s="13">
        <f>(J2848/86400)+25569</f>
        <v>42370.007766203707</v>
      </c>
      <c r="L2848" t="b">
        <v>0</v>
      </c>
      <c r="M2848">
        <v>5</v>
      </c>
      <c r="N2848" t="b">
        <v>0</v>
      </c>
      <c r="O2848" t="s">
        <v>8269</v>
      </c>
      <c r="P2848">
        <f t="shared" si="88"/>
        <v>0</v>
      </c>
      <c r="Q2848">
        <f>YEAR(K2848)</f>
        <v>2016</v>
      </c>
      <c r="R2848">
        <f t="shared" si="89"/>
        <v>50</v>
      </c>
      <c r="S2848" s="17" t="s">
        <v>8343</v>
      </c>
      <c r="T2848" t="s">
        <v>8346</v>
      </c>
    </row>
    <row r="2849" spans="1:20" ht="32" x14ac:dyDescent="0.2">
      <c r="A2849">
        <v>4039</v>
      </c>
      <c r="B2849" s="3" t="s">
        <v>4035</v>
      </c>
      <c r="C2849" s="3" t="s">
        <v>8143</v>
      </c>
      <c r="D2849" s="6">
        <v>500</v>
      </c>
      <c r="E2849" s="8">
        <v>300</v>
      </c>
      <c r="F2849" t="s">
        <v>8220</v>
      </c>
      <c r="G2849" t="s">
        <v>8223</v>
      </c>
      <c r="H2849" t="s">
        <v>8245</v>
      </c>
      <c r="I2849" s="12">
        <v>1448949540</v>
      </c>
      <c r="J2849" s="12">
        <v>1446048367</v>
      </c>
      <c r="K2849" s="13">
        <f>(J2849/86400)+25569</f>
        <v>42305.670914351853</v>
      </c>
      <c r="L2849" t="b">
        <v>0</v>
      </c>
      <c r="M2849">
        <v>5</v>
      </c>
      <c r="N2849" t="b">
        <v>0</v>
      </c>
      <c r="O2849" t="s">
        <v>8269</v>
      </c>
      <c r="P2849">
        <f t="shared" si="88"/>
        <v>0</v>
      </c>
      <c r="Q2849">
        <f>YEAR(K2849)</f>
        <v>2015</v>
      </c>
      <c r="R2849">
        <f t="shared" si="89"/>
        <v>60</v>
      </c>
      <c r="S2849" s="17" t="s">
        <v>8343</v>
      </c>
      <c r="T2849" t="s">
        <v>8346</v>
      </c>
    </row>
    <row r="2850" spans="1:20" ht="48" x14ac:dyDescent="0.2">
      <c r="A2850">
        <v>3101</v>
      </c>
      <c r="B2850" s="3" t="s">
        <v>3101</v>
      </c>
      <c r="C2850" s="3" t="s">
        <v>7211</v>
      </c>
      <c r="D2850" s="6">
        <v>2500</v>
      </c>
      <c r="E2850" s="8">
        <v>300</v>
      </c>
      <c r="F2850" t="s">
        <v>8220</v>
      </c>
      <c r="G2850" t="s">
        <v>8229</v>
      </c>
      <c r="H2850" t="s">
        <v>8248</v>
      </c>
      <c r="I2850" s="12">
        <v>1437033360</v>
      </c>
      <c r="J2850" s="12">
        <v>1434445937</v>
      </c>
      <c r="K2850" s="13">
        <f>(J2850/86400)+25569</f>
        <v>42171.383530092593</v>
      </c>
      <c r="L2850" t="b">
        <v>0</v>
      </c>
      <c r="M2850">
        <v>12</v>
      </c>
      <c r="N2850" t="b">
        <v>0</v>
      </c>
      <c r="O2850" t="s">
        <v>8301</v>
      </c>
      <c r="P2850">
        <f t="shared" si="88"/>
        <v>0</v>
      </c>
      <c r="Q2850">
        <f>YEAR(K2850)</f>
        <v>2015</v>
      </c>
      <c r="R2850">
        <f t="shared" si="89"/>
        <v>12</v>
      </c>
      <c r="S2850" s="17" t="s">
        <v>8343</v>
      </c>
      <c r="T2850" t="s">
        <v>8344</v>
      </c>
    </row>
    <row r="2851" spans="1:20" ht="48" x14ac:dyDescent="0.2">
      <c r="A2851">
        <v>3115</v>
      </c>
      <c r="B2851" s="3" t="s">
        <v>3115</v>
      </c>
      <c r="C2851" s="3" t="s">
        <v>7225</v>
      </c>
      <c r="D2851" s="6">
        <v>10000</v>
      </c>
      <c r="E2851" s="8">
        <v>300</v>
      </c>
      <c r="F2851" t="s">
        <v>8220</v>
      </c>
      <c r="G2851" t="s">
        <v>8234</v>
      </c>
      <c r="H2851" t="s">
        <v>8254</v>
      </c>
      <c r="I2851" s="12">
        <v>1465123427</v>
      </c>
      <c r="J2851" s="12">
        <v>1462531427</v>
      </c>
      <c r="K2851" s="13">
        <f>(J2851/86400)+25569</f>
        <v>42496.447071759263</v>
      </c>
      <c r="L2851" t="b">
        <v>0</v>
      </c>
      <c r="M2851">
        <v>1</v>
      </c>
      <c r="N2851" t="b">
        <v>0</v>
      </c>
      <c r="O2851" t="s">
        <v>8301</v>
      </c>
      <c r="P2851">
        <f t="shared" si="88"/>
        <v>0</v>
      </c>
      <c r="Q2851">
        <f>YEAR(K2851)</f>
        <v>2016</v>
      </c>
      <c r="R2851">
        <f t="shared" si="89"/>
        <v>3</v>
      </c>
      <c r="S2851" s="17" t="s">
        <v>8343</v>
      </c>
      <c r="T2851" t="s">
        <v>8344</v>
      </c>
    </row>
    <row r="2852" spans="1:20" ht="48" x14ac:dyDescent="0.2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 s="12">
        <v>1477949764</v>
      </c>
      <c r="J2852" s="12">
        <v>1474493764</v>
      </c>
      <c r="K2852" s="13">
        <f>(J2852/86400)+25569</f>
        <v>42634.900046296301</v>
      </c>
      <c r="L2852" t="b">
        <v>0</v>
      </c>
      <c r="M2852">
        <v>3</v>
      </c>
      <c r="N2852" t="b">
        <v>0</v>
      </c>
      <c r="O2852" t="s">
        <v>8271</v>
      </c>
      <c r="P2852">
        <f t="shared" si="88"/>
        <v>0</v>
      </c>
      <c r="Q2852">
        <f>YEAR(K2852)</f>
        <v>2016</v>
      </c>
      <c r="R2852">
        <f t="shared" si="89"/>
        <v>1</v>
      </c>
      <c r="S2852" s="17" t="s">
        <v>8328</v>
      </c>
      <c r="T2852" t="s">
        <v>8330</v>
      </c>
    </row>
    <row r="2853" spans="1:20" ht="48" x14ac:dyDescent="0.2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 s="12">
        <v>1477454340</v>
      </c>
      <c r="J2853" s="12">
        <v>1474676646</v>
      </c>
      <c r="K2853" s="13">
        <f>(J2853/86400)+25569</f>
        <v>42637.016736111109</v>
      </c>
      <c r="L2853" t="b">
        <v>0</v>
      </c>
      <c r="M2853">
        <v>6</v>
      </c>
      <c r="N2853" t="b">
        <v>0</v>
      </c>
      <c r="O2853" t="s">
        <v>8271</v>
      </c>
      <c r="P2853">
        <f t="shared" si="88"/>
        <v>0</v>
      </c>
      <c r="Q2853">
        <f>YEAR(K2853)</f>
        <v>2016</v>
      </c>
      <c r="R2853">
        <f t="shared" si="89"/>
        <v>1</v>
      </c>
      <c r="S2853" s="17" t="s">
        <v>8328</v>
      </c>
      <c r="T2853" t="s">
        <v>8330</v>
      </c>
    </row>
    <row r="2854" spans="1:20" ht="48" x14ac:dyDescent="0.2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 s="12">
        <v>1411930556</v>
      </c>
      <c r="J2854" s="12">
        <v>1409338556</v>
      </c>
      <c r="K2854" s="13">
        <f>(J2854/86400)+25569</f>
        <v>41880.788842592592</v>
      </c>
      <c r="L2854" t="b">
        <v>0</v>
      </c>
      <c r="M2854">
        <v>12</v>
      </c>
      <c r="N2854" t="b">
        <v>0</v>
      </c>
      <c r="O2854" t="s">
        <v>8269</v>
      </c>
      <c r="P2854">
        <f t="shared" si="88"/>
        <v>0</v>
      </c>
      <c r="Q2854">
        <f>YEAR(K2854)</f>
        <v>2014</v>
      </c>
      <c r="R2854">
        <f t="shared" si="89"/>
        <v>24</v>
      </c>
      <c r="S2854" s="17" t="s">
        <v>8343</v>
      </c>
      <c r="T2854" t="s">
        <v>8346</v>
      </c>
    </row>
    <row r="2855" spans="1:20" ht="32" hidden="1" x14ac:dyDescent="0.2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 s="12">
        <v>1486814978</v>
      </c>
      <c r="J2855" s="12">
        <v>1484222978</v>
      </c>
      <c r="K2855" s="13">
        <f>(J2855/86400)+25569</f>
        <v>42747.506689814814</v>
      </c>
      <c r="L2855" t="b">
        <v>0</v>
      </c>
      <c r="M2855">
        <v>15</v>
      </c>
      <c r="N2855" t="b">
        <v>1</v>
      </c>
      <c r="O2855" t="s">
        <v>8283</v>
      </c>
      <c r="P2855">
        <f t="shared" si="88"/>
        <v>0</v>
      </c>
      <c r="Q2855">
        <f>YEAR(K2855)</f>
        <v>2017</v>
      </c>
      <c r="R2855">
        <f t="shared" si="89"/>
        <v>290</v>
      </c>
      <c r="S2855" s="17" t="s">
        <v>8333</v>
      </c>
      <c r="T2855" t="s">
        <v>8334</v>
      </c>
    </row>
    <row r="2856" spans="1:20" ht="48" x14ac:dyDescent="0.2">
      <c r="A2856">
        <v>1546</v>
      </c>
      <c r="B2856" s="3" t="s">
        <v>1547</v>
      </c>
      <c r="C2856" s="3" t="s">
        <v>5656</v>
      </c>
      <c r="D2856" s="6">
        <v>1000</v>
      </c>
      <c r="E2856" s="8">
        <v>289</v>
      </c>
      <c r="F2856" t="s">
        <v>8220</v>
      </c>
      <c r="G2856" t="s">
        <v>8224</v>
      </c>
      <c r="H2856" t="s">
        <v>8246</v>
      </c>
      <c r="I2856" s="12">
        <v>1410930399</v>
      </c>
      <c r="J2856" s="12">
        <v>1405746399</v>
      </c>
      <c r="K2856" s="13">
        <f>(J2856/86400)+25569</f>
        <v>41839.212951388887</v>
      </c>
      <c r="L2856" t="b">
        <v>0</v>
      </c>
      <c r="M2856">
        <v>11</v>
      </c>
      <c r="N2856" t="b">
        <v>0</v>
      </c>
      <c r="O2856" t="s">
        <v>8287</v>
      </c>
      <c r="P2856">
        <f t="shared" si="88"/>
        <v>0</v>
      </c>
      <c r="Q2856">
        <f>YEAR(K2856)</f>
        <v>2014</v>
      </c>
      <c r="R2856">
        <f t="shared" si="89"/>
        <v>29</v>
      </c>
      <c r="S2856" s="17" t="s">
        <v>8333</v>
      </c>
      <c r="T2856" t="s">
        <v>8375</v>
      </c>
    </row>
    <row r="2857" spans="1:20" ht="32" x14ac:dyDescent="0.2">
      <c r="A2857">
        <v>943</v>
      </c>
      <c r="B2857" s="3" t="s">
        <v>944</v>
      </c>
      <c r="C2857" s="3" t="s">
        <v>5053</v>
      </c>
      <c r="D2857" s="6">
        <v>3000</v>
      </c>
      <c r="E2857" s="8">
        <v>289</v>
      </c>
      <c r="F2857" t="s">
        <v>8220</v>
      </c>
      <c r="G2857" t="s">
        <v>8223</v>
      </c>
      <c r="H2857" t="s">
        <v>8245</v>
      </c>
      <c r="I2857" s="12">
        <v>1480438905</v>
      </c>
      <c r="J2857" s="12">
        <v>1477843305</v>
      </c>
      <c r="K2857" s="13">
        <f>(J2857/86400)+25569</f>
        <v>42673.66788194445</v>
      </c>
      <c r="L2857" t="b">
        <v>0</v>
      </c>
      <c r="M2857">
        <v>12</v>
      </c>
      <c r="N2857" t="b">
        <v>0</v>
      </c>
      <c r="O2857" t="s">
        <v>8271</v>
      </c>
      <c r="P2857">
        <f t="shared" si="88"/>
        <v>0</v>
      </c>
      <c r="Q2857">
        <f>YEAR(K2857)</f>
        <v>2016</v>
      </c>
      <c r="R2857">
        <f t="shared" si="89"/>
        <v>10</v>
      </c>
      <c r="S2857" s="17" t="s">
        <v>8328</v>
      </c>
      <c r="T2857" t="s">
        <v>8330</v>
      </c>
    </row>
    <row r="2858" spans="1:20" ht="48" hidden="1" x14ac:dyDescent="0.2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 s="12">
        <v>1449257348</v>
      </c>
      <c r="J2858" s="12">
        <v>1444069748</v>
      </c>
      <c r="K2858" s="13">
        <f>(J2858/86400)+25569</f>
        <v>42282.770231481481</v>
      </c>
      <c r="L2858" t="b">
        <v>0</v>
      </c>
      <c r="M2858">
        <v>15</v>
      </c>
      <c r="N2858" t="b">
        <v>1</v>
      </c>
      <c r="O2858" t="s">
        <v>8269</v>
      </c>
      <c r="P2858">
        <f t="shared" si="88"/>
        <v>0</v>
      </c>
      <c r="Q2858">
        <f>YEAR(K2858)</f>
        <v>2015</v>
      </c>
      <c r="R2858">
        <f t="shared" si="89"/>
        <v>286</v>
      </c>
      <c r="S2858" s="17" t="s">
        <v>8343</v>
      </c>
      <c r="T2858" t="s">
        <v>8346</v>
      </c>
    </row>
    <row r="2859" spans="1:20" ht="32" x14ac:dyDescent="0.2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 s="12">
        <v>1473444048</v>
      </c>
      <c r="J2859" s="12">
        <v>1470852048</v>
      </c>
      <c r="K2859" s="13">
        <f>(J2859/86400)+25569</f>
        <v>42592.750555555554</v>
      </c>
      <c r="L2859" t="b">
        <v>0</v>
      </c>
      <c r="M2859">
        <v>5</v>
      </c>
      <c r="N2859" t="b">
        <v>0</v>
      </c>
      <c r="O2859" t="s">
        <v>8271</v>
      </c>
      <c r="P2859">
        <f t="shared" si="88"/>
        <v>0</v>
      </c>
      <c r="Q2859">
        <f>YEAR(K2859)</f>
        <v>2016</v>
      </c>
      <c r="R2859">
        <f t="shared" si="89"/>
        <v>2</v>
      </c>
      <c r="S2859" s="17" t="s">
        <v>8328</v>
      </c>
      <c r="T2859" t="s">
        <v>8330</v>
      </c>
    </row>
    <row r="2860" spans="1:20" ht="48" x14ac:dyDescent="0.2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 s="12">
        <v>1460608780</v>
      </c>
      <c r="J2860" s="12">
        <v>1455428380</v>
      </c>
      <c r="K2860" s="13">
        <f>(J2860/86400)+25569</f>
        <v>42414.235879629632</v>
      </c>
      <c r="L2860" t="b">
        <v>0</v>
      </c>
      <c r="M2860">
        <v>4</v>
      </c>
      <c r="N2860" t="b">
        <v>0</v>
      </c>
      <c r="O2860" t="s">
        <v>8269</v>
      </c>
      <c r="P2860">
        <f t="shared" si="88"/>
        <v>0</v>
      </c>
      <c r="Q2860">
        <f>YEAR(K2860)</f>
        <v>2016</v>
      </c>
      <c r="R2860">
        <f t="shared" si="89"/>
        <v>14</v>
      </c>
      <c r="S2860" s="17" t="s">
        <v>8343</v>
      </c>
      <c r="T2860" t="s">
        <v>8346</v>
      </c>
    </row>
    <row r="2861" spans="1:20" ht="48" x14ac:dyDescent="0.2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 s="12">
        <v>1403539200</v>
      </c>
      <c r="J2861" s="12">
        <v>1400604056</v>
      </c>
      <c r="K2861" s="13">
        <f>(J2861/86400)+25569</f>
        <v>41779.695092592592</v>
      </c>
      <c r="L2861" t="b">
        <v>0</v>
      </c>
      <c r="M2861">
        <v>5</v>
      </c>
      <c r="N2861" t="b">
        <v>0</v>
      </c>
      <c r="O2861" t="s">
        <v>8269</v>
      </c>
      <c r="P2861">
        <f t="shared" si="88"/>
        <v>0</v>
      </c>
      <c r="Q2861">
        <f>YEAR(K2861)</f>
        <v>2014</v>
      </c>
      <c r="R2861">
        <f t="shared" si="89"/>
        <v>3</v>
      </c>
      <c r="S2861" s="17" t="s">
        <v>8343</v>
      </c>
      <c r="T2861" t="s">
        <v>8346</v>
      </c>
    </row>
    <row r="2862" spans="1:20" ht="32" x14ac:dyDescent="0.2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 s="12">
        <v>1484156948</v>
      </c>
      <c r="J2862" s="12">
        <v>1481564948</v>
      </c>
      <c r="K2862" s="13">
        <f>(J2862/86400)+25569</f>
        <v>42716.7424537037</v>
      </c>
      <c r="L2862" t="b">
        <v>0</v>
      </c>
      <c r="M2862">
        <v>10</v>
      </c>
      <c r="N2862" t="b">
        <v>0</v>
      </c>
      <c r="O2862" t="s">
        <v>8280</v>
      </c>
      <c r="P2862">
        <f t="shared" si="88"/>
        <v>0</v>
      </c>
      <c r="Q2862">
        <f>YEAR(K2862)</f>
        <v>2016</v>
      </c>
      <c r="R2862">
        <f t="shared" si="89"/>
        <v>1</v>
      </c>
      <c r="S2862" s="17" t="s">
        <v>8336</v>
      </c>
      <c r="T2862" t="s">
        <v>8354</v>
      </c>
    </row>
    <row r="2863" spans="1:20" ht="48" x14ac:dyDescent="0.2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 s="12">
        <v>1443379104</v>
      </c>
      <c r="J2863" s="12">
        <v>1440787104</v>
      </c>
      <c r="K2863" s="13">
        <f>(J2863/86400)+25569</f>
        <v>42244.776666666672</v>
      </c>
      <c r="L2863" t="b">
        <v>0</v>
      </c>
      <c r="M2863">
        <v>7</v>
      </c>
      <c r="N2863" t="b">
        <v>0</v>
      </c>
      <c r="O2863" t="s">
        <v>8297</v>
      </c>
      <c r="P2863">
        <f t="shared" si="88"/>
        <v>0</v>
      </c>
      <c r="Q2863">
        <f>YEAR(K2863)</f>
        <v>2015</v>
      </c>
      <c r="R2863">
        <f t="shared" si="89"/>
        <v>3</v>
      </c>
      <c r="S2863" s="17" t="s">
        <v>8339</v>
      </c>
      <c r="T2863" t="s">
        <v>8377</v>
      </c>
    </row>
    <row r="2864" spans="1:20" ht="48" hidden="1" x14ac:dyDescent="0.2">
      <c r="A2864">
        <v>1693</v>
      </c>
      <c r="B2864" s="3" t="s">
        <v>1694</v>
      </c>
      <c r="C2864" s="3" t="s">
        <v>5803</v>
      </c>
      <c r="D2864" s="6">
        <v>3000</v>
      </c>
      <c r="E2864" s="8">
        <v>280</v>
      </c>
      <c r="F2864" t="s">
        <v>8221</v>
      </c>
      <c r="G2864" t="s">
        <v>8224</v>
      </c>
      <c r="H2864" t="s">
        <v>8246</v>
      </c>
      <c r="I2864" s="12">
        <v>1491768000</v>
      </c>
      <c r="J2864" s="12">
        <v>1489097112</v>
      </c>
      <c r="K2864" s="13">
        <f>(J2864/86400)+25569</f>
        <v>42803.920277777783</v>
      </c>
      <c r="L2864" t="b">
        <v>0</v>
      </c>
      <c r="M2864">
        <v>8</v>
      </c>
      <c r="N2864" t="b">
        <v>0</v>
      </c>
      <c r="O2864" t="s">
        <v>8291</v>
      </c>
      <c r="P2864">
        <f t="shared" si="88"/>
        <v>0</v>
      </c>
      <c r="Q2864">
        <f>YEAR(K2864)</f>
        <v>2017</v>
      </c>
      <c r="R2864">
        <f t="shared" si="89"/>
        <v>9</v>
      </c>
      <c r="S2864" s="17" t="s">
        <v>8347</v>
      </c>
      <c r="T2864" t="s">
        <v>8350</v>
      </c>
    </row>
    <row r="2865" spans="1:20" ht="48" x14ac:dyDescent="0.2">
      <c r="A2865">
        <v>899</v>
      </c>
      <c r="B2865" s="3" t="s">
        <v>900</v>
      </c>
      <c r="C2865" s="3" t="s">
        <v>5009</v>
      </c>
      <c r="D2865" s="6">
        <v>750</v>
      </c>
      <c r="E2865" s="8">
        <v>280</v>
      </c>
      <c r="F2865" t="s">
        <v>8220</v>
      </c>
      <c r="G2865" t="s">
        <v>8223</v>
      </c>
      <c r="H2865" t="s">
        <v>8245</v>
      </c>
      <c r="I2865" s="12">
        <v>1306549362</v>
      </c>
      <c r="J2865" s="12">
        <v>1302661362</v>
      </c>
      <c r="K2865" s="13">
        <f>(J2865/86400)+25569</f>
        <v>40646.099097222221</v>
      </c>
      <c r="L2865" t="b">
        <v>0</v>
      </c>
      <c r="M2865">
        <v>8</v>
      </c>
      <c r="N2865" t="b">
        <v>0</v>
      </c>
      <c r="O2865" t="s">
        <v>8277</v>
      </c>
      <c r="P2865">
        <f t="shared" si="88"/>
        <v>0</v>
      </c>
      <c r="Q2865">
        <f>YEAR(K2865)</f>
        <v>2011</v>
      </c>
      <c r="R2865">
        <f t="shared" si="89"/>
        <v>37</v>
      </c>
      <c r="S2865" s="17" t="s">
        <v>8347</v>
      </c>
      <c r="T2865" t="s">
        <v>8348</v>
      </c>
    </row>
    <row r="2866" spans="1:20" ht="48" x14ac:dyDescent="0.2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 s="12">
        <v>1403122380</v>
      </c>
      <c r="J2866" s="12">
        <v>1400634728</v>
      </c>
      <c r="K2866" s="13">
        <f>(J2866/86400)+25569</f>
        <v>41780.050092592595</v>
      </c>
      <c r="L2866" t="b">
        <v>0</v>
      </c>
      <c r="M2866">
        <v>7</v>
      </c>
      <c r="N2866" t="b">
        <v>0</v>
      </c>
      <c r="O2866" t="s">
        <v>8289</v>
      </c>
      <c r="P2866">
        <f t="shared" si="88"/>
        <v>0</v>
      </c>
      <c r="Q2866">
        <f>YEAR(K2866)</f>
        <v>2014</v>
      </c>
      <c r="R2866">
        <f t="shared" si="89"/>
        <v>0</v>
      </c>
      <c r="S2866" s="17" t="s">
        <v>8333</v>
      </c>
      <c r="T2866" t="s">
        <v>8371</v>
      </c>
    </row>
    <row r="2867" spans="1:20" ht="48" x14ac:dyDescent="0.2">
      <c r="A2867">
        <v>974</v>
      </c>
      <c r="B2867" s="3" t="s">
        <v>975</v>
      </c>
      <c r="C2867" s="3" t="s">
        <v>5084</v>
      </c>
      <c r="D2867" s="6">
        <v>50000</v>
      </c>
      <c r="E2867" s="8">
        <v>280</v>
      </c>
      <c r="F2867" t="s">
        <v>8220</v>
      </c>
      <c r="G2867" t="s">
        <v>8223</v>
      </c>
      <c r="H2867" t="s">
        <v>8245</v>
      </c>
      <c r="I2867" s="12">
        <v>1458925156</v>
      </c>
      <c r="J2867" s="12">
        <v>1456336756</v>
      </c>
      <c r="K2867" s="13">
        <f>(J2867/86400)+25569</f>
        <v>42424.749490740738</v>
      </c>
      <c r="L2867" t="b">
        <v>0</v>
      </c>
      <c r="M2867">
        <v>3</v>
      </c>
      <c r="N2867" t="b">
        <v>0</v>
      </c>
      <c r="O2867" t="s">
        <v>8271</v>
      </c>
      <c r="P2867">
        <f t="shared" si="88"/>
        <v>0</v>
      </c>
      <c r="Q2867">
        <f>YEAR(K2867)</f>
        <v>2016</v>
      </c>
      <c r="R2867">
        <f t="shared" si="89"/>
        <v>1</v>
      </c>
      <c r="S2867" s="17" t="s">
        <v>8328</v>
      </c>
      <c r="T2867" t="s">
        <v>8330</v>
      </c>
    </row>
    <row r="2868" spans="1:20" ht="32" hidden="1" x14ac:dyDescent="0.2">
      <c r="A2868">
        <v>3397</v>
      </c>
      <c r="B2868" s="3" t="s">
        <v>3396</v>
      </c>
      <c r="C2868" s="3" t="s">
        <v>7507</v>
      </c>
      <c r="D2868" s="6">
        <v>250</v>
      </c>
      <c r="E2868" s="8">
        <v>280</v>
      </c>
      <c r="F2868" t="s">
        <v>8218</v>
      </c>
      <c r="G2868" t="s">
        <v>8224</v>
      </c>
      <c r="H2868" t="s">
        <v>8246</v>
      </c>
      <c r="I2868" s="12">
        <v>1455832800</v>
      </c>
      <c r="J2868" s="12">
        <v>1452338929</v>
      </c>
      <c r="K2868" s="13">
        <f>(J2868/86400)+25569</f>
        <v>42378.478344907402</v>
      </c>
      <c r="L2868" t="b">
        <v>0</v>
      </c>
      <c r="M2868">
        <v>24</v>
      </c>
      <c r="N2868" t="b">
        <v>1</v>
      </c>
      <c r="O2868" t="s">
        <v>8269</v>
      </c>
      <c r="P2868">
        <f t="shared" si="88"/>
        <v>0</v>
      </c>
      <c r="Q2868">
        <f>YEAR(K2868)</f>
        <v>2016</v>
      </c>
      <c r="R2868">
        <f t="shared" si="89"/>
        <v>112</v>
      </c>
      <c r="S2868" s="17" t="s">
        <v>8343</v>
      </c>
      <c r="T2868" t="s">
        <v>8346</v>
      </c>
    </row>
    <row r="2869" spans="1:20" ht="48" hidden="1" x14ac:dyDescent="0.2">
      <c r="A2869">
        <v>2957</v>
      </c>
      <c r="B2869" s="3" t="s">
        <v>2957</v>
      </c>
      <c r="C2869" s="3" t="s">
        <v>7067</v>
      </c>
      <c r="D2869" s="6">
        <v>15000</v>
      </c>
      <c r="E2869" s="8">
        <v>280</v>
      </c>
      <c r="F2869" t="s">
        <v>8219</v>
      </c>
      <c r="G2869" t="s">
        <v>8223</v>
      </c>
      <c r="H2869" t="s">
        <v>8245</v>
      </c>
      <c r="I2869" s="12">
        <v>1427498172</v>
      </c>
      <c r="J2869" s="12">
        <v>1422317772</v>
      </c>
      <c r="K2869" s="13">
        <f>(J2869/86400)+25569</f>
        <v>42031.011249999996</v>
      </c>
      <c r="L2869" t="b">
        <v>0</v>
      </c>
      <c r="M2869">
        <v>3</v>
      </c>
      <c r="N2869" t="b">
        <v>0</v>
      </c>
      <c r="O2869" t="s">
        <v>8301</v>
      </c>
      <c r="P2869">
        <f t="shared" si="88"/>
        <v>0</v>
      </c>
      <c r="Q2869">
        <f>YEAR(K2869)</f>
        <v>2015</v>
      </c>
      <c r="R2869">
        <f t="shared" si="89"/>
        <v>2</v>
      </c>
      <c r="S2869" s="17" t="s">
        <v>8343</v>
      </c>
      <c r="T2869" t="s">
        <v>8344</v>
      </c>
    </row>
    <row r="2870" spans="1:20" ht="48" x14ac:dyDescent="0.2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 s="12">
        <v>1412500322</v>
      </c>
      <c r="J2870" s="12">
        <v>1409908322</v>
      </c>
      <c r="K2870" s="13">
        <f>(J2870/86400)+25569</f>
        <v>41887.383356481485</v>
      </c>
      <c r="L2870" t="b">
        <v>0</v>
      </c>
      <c r="M2870">
        <v>6</v>
      </c>
      <c r="N2870" t="b">
        <v>0</v>
      </c>
      <c r="O2870" t="s">
        <v>8266</v>
      </c>
      <c r="P2870">
        <f t="shared" si="88"/>
        <v>0</v>
      </c>
      <c r="Q2870">
        <f>YEAR(K2870)</f>
        <v>2014</v>
      </c>
      <c r="R2870">
        <f t="shared" si="89"/>
        <v>1</v>
      </c>
      <c r="S2870" s="17" t="s">
        <v>8341</v>
      </c>
      <c r="T2870" t="s">
        <v>8345</v>
      </c>
    </row>
    <row r="2871" spans="1:20" ht="48" x14ac:dyDescent="0.2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 s="12">
        <v>1455251591</v>
      </c>
      <c r="J2871" s="12">
        <v>1452659591</v>
      </c>
      <c r="K2871" s="13">
        <f>(J2871/86400)+25569</f>
        <v>42382.189710648148</v>
      </c>
      <c r="L2871" t="b">
        <v>0</v>
      </c>
      <c r="M2871">
        <v>5</v>
      </c>
      <c r="N2871" t="b">
        <v>0</v>
      </c>
      <c r="O2871" t="s">
        <v>8301</v>
      </c>
      <c r="P2871">
        <f t="shared" si="88"/>
        <v>0</v>
      </c>
      <c r="Q2871">
        <f>YEAR(K2871)</f>
        <v>2016</v>
      </c>
      <c r="R2871">
        <f t="shared" si="89"/>
        <v>14</v>
      </c>
      <c r="S2871" s="17" t="s">
        <v>8343</v>
      </c>
      <c r="T2871" t="s">
        <v>8344</v>
      </c>
    </row>
    <row r="2872" spans="1:20" ht="48" hidden="1" x14ac:dyDescent="0.2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 s="12">
        <v>1410810903</v>
      </c>
      <c r="J2872" s="12">
        <v>1405626903</v>
      </c>
      <c r="K2872" s="13">
        <f>(J2872/86400)+25569</f>
        <v>41837.829895833333</v>
      </c>
      <c r="L2872" t="b">
        <v>0</v>
      </c>
      <c r="M2872">
        <v>12</v>
      </c>
      <c r="N2872" t="b">
        <v>0</v>
      </c>
      <c r="O2872" t="s">
        <v>8282</v>
      </c>
      <c r="P2872">
        <f t="shared" si="88"/>
        <v>0</v>
      </c>
      <c r="Q2872">
        <f>YEAR(K2872)</f>
        <v>2014</v>
      </c>
      <c r="R2872">
        <f t="shared" si="89"/>
        <v>0</v>
      </c>
      <c r="S2872" s="17" t="s">
        <v>8339</v>
      </c>
      <c r="T2872" t="s">
        <v>8365</v>
      </c>
    </row>
    <row r="2873" spans="1:20" ht="32" hidden="1" x14ac:dyDescent="0.2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 s="12">
        <v>1449089965</v>
      </c>
      <c r="J2873" s="12">
        <v>1446670765</v>
      </c>
      <c r="K2873" s="13">
        <f>(J2873/86400)+25569</f>
        <v>42312.874594907407</v>
      </c>
      <c r="L2873" t="b">
        <v>0</v>
      </c>
      <c r="M2873">
        <v>9</v>
      </c>
      <c r="N2873" t="b">
        <v>1</v>
      </c>
      <c r="O2873" t="s">
        <v>8269</v>
      </c>
      <c r="P2873">
        <f t="shared" si="88"/>
        <v>0</v>
      </c>
      <c r="Q2873">
        <f>YEAR(K2873)</f>
        <v>2015</v>
      </c>
      <c r="R2873">
        <f t="shared" si="89"/>
        <v>139</v>
      </c>
      <c r="S2873" s="17" t="s">
        <v>8343</v>
      </c>
      <c r="T2873" t="s">
        <v>8346</v>
      </c>
    </row>
    <row r="2874" spans="1:20" ht="19" x14ac:dyDescent="0.2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 s="12">
        <v>1459915491</v>
      </c>
      <c r="J2874" s="12">
        <v>1457327091</v>
      </c>
      <c r="K2874" s="13">
        <f>(J2874/86400)+25569</f>
        <v>42436.211701388893</v>
      </c>
      <c r="L2874" t="b">
        <v>0</v>
      </c>
      <c r="M2874">
        <v>4</v>
      </c>
      <c r="N2874" t="b">
        <v>0</v>
      </c>
      <c r="O2874" t="s">
        <v>8300</v>
      </c>
      <c r="P2874">
        <f t="shared" si="88"/>
        <v>0</v>
      </c>
      <c r="Q2874">
        <f>YEAR(K2874)</f>
        <v>2016</v>
      </c>
      <c r="R2874">
        <f t="shared" si="89"/>
        <v>1</v>
      </c>
      <c r="S2874" s="17" t="s">
        <v>8328</v>
      </c>
      <c r="T2874" t="s">
        <v>8360</v>
      </c>
    </row>
    <row r="2875" spans="1:20" ht="48" x14ac:dyDescent="0.2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 s="12">
        <v>1456016576</v>
      </c>
      <c r="J2875" s="12">
        <v>1450832576</v>
      </c>
      <c r="K2875" s="13">
        <f>(J2875/86400)+25569</f>
        <v>42361.043703703705</v>
      </c>
      <c r="L2875" t="b">
        <v>0</v>
      </c>
      <c r="M2875">
        <v>7</v>
      </c>
      <c r="N2875" t="b">
        <v>0</v>
      </c>
      <c r="O2875" t="s">
        <v>8271</v>
      </c>
      <c r="P2875">
        <f t="shared" si="88"/>
        <v>0</v>
      </c>
      <c r="Q2875">
        <f>YEAR(K2875)</f>
        <v>2015</v>
      </c>
      <c r="R2875">
        <f t="shared" si="89"/>
        <v>1</v>
      </c>
      <c r="S2875" s="17" t="s">
        <v>8328</v>
      </c>
      <c r="T2875" t="s">
        <v>8330</v>
      </c>
    </row>
    <row r="2876" spans="1:20" ht="48" x14ac:dyDescent="0.2">
      <c r="A2876">
        <v>3205</v>
      </c>
      <c r="B2876" s="3" t="s">
        <v>3205</v>
      </c>
      <c r="C2876" s="3" t="s">
        <v>7315</v>
      </c>
      <c r="D2876" s="6">
        <v>8000</v>
      </c>
      <c r="E2876" s="8">
        <v>273</v>
      </c>
      <c r="F2876" t="s">
        <v>8220</v>
      </c>
      <c r="G2876" t="s">
        <v>8224</v>
      </c>
      <c r="H2876" t="s">
        <v>8246</v>
      </c>
      <c r="I2876" s="12">
        <v>1430470772</v>
      </c>
      <c r="J2876" s="12">
        <v>1427878772</v>
      </c>
      <c r="K2876" s="13">
        <f>(J2876/86400)+25569</f>
        <v>42095.374675925923</v>
      </c>
      <c r="L2876" t="b">
        <v>0</v>
      </c>
      <c r="M2876">
        <v>12</v>
      </c>
      <c r="N2876" t="b">
        <v>0</v>
      </c>
      <c r="O2876" t="s">
        <v>8303</v>
      </c>
      <c r="P2876">
        <f t="shared" si="88"/>
        <v>0</v>
      </c>
      <c r="Q2876">
        <f>YEAR(K2876)</f>
        <v>2015</v>
      </c>
      <c r="R2876">
        <f t="shared" si="89"/>
        <v>3</v>
      </c>
      <c r="S2876" s="17" t="s">
        <v>8343</v>
      </c>
      <c r="T2876" t="s">
        <v>8355</v>
      </c>
    </row>
    <row r="2877" spans="1:20" ht="48" x14ac:dyDescent="0.2">
      <c r="A2877">
        <v>2891</v>
      </c>
      <c r="B2877" s="3" t="s">
        <v>2891</v>
      </c>
      <c r="C2877" s="3" t="s">
        <v>7001</v>
      </c>
      <c r="D2877" s="6">
        <v>10000</v>
      </c>
      <c r="E2877" s="8">
        <v>273</v>
      </c>
      <c r="F2877" t="s">
        <v>8220</v>
      </c>
      <c r="G2877" t="s">
        <v>8223</v>
      </c>
      <c r="H2877" t="s">
        <v>8245</v>
      </c>
      <c r="I2877" s="12">
        <v>1460751128</v>
      </c>
      <c r="J2877" s="12">
        <v>1455570728</v>
      </c>
      <c r="K2877" s="13">
        <f>(J2877/86400)+25569</f>
        <v>42415.883425925931</v>
      </c>
      <c r="L2877" t="b">
        <v>0</v>
      </c>
      <c r="M2877">
        <v>10</v>
      </c>
      <c r="N2877" t="b">
        <v>0</v>
      </c>
      <c r="O2877" t="s">
        <v>8269</v>
      </c>
      <c r="P2877">
        <f t="shared" si="88"/>
        <v>0</v>
      </c>
      <c r="Q2877">
        <f>YEAR(K2877)</f>
        <v>2016</v>
      </c>
      <c r="R2877">
        <f t="shared" si="89"/>
        <v>3</v>
      </c>
      <c r="S2877" s="17" t="s">
        <v>8343</v>
      </c>
      <c r="T2877" t="s">
        <v>8346</v>
      </c>
    </row>
    <row r="2878" spans="1:20" ht="48" hidden="1" x14ac:dyDescent="0.2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 s="12">
        <v>1456444800</v>
      </c>
      <c r="J2878" s="12">
        <v>1454337589</v>
      </c>
      <c r="K2878" s="13">
        <f>(J2878/86400)+25569</f>
        <v>42401.610983796301</v>
      </c>
      <c r="L2878" t="b">
        <v>0</v>
      </c>
      <c r="M2878">
        <v>20</v>
      </c>
      <c r="N2878" t="b">
        <v>1</v>
      </c>
      <c r="O2878" t="s">
        <v>8269</v>
      </c>
      <c r="P2878">
        <f t="shared" si="88"/>
        <v>0</v>
      </c>
      <c r="Q2878">
        <f>YEAR(K2878)</f>
        <v>2016</v>
      </c>
      <c r="R2878">
        <f t="shared" si="89"/>
        <v>136</v>
      </c>
      <c r="S2878" s="17" t="s">
        <v>8343</v>
      </c>
      <c r="T2878" t="s">
        <v>8346</v>
      </c>
    </row>
    <row r="2879" spans="1:20" ht="48" x14ac:dyDescent="0.2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 s="12">
        <v>1484684186</v>
      </c>
      <c r="J2879" s="12">
        <v>1482092186</v>
      </c>
      <c r="K2879" s="13">
        <f>(J2879/86400)+25569</f>
        <v>42722.84474537037</v>
      </c>
      <c r="L2879" t="b">
        <v>0</v>
      </c>
      <c r="M2879">
        <v>3</v>
      </c>
      <c r="N2879" t="b">
        <v>0</v>
      </c>
      <c r="O2879" t="s">
        <v>8269</v>
      </c>
      <c r="P2879">
        <f t="shared" si="88"/>
        <v>0</v>
      </c>
      <c r="Q2879">
        <f>YEAR(K2879)</f>
        <v>2016</v>
      </c>
      <c r="R2879">
        <f t="shared" si="89"/>
        <v>5</v>
      </c>
      <c r="S2879" s="17" t="s">
        <v>8343</v>
      </c>
      <c r="T2879" t="s">
        <v>8346</v>
      </c>
    </row>
    <row r="2880" spans="1:20" ht="48" x14ac:dyDescent="0.2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 s="12">
        <v>1450541229</v>
      </c>
      <c r="J2880" s="12">
        <v>1447949229</v>
      </c>
      <c r="K2880" s="13">
        <f>(J2880/86400)+25569</f>
        <v>42327.671631944446</v>
      </c>
      <c r="L2880" t="b">
        <v>0</v>
      </c>
      <c r="M2880">
        <v>6</v>
      </c>
      <c r="N2880" t="b">
        <v>0</v>
      </c>
      <c r="O2880" t="s">
        <v>8281</v>
      </c>
      <c r="P2880">
        <f t="shared" si="88"/>
        <v>0</v>
      </c>
      <c r="Q2880">
        <f>YEAR(K2880)</f>
        <v>2015</v>
      </c>
      <c r="R2880">
        <f t="shared" si="89"/>
        <v>6</v>
      </c>
      <c r="S2880" s="17" t="s">
        <v>8336</v>
      </c>
      <c r="T2880" t="s">
        <v>8364</v>
      </c>
    </row>
    <row r="2881" spans="1:20" ht="48" hidden="1" x14ac:dyDescent="0.2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 s="12">
        <v>1456006938</v>
      </c>
      <c r="J2881" s="12">
        <v>1450822938</v>
      </c>
      <c r="K2881" s="13">
        <f>(J2881/86400)+25569</f>
        <v>42360.932152777779</v>
      </c>
      <c r="L2881" t="b">
        <v>0</v>
      </c>
      <c r="M2881">
        <v>5</v>
      </c>
      <c r="N2881" t="b">
        <v>0</v>
      </c>
      <c r="O2881" t="s">
        <v>8270</v>
      </c>
      <c r="P2881">
        <f t="shared" si="88"/>
        <v>0</v>
      </c>
      <c r="Q2881">
        <f>YEAR(K2881)</f>
        <v>2015</v>
      </c>
      <c r="R2881">
        <f t="shared" si="89"/>
        <v>0</v>
      </c>
      <c r="S2881" s="17" t="s">
        <v>8328</v>
      </c>
      <c r="T2881" t="s">
        <v>8362</v>
      </c>
    </row>
    <row r="2882" spans="1:20" ht="32" x14ac:dyDescent="0.2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 s="12">
        <v>1405461600</v>
      </c>
      <c r="J2882" s="12">
        <v>1403562705</v>
      </c>
      <c r="K2882" s="13">
        <f>(J2882/86400)+25569</f>
        <v>41813.938715277778</v>
      </c>
      <c r="L2882" t="b">
        <v>0</v>
      </c>
      <c r="M2882">
        <v>6</v>
      </c>
      <c r="N2882" t="b">
        <v>0</v>
      </c>
      <c r="O2882" t="s">
        <v>8269</v>
      </c>
      <c r="P2882">
        <f t="shared" si="88"/>
        <v>0</v>
      </c>
      <c r="Q2882">
        <f>YEAR(K2882)</f>
        <v>2014</v>
      </c>
      <c r="R2882">
        <f t="shared" si="89"/>
        <v>18</v>
      </c>
      <c r="S2882" s="17" t="s">
        <v>8343</v>
      </c>
      <c r="T2882" t="s">
        <v>8346</v>
      </c>
    </row>
    <row r="2883" spans="1:20" ht="48" hidden="1" x14ac:dyDescent="0.2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 s="12">
        <v>1470058860</v>
      </c>
      <c r="J2883" s="12">
        <v>1469026903</v>
      </c>
      <c r="K2883" s="13">
        <f>(J2883/86400)+25569</f>
        <v>42571.626192129625</v>
      </c>
      <c r="L2883" t="b">
        <v>0</v>
      </c>
      <c r="M2883">
        <v>7</v>
      </c>
      <c r="N2883" t="b">
        <v>1</v>
      </c>
      <c r="O2883" t="s">
        <v>8269</v>
      </c>
      <c r="P2883">
        <f t="shared" ref="P2883:P2946" si="90">IFERROR(ROUND(E2883/L2883,2),0)</f>
        <v>0</v>
      </c>
      <c r="Q2883">
        <f>YEAR(K2883)</f>
        <v>2016</v>
      </c>
      <c r="R2883">
        <f t="shared" ref="R2883:R2946" si="91">ROUND(E2883/D2883*100,0)</f>
        <v>108</v>
      </c>
      <c r="S2883" s="17" t="s">
        <v>8343</v>
      </c>
      <c r="T2883" t="s">
        <v>8346</v>
      </c>
    </row>
    <row r="2884" spans="1:20" ht="48" hidden="1" x14ac:dyDescent="0.2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 s="12">
        <v>1408827550</v>
      </c>
      <c r="J2884" s="12">
        <v>1406235550</v>
      </c>
      <c r="K2884" s="13">
        <f>(J2884/86400)+25569</f>
        <v>41844.874421296292</v>
      </c>
      <c r="L2884" t="b">
        <v>0</v>
      </c>
      <c r="M2884">
        <v>8</v>
      </c>
      <c r="N2884" t="b">
        <v>0</v>
      </c>
      <c r="O2884" t="s">
        <v>8279</v>
      </c>
      <c r="P2884">
        <f t="shared" si="90"/>
        <v>0</v>
      </c>
      <c r="Q2884">
        <f>YEAR(K2884)</f>
        <v>2014</v>
      </c>
      <c r="R2884">
        <f t="shared" si="91"/>
        <v>3</v>
      </c>
      <c r="S2884" s="17" t="s">
        <v>8366</v>
      </c>
      <c r="T2884" t="s">
        <v>8367</v>
      </c>
    </row>
    <row r="2885" spans="1:20" ht="48" x14ac:dyDescent="0.2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 s="12">
        <v>1466363576</v>
      </c>
      <c r="J2885" s="12">
        <v>1461179576</v>
      </c>
      <c r="K2885" s="13">
        <f>(J2885/86400)+25569</f>
        <v>42480.80064814815</v>
      </c>
      <c r="L2885" t="b">
        <v>0</v>
      </c>
      <c r="M2885">
        <v>9</v>
      </c>
      <c r="N2885" t="b">
        <v>0</v>
      </c>
      <c r="O2885" t="s">
        <v>8269</v>
      </c>
      <c r="P2885">
        <f t="shared" si="90"/>
        <v>0</v>
      </c>
      <c r="Q2885">
        <f>YEAR(K2885)</f>
        <v>2016</v>
      </c>
      <c r="R2885">
        <f t="shared" si="91"/>
        <v>7</v>
      </c>
      <c r="S2885" s="17" t="s">
        <v>8343</v>
      </c>
      <c r="T2885" t="s">
        <v>8346</v>
      </c>
    </row>
    <row r="2886" spans="1:20" ht="64" x14ac:dyDescent="0.2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 s="12">
        <v>1465407219</v>
      </c>
      <c r="J2886" s="12">
        <v>1462815219</v>
      </c>
      <c r="K2886" s="13">
        <f>(J2886/86400)+25569</f>
        <v>42499.73170138889</v>
      </c>
      <c r="L2886" t="b">
        <v>0</v>
      </c>
      <c r="M2886">
        <v>5</v>
      </c>
      <c r="N2886" t="b">
        <v>0</v>
      </c>
      <c r="O2886" t="s">
        <v>8269</v>
      </c>
      <c r="P2886">
        <f t="shared" si="90"/>
        <v>0</v>
      </c>
      <c r="Q2886">
        <f>YEAR(K2886)</f>
        <v>2016</v>
      </c>
      <c r="R2886">
        <f t="shared" si="91"/>
        <v>3</v>
      </c>
      <c r="S2886" s="17" t="s">
        <v>8343</v>
      </c>
      <c r="T2886" t="s">
        <v>8346</v>
      </c>
    </row>
    <row r="2887" spans="1:20" ht="48" x14ac:dyDescent="0.2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 s="12">
        <v>1487365200</v>
      </c>
      <c r="J2887" s="12">
        <v>1483734100</v>
      </c>
      <c r="K2887" s="13">
        <f>(J2887/86400)+25569</f>
        <v>42741.848379629635</v>
      </c>
      <c r="L2887" t="b">
        <v>0</v>
      </c>
      <c r="M2887">
        <v>8</v>
      </c>
      <c r="N2887" t="b">
        <v>0</v>
      </c>
      <c r="O2887" t="s">
        <v>8266</v>
      </c>
      <c r="P2887">
        <f t="shared" si="90"/>
        <v>0</v>
      </c>
      <c r="Q2887">
        <f>YEAR(K2887)</f>
        <v>2017</v>
      </c>
      <c r="R2887">
        <f t="shared" si="91"/>
        <v>10</v>
      </c>
      <c r="S2887" s="17" t="s">
        <v>8341</v>
      </c>
      <c r="T2887" t="s">
        <v>8345</v>
      </c>
    </row>
    <row r="2888" spans="1:20" ht="48" hidden="1" x14ac:dyDescent="0.2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 s="12">
        <v>1467934937</v>
      </c>
      <c r="J2888" s="12">
        <v>1465342937</v>
      </c>
      <c r="K2888" s="13">
        <f>(J2888/86400)+25569</f>
        <v>42528.987696759257</v>
      </c>
      <c r="L2888" t="b">
        <v>0</v>
      </c>
      <c r="M2888">
        <v>3</v>
      </c>
      <c r="N2888" t="b">
        <v>0</v>
      </c>
      <c r="O2888" t="s">
        <v>8270</v>
      </c>
      <c r="P2888">
        <f t="shared" si="90"/>
        <v>0</v>
      </c>
      <c r="Q2888">
        <f>YEAR(K2888)</f>
        <v>2016</v>
      </c>
      <c r="R2888">
        <f t="shared" si="91"/>
        <v>1</v>
      </c>
      <c r="S2888" s="17" t="s">
        <v>8328</v>
      </c>
      <c r="T2888" t="s">
        <v>8362</v>
      </c>
    </row>
    <row r="2889" spans="1:20" ht="48" hidden="1" x14ac:dyDescent="0.2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 s="12">
        <v>1396890822</v>
      </c>
      <c r="J2889" s="12">
        <v>1395162822</v>
      </c>
      <c r="K2889" s="13">
        <f>(J2889/86400)+25569</f>
        <v>41716.717847222222</v>
      </c>
      <c r="L2889" t="b">
        <v>0</v>
      </c>
      <c r="M2889">
        <v>12</v>
      </c>
      <c r="N2889" t="b">
        <v>1</v>
      </c>
      <c r="O2889" t="s">
        <v>8264</v>
      </c>
      <c r="P2889">
        <f t="shared" si="90"/>
        <v>0</v>
      </c>
      <c r="Q2889">
        <f>YEAR(K2889)</f>
        <v>2014</v>
      </c>
      <c r="R2889">
        <f t="shared" si="91"/>
        <v>104</v>
      </c>
      <c r="S2889" s="17" t="s">
        <v>8341</v>
      </c>
      <c r="T2889" t="s">
        <v>8363</v>
      </c>
    </row>
    <row r="2890" spans="1:20" ht="48" x14ac:dyDescent="0.2">
      <c r="A2890">
        <v>891</v>
      </c>
      <c r="B2890" s="3" t="s">
        <v>892</v>
      </c>
      <c r="C2890" s="3" t="s">
        <v>5001</v>
      </c>
      <c r="D2890" s="6">
        <v>8000</v>
      </c>
      <c r="E2890" s="8">
        <v>260</v>
      </c>
      <c r="F2890" t="s">
        <v>8220</v>
      </c>
      <c r="G2890" t="s">
        <v>8223</v>
      </c>
      <c r="H2890" t="s">
        <v>8245</v>
      </c>
      <c r="I2890" s="12">
        <v>1408581930</v>
      </c>
      <c r="J2890" s="12">
        <v>1405989930</v>
      </c>
      <c r="K2890" s="13">
        <f>(J2890/86400)+25569</f>
        <v>41842.031597222223</v>
      </c>
      <c r="L2890" t="b">
        <v>0</v>
      </c>
      <c r="M2890">
        <v>9</v>
      </c>
      <c r="N2890" t="b">
        <v>0</v>
      </c>
      <c r="O2890" t="s">
        <v>8277</v>
      </c>
      <c r="P2890">
        <f t="shared" si="90"/>
        <v>0</v>
      </c>
      <c r="Q2890">
        <f>YEAR(K2890)</f>
        <v>2014</v>
      </c>
      <c r="R2890">
        <f t="shared" si="91"/>
        <v>3</v>
      </c>
      <c r="S2890" s="17" t="s">
        <v>8347</v>
      </c>
      <c r="T2890" t="s">
        <v>8348</v>
      </c>
    </row>
    <row r="2891" spans="1:20" ht="32" x14ac:dyDescent="0.2">
      <c r="A2891">
        <v>2755</v>
      </c>
      <c r="B2891" s="3" t="s">
        <v>2755</v>
      </c>
      <c r="C2891" s="3" t="s">
        <v>6865</v>
      </c>
      <c r="D2891" s="6">
        <v>500</v>
      </c>
      <c r="E2891" s="8">
        <v>260</v>
      </c>
      <c r="F2891" t="s">
        <v>8220</v>
      </c>
      <c r="G2891" t="s">
        <v>8240</v>
      </c>
      <c r="H2891" t="s">
        <v>8248</v>
      </c>
      <c r="I2891" s="12">
        <v>1428519527</v>
      </c>
      <c r="J2891" s="12">
        <v>1425927527</v>
      </c>
      <c r="K2891" s="13">
        <f>(J2891/86400)+25569</f>
        <v>42072.790821759263</v>
      </c>
      <c r="L2891" t="b">
        <v>0</v>
      </c>
      <c r="M2891">
        <v>15</v>
      </c>
      <c r="N2891" t="b">
        <v>0</v>
      </c>
      <c r="O2891" t="s">
        <v>8302</v>
      </c>
      <c r="P2891">
        <f t="shared" si="90"/>
        <v>0</v>
      </c>
      <c r="Q2891">
        <f>YEAR(K2891)</f>
        <v>2015</v>
      </c>
      <c r="R2891">
        <f t="shared" si="91"/>
        <v>52</v>
      </c>
      <c r="S2891" s="17" t="s">
        <v>8331</v>
      </c>
      <c r="T2891" t="s">
        <v>8376</v>
      </c>
    </row>
    <row r="2892" spans="1:20" ht="48" x14ac:dyDescent="0.2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 s="12">
        <v>1407869851</v>
      </c>
      <c r="J2892" s="12">
        <v>1404845851</v>
      </c>
      <c r="K2892" s="13">
        <f>(J2892/86400)+25569</f>
        <v>41828.789942129632</v>
      </c>
      <c r="L2892" t="b">
        <v>0</v>
      </c>
      <c r="M2892">
        <v>9</v>
      </c>
      <c r="N2892" t="b">
        <v>0</v>
      </c>
      <c r="O2892" t="s">
        <v>8292</v>
      </c>
      <c r="P2892">
        <f t="shared" si="90"/>
        <v>0</v>
      </c>
      <c r="Q2892">
        <f>YEAR(K2892)</f>
        <v>2014</v>
      </c>
      <c r="R2892">
        <f t="shared" si="91"/>
        <v>1</v>
      </c>
      <c r="S2892" s="17" t="s">
        <v>8328</v>
      </c>
      <c r="T2892" t="s">
        <v>8338</v>
      </c>
    </row>
    <row r="2893" spans="1:20" ht="48" x14ac:dyDescent="0.2">
      <c r="A2893">
        <v>691</v>
      </c>
      <c r="B2893" s="3" t="s">
        <v>692</v>
      </c>
      <c r="C2893" s="3" t="s">
        <v>4801</v>
      </c>
      <c r="D2893" s="6">
        <v>50000</v>
      </c>
      <c r="E2893" s="8">
        <v>260</v>
      </c>
      <c r="F2893" t="s">
        <v>8220</v>
      </c>
      <c r="G2893" t="s">
        <v>8223</v>
      </c>
      <c r="H2893" t="s">
        <v>8245</v>
      </c>
      <c r="I2893" s="12">
        <v>1435711246</v>
      </c>
      <c r="J2893" s="12">
        <v>1433292046</v>
      </c>
      <c r="K2893" s="13">
        <f>(J2893/86400)+25569</f>
        <v>42158.028310185182</v>
      </c>
      <c r="L2893" t="b">
        <v>0</v>
      </c>
      <c r="M2893">
        <v>10</v>
      </c>
      <c r="N2893" t="b">
        <v>0</v>
      </c>
      <c r="O2893" t="s">
        <v>8271</v>
      </c>
      <c r="P2893">
        <f t="shared" si="90"/>
        <v>0</v>
      </c>
      <c r="Q2893">
        <f>YEAR(K2893)</f>
        <v>2015</v>
      </c>
      <c r="R2893">
        <f t="shared" si="91"/>
        <v>1</v>
      </c>
      <c r="S2893" s="17" t="s">
        <v>8328</v>
      </c>
      <c r="T2893" t="s">
        <v>8330</v>
      </c>
    </row>
    <row r="2894" spans="1:20" ht="48" x14ac:dyDescent="0.2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 s="12">
        <v>1406913120</v>
      </c>
      <c r="J2894" s="12">
        <v>1404927690</v>
      </c>
      <c r="K2894" s="13">
        <f>(J2894/86400)+25569</f>
        <v>41829.73715277778</v>
      </c>
      <c r="L2894" t="b">
        <v>0</v>
      </c>
      <c r="M2894">
        <v>4</v>
      </c>
      <c r="N2894" t="b">
        <v>0</v>
      </c>
      <c r="O2894" t="s">
        <v>8269</v>
      </c>
      <c r="P2894">
        <f t="shared" si="90"/>
        <v>0</v>
      </c>
      <c r="Q2894">
        <f>YEAR(K2894)</f>
        <v>2014</v>
      </c>
      <c r="R2894">
        <f t="shared" si="91"/>
        <v>5</v>
      </c>
      <c r="S2894" s="17" t="s">
        <v>8343</v>
      </c>
      <c r="T2894" t="s">
        <v>8346</v>
      </c>
    </row>
    <row r="2895" spans="1:20" ht="32" x14ac:dyDescent="0.2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 s="12">
        <v>1427086740</v>
      </c>
      <c r="J2895" s="12">
        <v>1424488244</v>
      </c>
      <c r="K2895" s="13">
        <f>(J2895/86400)+25569</f>
        <v>42056.1324537037</v>
      </c>
      <c r="L2895" t="b">
        <v>0</v>
      </c>
      <c r="M2895">
        <v>7</v>
      </c>
      <c r="N2895" t="b">
        <v>0</v>
      </c>
      <c r="O2895" t="s">
        <v>8269</v>
      </c>
      <c r="P2895">
        <f t="shared" si="90"/>
        <v>0</v>
      </c>
      <c r="Q2895">
        <f>YEAR(K2895)</f>
        <v>2015</v>
      </c>
      <c r="R2895">
        <f t="shared" si="91"/>
        <v>33</v>
      </c>
      <c r="S2895" s="17" t="s">
        <v>8343</v>
      </c>
      <c r="T2895" t="s">
        <v>8346</v>
      </c>
    </row>
    <row r="2896" spans="1:20" ht="48" x14ac:dyDescent="0.2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 s="12">
        <v>1434213443</v>
      </c>
      <c r="J2896" s="12">
        <v>1431621443</v>
      </c>
      <c r="K2896" s="13">
        <f>(J2896/86400)+25569</f>
        <v>42138.692627314813</v>
      </c>
      <c r="L2896" t="b">
        <v>0</v>
      </c>
      <c r="M2896">
        <v>4</v>
      </c>
      <c r="N2896" t="b">
        <v>0</v>
      </c>
      <c r="O2896" t="s">
        <v>8270</v>
      </c>
      <c r="P2896">
        <f t="shared" si="90"/>
        <v>0</v>
      </c>
      <c r="Q2896">
        <f>YEAR(K2896)</f>
        <v>2015</v>
      </c>
      <c r="R2896">
        <f t="shared" si="91"/>
        <v>0</v>
      </c>
      <c r="S2896" s="17" t="s">
        <v>8328</v>
      </c>
      <c r="T2896" t="s">
        <v>8362</v>
      </c>
    </row>
    <row r="2897" spans="1:20" ht="64" hidden="1" x14ac:dyDescent="0.2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 s="12">
        <v>1492372800</v>
      </c>
      <c r="J2897" s="12">
        <v>1488823488</v>
      </c>
      <c r="K2897" s="13">
        <f>(J2897/86400)+25569</f>
        <v>42800.753333333334</v>
      </c>
      <c r="L2897" t="b">
        <v>0</v>
      </c>
      <c r="M2897">
        <v>8</v>
      </c>
      <c r="N2897" t="b">
        <v>0</v>
      </c>
      <c r="O2897" t="s">
        <v>8269</v>
      </c>
      <c r="P2897">
        <f t="shared" si="90"/>
        <v>0</v>
      </c>
      <c r="Q2897">
        <f>YEAR(K2897)</f>
        <v>2017</v>
      </c>
      <c r="R2897">
        <f t="shared" si="91"/>
        <v>52</v>
      </c>
      <c r="S2897" s="17" t="s">
        <v>8343</v>
      </c>
      <c r="T2897" t="s">
        <v>8346</v>
      </c>
    </row>
    <row r="2898" spans="1:20" ht="48" x14ac:dyDescent="0.2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 s="12">
        <v>1354919022</v>
      </c>
      <c r="J2898" s="12">
        <v>1352327022</v>
      </c>
      <c r="K2898" s="13">
        <f>(J2898/86400)+25569</f>
        <v>41220.933124999996</v>
      </c>
      <c r="L2898" t="b">
        <v>0</v>
      </c>
      <c r="M2898">
        <v>11</v>
      </c>
      <c r="N2898" t="b">
        <v>0</v>
      </c>
      <c r="O2898" t="s">
        <v>8280</v>
      </c>
      <c r="P2898">
        <f t="shared" si="90"/>
        <v>0</v>
      </c>
      <c r="Q2898">
        <f>YEAR(K2898)</f>
        <v>2012</v>
      </c>
      <c r="R2898">
        <f t="shared" si="91"/>
        <v>1</v>
      </c>
      <c r="S2898" s="17" t="s">
        <v>8336</v>
      </c>
      <c r="T2898" t="s">
        <v>8354</v>
      </c>
    </row>
    <row r="2899" spans="1:20" ht="32" x14ac:dyDescent="0.2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 s="12">
        <v>1452293675</v>
      </c>
      <c r="J2899" s="12">
        <v>1447109675</v>
      </c>
      <c r="K2899" s="13">
        <f>(J2899/86400)+25569</f>
        <v>42317.954571759255</v>
      </c>
      <c r="L2899" t="b">
        <v>0</v>
      </c>
      <c r="M2899">
        <v>6</v>
      </c>
      <c r="N2899" t="b">
        <v>0</v>
      </c>
      <c r="O2899" t="s">
        <v>8282</v>
      </c>
      <c r="P2899">
        <f t="shared" si="90"/>
        <v>0</v>
      </c>
      <c r="Q2899">
        <f>YEAR(K2899)</f>
        <v>2015</v>
      </c>
      <c r="R2899">
        <f t="shared" si="91"/>
        <v>10</v>
      </c>
      <c r="S2899" s="17" t="s">
        <v>8339</v>
      </c>
      <c r="T2899" t="s">
        <v>8365</v>
      </c>
    </row>
    <row r="2900" spans="1:20" ht="48" x14ac:dyDescent="0.2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 s="12">
        <v>1462112318</v>
      </c>
      <c r="J2900" s="12">
        <v>1459520318</v>
      </c>
      <c r="K2900" s="13">
        <f>(J2900/86400)+25569</f>
        <v>42461.596273148149</v>
      </c>
      <c r="L2900" t="b">
        <v>0</v>
      </c>
      <c r="M2900">
        <v>4</v>
      </c>
      <c r="N2900" t="b">
        <v>0</v>
      </c>
      <c r="O2900" t="s">
        <v>8269</v>
      </c>
      <c r="P2900">
        <f t="shared" si="90"/>
        <v>0</v>
      </c>
      <c r="Q2900">
        <f>YEAR(K2900)</f>
        <v>2016</v>
      </c>
      <c r="R2900">
        <f t="shared" si="91"/>
        <v>34</v>
      </c>
      <c r="S2900" s="17" t="s">
        <v>8343</v>
      </c>
      <c r="T2900" t="s">
        <v>8346</v>
      </c>
    </row>
    <row r="2901" spans="1:20" ht="48" hidden="1" x14ac:dyDescent="0.2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 s="12">
        <v>1428780159</v>
      </c>
      <c r="J2901" s="12">
        <v>1426188159</v>
      </c>
      <c r="K2901" s="13">
        <f>(J2901/86400)+25569</f>
        <v>42075.807395833333</v>
      </c>
      <c r="L2901" t="b">
        <v>0</v>
      </c>
      <c r="M2901">
        <v>8</v>
      </c>
      <c r="N2901" t="b">
        <v>1</v>
      </c>
      <c r="O2901" t="s">
        <v>8269</v>
      </c>
      <c r="P2901">
        <f t="shared" si="90"/>
        <v>0</v>
      </c>
      <c r="Q2901">
        <f>YEAR(K2901)</f>
        <v>2015</v>
      </c>
      <c r="R2901">
        <f t="shared" si="91"/>
        <v>100</v>
      </c>
      <c r="S2901" s="17" t="s">
        <v>8343</v>
      </c>
      <c r="T2901" t="s">
        <v>8346</v>
      </c>
    </row>
    <row r="2902" spans="1:20" ht="48" x14ac:dyDescent="0.2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 s="12">
        <v>1466278339</v>
      </c>
      <c r="J2902" s="12">
        <v>1463686339</v>
      </c>
      <c r="K2902" s="13">
        <f>(J2902/86400)+25569</f>
        <v>42509.814108796301</v>
      </c>
      <c r="L2902" t="b">
        <v>0</v>
      </c>
      <c r="M2902">
        <v>5</v>
      </c>
      <c r="N2902" t="b">
        <v>0</v>
      </c>
      <c r="O2902" t="s">
        <v>8269</v>
      </c>
      <c r="P2902">
        <f t="shared" si="90"/>
        <v>0</v>
      </c>
      <c r="Q2902">
        <f>YEAR(K2902)</f>
        <v>2016</v>
      </c>
      <c r="R2902">
        <f t="shared" si="91"/>
        <v>13</v>
      </c>
      <c r="S2902" s="17" t="s">
        <v>8343</v>
      </c>
      <c r="T2902" t="s">
        <v>8346</v>
      </c>
    </row>
    <row r="2903" spans="1:20" ht="48" x14ac:dyDescent="0.2">
      <c r="A2903">
        <v>506</v>
      </c>
      <c r="B2903" s="3" t="s">
        <v>507</v>
      </c>
      <c r="C2903" s="3" t="s">
        <v>4616</v>
      </c>
      <c r="D2903" s="6">
        <v>200000</v>
      </c>
      <c r="E2903" s="8">
        <v>250</v>
      </c>
      <c r="F2903" t="s">
        <v>8220</v>
      </c>
      <c r="G2903" t="s">
        <v>8223</v>
      </c>
      <c r="H2903" t="s">
        <v>8245</v>
      </c>
      <c r="I2903" s="12">
        <v>1376140520</v>
      </c>
      <c r="J2903" s="12">
        <v>1373548520</v>
      </c>
      <c r="K2903" s="13">
        <f>(J2903/86400)+25569</f>
        <v>41466.552314814813</v>
      </c>
      <c r="L2903" t="b">
        <v>0</v>
      </c>
      <c r="M2903">
        <v>1</v>
      </c>
      <c r="N2903" t="b">
        <v>0</v>
      </c>
      <c r="O2903" t="s">
        <v>8268</v>
      </c>
      <c r="P2903">
        <f t="shared" si="90"/>
        <v>0</v>
      </c>
      <c r="Q2903">
        <f>YEAR(K2903)</f>
        <v>2013</v>
      </c>
      <c r="R2903">
        <f t="shared" si="91"/>
        <v>0</v>
      </c>
      <c r="S2903" s="17" t="s">
        <v>8341</v>
      </c>
      <c r="T2903" t="s">
        <v>8359</v>
      </c>
    </row>
    <row r="2904" spans="1:20" ht="48" x14ac:dyDescent="0.2">
      <c r="A2904">
        <v>191</v>
      </c>
      <c r="B2904" s="3" t="s">
        <v>193</v>
      </c>
      <c r="C2904" s="3" t="s">
        <v>4301</v>
      </c>
      <c r="D2904" s="6">
        <v>5000</v>
      </c>
      <c r="E2904" s="8">
        <v>250</v>
      </c>
      <c r="F2904" t="s">
        <v>8220</v>
      </c>
      <c r="G2904" t="s">
        <v>8225</v>
      </c>
      <c r="H2904" t="s">
        <v>8247</v>
      </c>
      <c r="I2904" s="12">
        <v>1443782138</v>
      </c>
      <c r="J2904" s="12">
        <v>1440326138</v>
      </c>
      <c r="K2904" s="13">
        <f>(J2904/86400)+25569</f>
        <v>42239.441412037035</v>
      </c>
      <c r="L2904" t="b">
        <v>0</v>
      </c>
      <c r="M2904">
        <v>3</v>
      </c>
      <c r="N2904" t="b">
        <v>0</v>
      </c>
      <c r="O2904" t="s">
        <v>8266</v>
      </c>
      <c r="P2904">
        <f t="shared" si="90"/>
        <v>0</v>
      </c>
      <c r="Q2904">
        <f>YEAR(K2904)</f>
        <v>2015</v>
      </c>
      <c r="R2904">
        <f t="shared" si="91"/>
        <v>5</v>
      </c>
      <c r="S2904" s="17" t="s">
        <v>8341</v>
      </c>
      <c r="T2904" t="s">
        <v>8345</v>
      </c>
    </row>
    <row r="2905" spans="1:20" ht="32" x14ac:dyDescent="0.2">
      <c r="A2905">
        <v>226</v>
      </c>
      <c r="B2905" s="3" t="s">
        <v>228</v>
      </c>
      <c r="C2905" s="3" t="s">
        <v>4336</v>
      </c>
      <c r="D2905" s="6">
        <v>29000</v>
      </c>
      <c r="E2905" s="8">
        <v>250</v>
      </c>
      <c r="F2905" t="s">
        <v>8220</v>
      </c>
      <c r="G2905" t="s">
        <v>8224</v>
      </c>
      <c r="H2905" t="s">
        <v>8246</v>
      </c>
      <c r="I2905" s="12">
        <v>1433064540</v>
      </c>
      <c r="J2905" s="12">
        <v>1428854344</v>
      </c>
      <c r="K2905" s="13">
        <f>(J2905/86400)+25569</f>
        <v>42106.666018518517</v>
      </c>
      <c r="L2905" t="b">
        <v>0</v>
      </c>
      <c r="M2905">
        <v>2</v>
      </c>
      <c r="N2905" t="b">
        <v>0</v>
      </c>
      <c r="O2905" t="s">
        <v>8266</v>
      </c>
      <c r="P2905">
        <f t="shared" si="90"/>
        <v>0</v>
      </c>
      <c r="Q2905">
        <f>YEAR(K2905)</f>
        <v>2015</v>
      </c>
      <c r="R2905">
        <f t="shared" si="91"/>
        <v>1</v>
      </c>
      <c r="S2905" s="17" t="s">
        <v>8341</v>
      </c>
      <c r="T2905" t="s">
        <v>8345</v>
      </c>
    </row>
    <row r="2906" spans="1:20" ht="48" x14ac:dyDescent="0.2">
      <c r="A2906">
        <v>239</v>
      </c>
      <c r="B2906" s="3" t="s">
        <v>241</v>
      </c>
      <c r="C2906" s="3" t="s">
        <v>4349</v>
      </c>
      <c r="D2906" s="6">
        <v>1000</v>
      </c>
      <c r="E2906" s="8">
        <v>250</v>
      </c>
      <c r="F2906" t="s">
        <v>8220</v>
      </c>
      <c r="G2906" t="s">
        <v>8225</v>
      </c>
      <c r="H2906" t="s">
        <v>8247</v>
      </c>
      <c r="I2906" s="12">
        <v>1446984000</v>
      </c>
      <c r="J2906" s="12">
        <v>1445308730</v>
      </c>
      <c r="K2906" s="13">
        <f>(J2906/86400)+25569</f>
        <v>42297.110300925924</v>
      </c>
      <c r="L2906" t="b">
        <v>0</v>
      </c>
      <c r="M2906">
        <v>5</v>
      </c>
      <c r="N2906" t="b">
        <v>0</v>
      </c>
      <c r="O2906" t="s">
        <v>8266</v>
      </c>
      <c r="P2906">
        <f t="shared" si="90"/>
        <v>0</v>
      </c>
      <c r="Q2906">
        <f>YEAR(K2906)</f>
        <v>2015</v>
      </c>
      <c r="R2906">
        <f t="shared" si="91"/>
        <v>25</v>
      </c>
      <c r="S2906" s="17" t="s">
        <v>8341</v>
      </c>
      <c r="T2906" t="s">
        <v>8345</v>
      </c>
    </row>
    <row r="2907" spans="1:20" ht="48" hidden="1" x14ac:dyDescent="0.2">
      <c r="A2907">
        <v>2571</v>
      </c>
      <c r="B2907" s="3" t="s">
        <v>2571</v>
      </c>
      <c r="C2907" s="3" t="s">
        <v>6681</v>
      </c>
      <c r="D2907" s="6">
        <v>100000</v>
      </c>
      <c r="E2907" s="8">
        <v>250</v>
      </c>
      <c r="F2907" t="s">
        <v>8219</v>
      </c>
      <c r="G2907" t="s">
        <v>8225</v>
      </c>
      <c r="H2907" t="s">
        <v>8247</v>
      </c>
      <c r="I2907" s="12">
        <v>1463645521</v>
      </c>
      <c r="J2907" s="12">
        <v>1458461521</v>
      </c>
      <c r="K2907" s="13">
        <f>(J2907/86400)+25569</f>
        <v>42449.341678240744</v>
      </c>
      <c r="L2907" t="b">
        <v>0</v>
      </c>
      <c r="M2907">
        <v>4</v>
      </c>
      <c r="N2907" t="b">
        <v>0</v>
      </c>
      <c r="O2907" t="s">
        <v>8282</v>
      </c>
      <c r="P2907">
        <f t="shared" si="90"/>
        <v>0</v>
      </c>
      <c r="Q2907">
        <f>YEAR(K2907)</f>
        <v>2016</v>
      </c>
      <c r="R2907">
        <f t="shared" si="91"/>
        <v>0</v>
      </c>
      <c r="S2907" s="17" t="s">
        <v>8339</v>
      </c>
      <c r="T2907" t="s">
        <v>8365</v>
      </c>
    </row>
    <row r="2908" spans="1:20" ht="48" hidden="1" x14ac:dyDescent="0.2">
      <c r="A2908">
        <v>1040</v>
      </c>
      <c r="B2908" s="3" t="s">
        <v>1041</v>
      </c>
      <c r="C2908" s="3" t="s">
        <v>5150</v>
      </c>
      <c r="D2908" s="6">
        <v>85000</v>
      </c>
      <c r="E2908" s="8">
        <v>250</v>
      </c>
      <c r="F2908" t="s">
        <v>8219</v>
      </c>
      <c r="G2908" t="s">
        <v>8223</v>
      </c>
      <c r="H2908" t="s">
        <v>8245</v>
      </c>
      <c r="I2908" s="12">
        <v>1472317209</v>
      </c>
      <c r="J2908" s="12">
        <v>1469725209</v>
      </c>
      <c r="K2908" s="13">
        <f>(J2908/86400)+25569</f>
        <v>42579.708437499998</v>
      </c>
      <c r="L2908" t="b">
        <v>0</v>
      </c>
      <c r="M2908">
        <v>1</v>
      </c>
      <c r="N2908" t="b">
        <v>0</v>
      </c>
      <c r="O2908" t="s">
        <v>8279</v>
      </c>
      <c r="P2908">
        <f t="shared" si="90"/>
        <v>0</v>
      </c>
      <c r="Q2908">
        <f>YEAR(K2908)</f>
        <v>2016</v>
      </c>
      <c r="R2908">
        <f t="shared" si="91"/>
        <v>0</v>
      </c>
      <c r="S2908" s="17" t="s">
        <v>8366</v>
      </c>
      <c r="T2908" t="s">
        <v>8367</v>
      </c>
    </row>
    <row r="2909" spans="1:20" ht="48" hidden="1" x14ac:dyDescent="0.2">
      <c r="A2909">
        <v>1008</v>
      </c>
      <c r="B2909" s="3" t="s">
        <v>1009</v>
      </c>
      <c r="C2909" s="3" t="s">
        <v>5118</v>
      </c>
      <c r="D2909" s="6">
        <v>93500</v>
      </c>
      <c r="E2909" s="8">
        <v>250</v>
      </c>
      <c r="F2909" t="s">
        <v>8219</v>
      </c>
      <c r="G2909" t="s">
        <v>8237</v>
      </c>
      <c r="H2909" t="s">
        <v>8255</v>
      </c>
      <c r="I2909" s="12">
        <v>1482953115</v>
      </c>
      <c r="J2909" s="12">
        <v>1480361115</v>
      </c>
      <c r="K2909" s="13">
        <f>(J2909/86400)+25569</f>
        <v>42702.809201388889</v>
      </c>
      <c r="L2909" t="b">
        <v>0</v>
      </c>
      <c r="M2909">
        <v>1</v>
      </c>
      <c r="N2909" t="b">
        <v>0</v>
      </c>
      <c r="O2909" t="s">
        <v>8271</v>
      </c>
      <c r="P2909">
        <f t="shared" si="90"/>
        <v>0</v>
      </c>
      <c r="Q2909">
        <f>YEAR(K2909)</f>
        <v>2016</v>
      </c>
      <c r="R2909">
        <f t="shared" si="91"/>
        <v>0</v>
      </c>
      <c r="S2909" s="17" t="s">
        <v>8328</v>
      </c>
      <c r="T2909" t="s">
        <v>8330</v>
      </c>
    </row>
    <row r="2910" spans="1:20" ht="48" x14ac:dyDescent="0.2">
      <c r="A2910">
        <v>592</v>
      </c>
      <c r="B2910" s="3" t="s">
        <v>593</v>
      </c>
      <c r="C2910" s="3" t="s">
        <v>4702</v>
      </c>
      <c r="D2910" s="6">
        <v>7500</v>
      </c>
      <c r="E2910" s="8">
        <v>250</v>
      </c>
      <c r="F2910" t="s">
        <v>8220</v>
      </c>
      <c r="G2910" t="s">
        <v>8223</v>
      </c>
      <c r="H2910" t="s">
        <v>8245</v>
      </c>
      <c r="I2910" s="12">
        <v>1417584860</v>
      </c>
      <c r="J2910" s="12">
        <v>1414992860</v>
      </c>
      <c r="K2910" s="13">
        <f>(J2910/86400)+25569</f>
        <v>41946.232175925928</v>
      </c>
      <c r="L2910" t="b">
        <v>0</v>
      </c>
      <c r="M2910">
        <v>1</v>
      </c>
      <c r="N2910" t="b">
        <v>0</v>
      </c>
      <c r="O2910" t="s">
        <v>8270</v>
      </c>
      <c r="P2910">
        <f t="shared" si="90"/>
        <v>0</v>
      </c>
      <c r="Q2910">
        <f>YEAR(K2910)</f>
        <v>2014</v>
      </c>
      <c r="R2910">
        <f t="shared" si="91"/>
        <v>3</v>
      </c>
      <c r="S2910" s="17" t="s">
        <v>8328</v>
      </c>
      <c r="T2910" t="s">
        <v>8362</v>
      </c>
    </row>
    <row r="2911" spans="1:20" ht="32" x14ac:dyDescent="0.2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 s="12">
        <v>1443224622</v>
      </c>
      <c r="J2911" s="12">
        <v>1440632622</v>
      </c>
      <c r="K2911" s="13">
        <f>(J2911/86400)+25569</f>
        <v>42242.988680555558</v>
      </c>
      <c r="L2911" t="b">
        <v>0</v>
      </c>
      <c r="M2911">
        <v>6</v>
      </c>
      <c r="N2911" t="b">
        <v>0</v>
      </c>
      <c r="O2911" t="s">
        <v>8303</v>
      </c>
      <c r="P2911">
        <f t="shared" si="90"/>
        <v>0</v>
      </c>
      <c r="Q2911">
        <f>YEAR(K2911)</f>
        <v>2015</v>
      </c>
      <c r="R2911">
        <f t="shared" si="91"/>
        <v>25</v>
      </c>
      <c r="S2911" s="17" t="s">
        <v>8343</v>
      </c>
      <c r="T2911" t="s">
        <v>8355</v>
      </c>
    </row>
    <row r="2912" spans="1:20" ht="48" hidden="1" x14ac:dyDescent="0.2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 s="12">
        <v>1459845246</v>
      </c>
      <c r="J2912" s="12">
        <v>1457429646</v>
      </c>
      <c r="K2912" s="13">
        <f>(J2912/86400)+25569</f>
        <v>42437.398680555554</v>
      </c>
      <c r="L2912" t="b">
        <v>0</v>
      </c>
      <c r="M2912">
        <v>9</v>
      </c>
      <c r="N2912" t="b">
        <v>1</v>
      </c>
      <c r="O2912" t="s">
        <v>8269</v>
      </c>
      <c r="P2912">
        <f t="shared" si="90"/>
        <v>0</v>
      </c>
      <c r="Q2912">
        <f>YEAR(K2912)</f>
        <v>2016</v>
      </c>
      <c r="R2912">
        <f t="shared" si="91"/>
        <v>100</v>
      </c>
      <c r="S2912" s="17" t="s">
        <v>8343</v>
      </c>
      <c r="T2912" t="s">
        <v>8346</v>
      </c>
    </row>
    <row r="2913" spans="1:20" ht="48" hidden="1" x14ac:dyDescent="0.2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 s="12">
        <v>1433016672</v>
      </c>
      <c r="J2913" s="12">
        <v>1430424672</v>
      </c>
      <c r="K2913" s="13">
        <f>(J2913/86400)+25569</f>
        <v>42124.841111111113</v>
      </c>
      <c r="L2913" t="b">
        <v>0</v>
      </c>
      <c r="M2913">
        <v>8</v>
      </c>
      <c r="N2913" t="b">
        <v>1</v>
      </c>
      <c r="O2913" t="s">
        <v>8269</v>
      </c>
      <c r="P2913">
        <f t="shared" si="90"/>
        <v>0</v>
      </c>
      <c r="Q2913">
        <f>YEAR(K2913)</f>
        <v>2015</v>
      </c>
      <c r="R2913">
        <f t="shared" si="91"/>
        <v>100</v>
      </c>
      <c r="S2913" s="17" t="s">
        <v>8343</v>
      </c>
      <c r="T2913" t="s">
        <v>8346</v>
      </c>
    </row>
    <row r="2914" spans="1:20" ht="48" hidden="1" x14ac:dyDescent="0.2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 s="12">
        <v>1419368925</v>
      </c>
      <c r="J2914" s="12">
        <v>1417208925</v>
      </c>
      <c r="K2914" s="13">
        <f>(J2914/86400)+25569</f>
        <v>41971.881076388891</v>
      </c>
      <c r="L2914" t="b">
        <v>0</v>
      </c>
      <c r="M2914">
        <v>22</v>
      </c>
      <c r="N2914" t="b">
        <v>1</v>
      </c>
      <c r="O2914" t="s">
        <v>8269</v>
      </c>
      <c r="P2914">
        <f t="shared" si="90"/>
        <v>0</v>
      </c>
      <c r="Q2914">
        <f>YEAR(K2914)</f>
        <v>2014</v>
      </c>
      <c r="R2914">
        <f t="shared" si="91"/>
        <v>100</v>
      </c>
      <c r="S2914" s="17" t="s">
        <v>8343</v>
      </c>
      <c r="T2914" t="s">
        <v>8346</v>
      </c>
    </row>
    <row r="2915" spans="1:20" ht="48" x14ac:dyDescent="0.2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 s="12">
        <v>1437889336</v>
      </c>
      <c r="J2915" s="12">
        <v>1432705336</v>
      </c>
      <c r="K2915" s="13">
        <f>(J2915/86400)+25569</f>
        <v>42151.237685185188</v>
      </c>
      <c r="L2915" t="b">
        <v>0</v>
      </c>
      <c r="M2915">
        <v>4</v>
      </c>
      <c r="N2915" t="b">
        <v>0</v>
      </c>
      <c r="O2915" t="s">
        <v>8269</v>
      </c>
      <c r="P2915">
        <f t="shared" si="90"/>
        <v>0</v>
      </c>
      <c r="Q2915">
        <f>YEAR(K2915)</f>
        <v>2015</v>
      </c>
      <c r="R2915">
        <f t="shared" si="91"/>
        <v>5</v>
      </c>
      <c r="S2915" s="17" t="s">
        <v>8343</v>
      </c>
      <c r="T2915" t="s">
        <v>8346</v>
      </c>
    </row>
    <row r="2916" spans="1:20" ht="48" x14ac:dyDescent="0.2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 s="12">
        <v>1410836400</v>
      </c>
      <c r="J2916" s="12">
        <v>1408116152</v>
      </c>
      <c r="K2916" s="13">
        <f>(J2916/86400)+25569</f>
        <v>41866.640648148146</v>
      </c>
      <c r="L2916" t="b">
        <v>0</v>
      </c>
      <c r="M2916">
        <v>7</v>
      </c>
      <c r="N2916" t="b">
        <v>0</v>
      </c>
      <c r="O2916" t="s">
        <v>8269</v>
      </c>
      <c r="P2916">
        <f t="shared" si="90"/>
        <v>0</v>
      </c>
      <c r="Q2916">
        <f>YEAR(K2916)</f>
        <v>2014</v>
      </c>
      <c r="R2916">
        <f t="shared" si="91"/>
        <v>3</v>
      </c>
      <c r="S2916" s="17" t="s">
        <v>8343</v>
      </c>
      <c r="T2916" t="s">
        <v>8346</v>
      </c>
    </row>
    <row r="2917" spans="1:20" ht="64" x14ac:dyDescent="0.2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 s="12">
        <v>1452942000</v>
      </c>
      <c r="J2917" s="12">
        <v>1449785223</v>
      </c>
      <c r="K2917" s="13">
        <f>(J2917/86400)+25569</f>
        <v>42348.9215625</v>
      </c>
      <c r="L2917" t="b">
        <v>0</v>
      </c>
      <c r="M2917">
        <v>5</v>
      </c>
      <c r="N2917" t="b">
        <v>0</v>
      </c>
      <c r="O2917" t="s">
        <v>8270</v>
      </c>
      <c r="P2917">
        <f t="shared" si="90"/>
        <v>0</v>
      </c>
      <c r="Q2917">
        <f>YEAR(K2917)</f>
        <v>2015</v>
      </c>
      <c r="R2917">
        <f t="shared" si="91"/>
        <v>1</v>
      </c>
      <c r="S2917" s="17" t="s">
        <v>8328</v>
      </c>
      <c r="T2917" t="s">
        <v>8362</v>
      </c>
    </row>
    <row r="2918" spans="1:20" ht="48" x14ac:dyDescent="0.2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 s="12">
        <v>1466227190</v>
      </c>
      <c r="J2918" s="12">
        <v>1461043190</v>
      </c>
      <c r="K2918" s="13">
        <f>(J2918/86400)+25569</f>
        <v>42479.22210648148</v>
      </c>
      <c r="L2918" t="b">
        <v>0</v>
      </c>
      <c r="M2918">
        <v>15</v>
      </c>
      <c r="N2918" t="b">
        <v>0</v>
      </c>
      <c r="O2918" t="s">
        <v>8280</v>
      </c>
      <c r="P2918">
        <f t="shared" si="90"/>
        <v>0</v>
      </c>
      <c r="Q2918">
        <f>YEAR(K2918)</f>
        <v>2016</v>
      </c>
      <c r="R2918">
        <f t="shared" si="91"/>
        <v>2</v>
      </c>
      <c r="S2918" s="17" t="s">
        <v>8336</v>
      </c>
      <c r="T2918" t="s">
        <v>8354</v>
      </c>
    </row>
    <row r="2919" spans="1:20" ht="32" hidden="1" x14ac:dyDescent="0.2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 s="12">
        <v>1373665860</v>
      </c>
      <c r="J2919" s="12">
        <v>1368579457</v>
      </c>
      <c r="K2919" s="13">
        <f>(J2919/86400)+25569</f>
        <v>41409.040011574078</v>
      </c>
      <c r="L2919" t="b">
        <v>0</v>
      </c>
      <c r="M2919">
        <v>8</v>
      </c>
      <c r="N2919" t="b">
        <v>0</v>
      </c>
      <c r="O2919" t="s">
        <v>8284</v>
      </c>
      <c r="P2919">
        <f t="shared" si="90"/>
        <v>0</v>
      </c>
      <c r="Q2919">
        <f>YEAR(K2919)</f>
        <v>2013</v>
      </c>
      <c r="R2919">
        <f t="shared" si="91"/>
        <v>3</v>
      </c>
      <c r="S2919" s="17" t="s">
        <v>8347</v>
      </c>
      <c r="T2919" t="s">
        <v>8374</v>
      </c>
    </row>
    <row r="2920" spans="1:20" ht="48" x14ac:dyDescent="0.2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 s="12">
        <v>1424607285</v>
      </c>
      <c r="J2920" s="12">
        <v>1422447285</v>
      </c>
      <c r="K2920" s="13">
        <f>(J2920/86400)+25569</f>
        <v>42032.510243055556</v>
      </c>
      <c r="L2920" t="b">
        <v>1</v>
      </c>
      <c r="M2920">
        <v>5</v>
      </c>
      <c r="N2920" t="b">
        <v>0</v>
      </c>
      <c r="O2920" t="s">
        <v>8285</v>
      </c>
      <c r="P2920">
        <f t="shared" si="90"/>
        <v>241</v>
      </c>
      <c r="Q2920">
        <f>YEAR(K2920)</f>
        <v>2015</v>
      </c>
      <c r="R2920">
        <f t="shared" si="91"/>
        <v>2</v>
      </c>
      <c r="S2920" s="17" t="s">
        <v>8331</v>
      </c>
      <c r="T2920" t="s">
        <v>8368</v>
      </c>
    </row>
    <row r="2921" spans="1:20" ht="48" hidden="1" x14ac:dyDescent="0.2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 s="12">
        <v>1433113200</v>
      </c>
      <c r="J2921" s="12">
        <v>1431951611</v>
      </c>
      <c r="K2921" s="13">
        <f>(J2921/86400)+25569</f>
        <v>42142.514016203699</v>
      </c>
      <c r="L2921" t="b">
        <v>0</v>
      </c>
      <c r="M2921">
        <v>12</v>
      </c>
      <c r="N2921" t="b">
        <v>1</v>
      </c>
      <c r="O2921" t="s">
        <v>8269</v>
      </c>
      <c r="P2921">
        <f t="shared" si="90"/>
        <v>0</v>
      </c>
      <c r="Q2921">
        <f>YEAR(K2921)</f>
        <v>2015</v>
      </c>
      <c r="R2921">
        <f t="shared" si="91"/>
        <v>110</v>
      </c>
      <c r="S2921" s="17" t="s">
        <v>8343</v>
      </c>
      <c r="T2921" t="s">
        <v>8346</v>
      </c>
    </row>
    <row r="2922" spans="1:20" ht="32" hidden="1" x14ac:dyDescent="0.2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 s="12">
        <v>1448489095</v>
      </c>
      <c r="J2922" s="12">
        <v>1445893495</v>
      </c>
      <c r="K2922" s="13">
        <f>(J2922/86400)+25569</f>
        <v>42303.878414351857</v>
      </c>
      <c r="L2922" t="b">
        <v>0</v>
      </c>
      <c r="M2922">
        <v>6</v>
      </c>
      <c r="N2922" t="b">
        <v>0</v>
      </c>
      <c r="O2922" t="s">
        <v>8271</v>
      </c>
      <c r="P2922">
        <f t="shared" si="90"/>
        <v>0</v>
      </c>
      <c r="Q2922">
        <f>YEAR(K2922)</f>
        <v>2015</v>
      </c>
      <c r="R2922">
        <f t="shared" si="91"/>
        <v>3</v>
      </c>
      <c r="S2922" s="17" t="s">
        <v>8328</v>
      </c>
      <c r="T2922" t="s">
        <v>8330</v>
      </c>
    </row>
    <row r="2923" spans="1:20" ht="48" x14ac:dyDescent="0.2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 s="12">
        <v>1433093700</v>
      </c>
      <c r="J2923" s="12">
        <v>1430242488</v>
      </c>
      <c r="K2923" s="13">
        <f>(J2923/86400)+25569</f>
        <v>42122.732499999998</v>
      </c>
      <c r="L2923" t="b">
        <v>0</v>
      </c>
      <c r="M2923">
        <v>8</v>
      </c>
      <c r="N2923" t="b">
        <v>0</v>
      </c>
      <c r="O2923" t="s">
        <v>8269</v>
      </c>
      <c r="P2923">
        <f t="shared" si="90"/>
        <v>0</v>
      </c>
      <c r="Q2923">
        <f>YEAR(K2923)</f>
        <v>2015</v>
      </c>
      <c r="R2923">
        <f t="shared" si="91"/>
        <v>5</v>
      </c>
      <c r="S2923" s="17" t="s">
        <v>8343</v>
      </c>
      <c r="T2923" t="s">
        <v>8346</v>
      </c>
    </row>
    <row r="2924" spans="1:20" ht="48" x14ac:dyDescent="0.2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 s="12">
        <v>1432069249</v>
      </c>
      <c r="J2924" s="12">
        <v>1429477249</v>
      </c>
      <c r="K2924" s="13">
        <f>(J2924/86400)+25569</f>
        <v>42113.875567129631</v>
      </c>
      <c r="L2924" t="b">
        <v>0</v>
      </c>
      <c r="M2924">
        <v>8</v>
      </c>
      <c r="N2924" t="b">
        <v>0</v>
      </c>
      <c r="O2924" t="s">
        <v>8292</v>
      </c>
      <c r="P2924">
        <f t="shared" si="90"/>
        <v>0</v>
      </c>
      <c r="Q2924">
        <f>YEAR(K2924)</f>
        <v>2015</v>
      </c>
      <c r="R2924">
        <f t="shared" si="91"/>
        <v>47</v>
      </c>
      <c r="S2924" s="17" t="s">
        <v>8328</v>
      </c>
      <c r="T2924" t="s">
        <v>8338</v>
      </c>
    </row>
    <row r="2925" spans="1:20" ht="48" x14ac:dyDescent="0.2">
      <c r="A2925">
        <v>2129</v>
      </c>
      <c r="B2925" s="3" t="s">
        <v>2130</v>
      </c>
      <c r="C2925" s="3" t="s">
        <v>6239</v>
      </c>
      <c r="D2925" s="6">
        <v>2000</v>
      </c>
      <c r="E2925" s="8">
        <v>236</v>
      </c>
      <c r="F2925" t="s">
        <v>8220</v>
      </c>
      <c r="G2925" t="s">
        <v>8223</v>
      </c>
      <c r="H2925" t="s">
        <v>8245</v>
      </c>
      <c r="I2925" s="12">
        <v>1457570100</v>
      </c>
      <c r="J2925" s="12">
        <v>1454978100</v>
      </c>
      <c r="K2925" s="13">
        <f>(J2925/86400)+25569</f>
        <v>42409.024305555555</v>
      </c>
      <c r="L2925" t="b">
        <v>0</v>
      </c>
      <c r="M2925">
        <v>12</v>
      </c>
      <c r="N2925" t="b">
        <v>0</v>
      </c>
      <c r="O2925" t="s">
        <v>8280</v>
      </c>
      <c r="P2925">
        <f t="shared" si="90"/>
        <v>0</v>
      </c>
      <c r="Q2925">
        <f>YEAR(K2925)</f>
        <v>2016</v>
      </c>
      <c r="R2925">
        <f t="shared" si="91"/>
        <v>12</v>
      </c>
      <c r="S2925" s="17" t="s">
        <v>8336</v>
      </c>
      <c r="T2925" t="s">
        <v>8354</v>
      </c>
    </row>
    <row r="2926" spans="1:20" ht="48" x14ac:dyDescent="0.2">
      <c r="A2926">
        <v>1999</v>
      </c>
      <c r="B2926" s="3" t="s">
        <v>2000</v>
      </c>
      <c r="C2926" s="3" t="s">
        <v>6109</v>
      </c>
      <c r="D2926" s="6">
        <v>31000</v>
      </c>
      <c r="E2926" s="8">
        <v>236</v>
      </c>
      <c r="F2926" t="s">
        <v>8220</v>
      </c>
      <c r="G2926" t="s">
        <v>8224</v>
      </c>
      <c r="H2926" t="s">
        <v>8246</v>
      </c>
      <c r="I2926" s="12">
        <v>1415882108</v>
      </c>
      <c r="J2926" s="12">
        <v>1413286508</v>
      </c>
      <c r="K2926" s="13">
        <f>(J2926/86400)+25569</f>
        <v>41926.482731481483</v>
      </c>
      <c r="L2926" t="b">
        <v>0</v>
      </c>
      <c r="M2926">
        <v>7</v>
      </c>
      <c r="N2926" t="b">
        <v>0</v>
      </c>
      <c r="O2926" t="s">
        <v>8294</v>
      </c>
      <c r="P2926">
        <f t="shared" si="90"/>
        <v>0</v>
      </c>
      <c r="Q2926">
        <f>YEAR(K2926)</f>
        <v>2014</v>
      </c>
      <c r="R2926">
        <f t="shared" si="91"/>
        <v>1</v>
      </c>
      <c r="S2926" s="17" t="s">
        <v>8333</v>
      </c>
      <c r="T2926" t="s">
        <v>8373</v>
      </c>
    </row>
    <row r="2927" spans="1:20" ht="48" x14ac:dyDescent="0.2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 s="12">
        <v>1391364126</v>
      </c>
      <c r="J2927" s="12">
        <v>1388772126</v>
      </c>
      <c r="K2927" s="13">
        <f>(J2927/86400)+25569</f>
        <v>41642.751458333332</v>
      </c>
      <c r="L2927" t="b">
        <v>0</v>
      </c>
      <c r="M2927">
        <v>6</v>
      </c>
      <c r="N2927" t="b">
        <v>0</v>
      </c>
      <c r="O2927" t="s">
        <v>8273</v>
      </c>
      <c r="P2927">
        <f t="shared" si="90"/>
        <v>0</v>
      </c>
      <c r="Q2927">
        <f>YEAR(K2927)</f>
        <v>2014</v>
      </c>
      <c r="R2927">
        <f t="shared" si="91"/>
        <v>5</v>
      </c>
      <c r="S2927" s="17" t="s">
        <v>8331</v>
      </c>
      <c r="T2927" t="s">
        <v>8372</v>
      </c>
    </row>
    <row r="2928" spans="1:20" ht="48" x14ac:dyDescent="0.2">
      <c r="A2928">
        <v>2758</v>
      </c>
      <c r="B2928" s="3" t="s">
        <v>2758</v>
      </c>
      <c r="C2928" s="3" t="s">
        <v>6868</v>
      </c>
      <c r="D2928" s="6">
        <v>2000</v>
      </c>
      <c r="E2928" s="8">
        <v>234</v>
      </c>
      <c r="F2928" t="s">
        <v>8220</v>
      </c>
      <c r="G2928" t="s">
        <v>8225</v>
      </c>
      <c r="H2928" t="s">
        <v>8247</v>
      </c>
      <c r="I2928" s="12">
        <v>1476095783</v>
      </c>
      <c r="J2928" s="12">
        <v>1474886183</v>
      </c>
      <c r="K2928" s="13">
        <f>(J2928/86400)+25569</f>
        <v>42639.441932870366</v>
      </c>
      <c r="L2928" t="b">
        <v>0</v>
      </c>
      <c r="M2928">
        <v>6</v>
      </c>
      <c r="N2928" t="b">
        <v>0</v>
      </c>
      <c r="O2928" t="s">
        <v>8302</v>
      </c>
      <c r="P2928">
        <f t="shared" si="90"/>
        <v>0</v>
      </c>
      <c r="Q2928">
        <f>YEAR(K2928)</f>
        <v>2016</v>
      </c>
      <c r="R2928">
        <f t="shared" si="91"/>
        <v>12</v>
      </c>
      <c r="S2928" s="17" t="s">
        <v>8331</v>
      </c>
      <c r="T2928" t="s">
        <v>8376</v>
      </c>
    </row>
    <row r="2929" spans="1:20" ht="48" hidden="1" x14ac:dyDescent="0.2">
      <c r="A2929">
        <v>1006</v>
      </c>
      <c r="B2929" s="3" t="s">
        <v>1007</v>
      </c>
      <c r="C2929" s="3" t="s">
        <v>5116</v>
      </c>
      <c r="D2929" s="6">
        <v>4000</v>
      </c>
      <c r="E2929" s="8">
        <v>234</v>
      </c>
      <c r="F2929" t="s">
        <v>8219</v>
      </c>
      <c r="G2929" t="s">
        <v>8223</v>
      </c>
      <c r="H2929" t="s">
        <v>8245</v>
      </c>
      <c r="I2929" s="12">
        <v>1418368260</v>
      </c>
      <c r="J2929" s="12">
        <v>1417654672</v>
      </c>
      <c r="K2929" s="13">
        <f>(J2929/86400)+25569</f>
        <v>41977.040185185186</v>
      </c>
      <c r="L2929" t="b">
        <v>0</v>
      </c>
      <c r="M2929">
        <v>8</v>
      </c>
      <c r="N2929" t="b">
        <v>0</v>
      </c>
      <c r="O2929" t="s">
        <v>8271</v>
      </c>
      <c r="P2929">
        <f t="shared" si="90"/>
        <v>0</v>
      </c>
      <c r="Q2929">
        <f>YEAR(K2929)</f>
        <v>2014</v>
      </c>
      <c r="R2929">
        <f t="shared" si="91"/>
        <v>6</v>
      </c>
      <c r="S2929" s="17" t="s">
        <v>8328</v>
      </c>
      <c r="T2929" t="s">
        <v>8330</v>
      </c>
    </row>
    <row r="2930" spans="1:20" ht="48" hidden="1" x14ac:dyDescent="0.2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 s="12">
        <v>1482321030</v>
      </c>
      <c r="J2930" s="12">
        <v>1477133430</v>
      </c>
      <c r="K2930" s="13">
        <f>(J2930/86400)+25569</f>
        <v>42665.451736111107</v>
      </c>
      <c r="L2930" t="b">
        <v>0</v>
      </c>
      <c r="M2930">
        <v>9</v>
      </c>
      <c r="N2930" t="b">
        <v>1</v>
      </c>
      <c r="O2930" t="s">
        <v>8269</v>
      </c>
      <c r="P2930">
        <f t="shared" si="90"/>
        <v>0</v>
      </c>
      <c r="Q2930">
        <f>YEAR(K2930)</f>
        <v>2016</v>
      </c>
      <c r="R2930">
        <f t="shared" si="91"/>
        <v>104</v>
      </c>
      <c r="S2930" s="17" t="s">
        <v>8343</v>
      </c>
      <c r="T2930" t="s">
        <v>8346</v>
      </c>
    </row>
    <row r="2931" spans="1:20" ht="48" x14ac:dyDescent="0.2">
      <c r="A2931">
        <v>2588</v>
      </c>
      <c r="B2931" s="3" t="s">
        <v>2588</v>
      </c>
      <c r="C2931" s="3" t="s">
        <v>6698</v>
      </c>
      <c r="D2931" s="6">
        <v>6000</v>
      </c>
      <c r="E2931" s="8">
        <v>233</v>
      </c>
      <c r="F2931" t="s">
        <v>8220</v>
      </c>
      <c r="G2931" t="s">
        <v>8223</v>
      </c>
      <c r="H2931" t="s">
        <v>8245</v>
      </c>
      <c r="I2931" s="12">
        <v>1427807640</v>
      </c>
      <c r="J2931" s="12">
        <v>1423325626</v>
      </c>
      <c r="K2931" s="13">
        <f>(J2931/86400)+25569</f>
        <v>42042.676226851851</v>
      </c>
      <c r="L2931" t="b">
        <v>0</v>
      </c>
      <c r="M2931">
        <v>8</v>
      </c>
      <c r="N2931" t="b">
        <v>0</v>
      </c>
      <c r="O2931" t="s">
        <v>8282</v>
      </c>
      <c r="P2931">
        <f t="shared" si="90"/>
        <v>0</v>
      </c>
      <c r="Q2931">
        <f>YEAR(K2931)</f>
        <v>2015</v>
      </c>
      <c r="R2931">
        <f t="shared" si="91"/>
        <v>4</v>
      </c>
      <c r="S2931" s="17" t="s">
        <v>8339</v>
      </c>
      <c r="T2931" t="s">
        <v>8365</v>
      </c>
    </row>
    <row r="2932" spans="1:20" ht="32" x14ac:dyDescent="0.2">
      <c r="A2932">
        <v>957</v>
      </c>
      <c r="B2932" s="3" t="s">
        <v>958</v>
      </c>
      <c r="C2932" s="3" t="s">
        <v>5067</v>
      </c>
      <c r="D2932" s="6">
        <v>12000</v>
      </c>
      <c r="E2932" s="8">
        <v>233</v>
      </c>
      <c r="F2932" t="s">
        <v>8220</v>
      </c>
      <c r="G2932" t="s">
        <v>8223</v>
      </c>
      <c r="H2932" t="s">
        <v>8245</v>
      </c>
      <c r="I2932" s="12">
        <v>1479392133</v>
      </c>
      <c r="J2932" s="12">
        <v>1476710133</v>
      </c>
      <c r="K2932" s="13">
        <f>(J2932/86400)+25569</f>
        <v>42660.552465277782</v>
      </c>
      <c r="L2932" t="b">
        <v>0</v>
      </c>
      <c r="M2932">
        <v>7</v>
      </c>
      <c r="N2932" t="b">
        <v>0</v>
      </c>
      <c r="O2932" t="s">
        <v>8271</v>
      </c>
      <c r="P2932">
        <f t="shared" si="90"/>
        <v>0</v>
      </c>
      <c r="Q2932">
        <f>YEAR(K2932)</f>
        <v>2016</v>
      </c>
      <c r="R2932">
        <f t="shared" si="91"/>
        <v>2</v>
      </c>
      <c r="S2932" s="17" t="s">
        <v>8328</v>
      </c>
      <c r="T2932" t="s">
        <v>8330</v>
      </c>
    </row>
    <row r="2933" spans="1:20" ht="48" x14ac:dyDescent="0.2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 s="12">
        <v>1332073025</v>
      </c>
      <c r="J2933" s="12">
        <v>1329484625</v>
      </c>
      <c r="K2933" s="13">
        <f>(J2933/86400)+25569</f>
        <v>40956.553530092591</v>
      </c>
      <c r="L2933" t="b">
        <v>0</v>
      </c>
      <c r="M2933">
        <v>4</v>
      </c>
      <c r="N2933" t="b">
        <v>0</v>
      </c>
      <c r="O2933" t="s">
        <v>8268</v>
      </c>
      <c r="P2933">
        <f t="shared" si="90"/>
        <v>0</v>
      </c>
      <c r="Q2933">
        <f>YEAR(K2933)</f>
        <v>2012</v>
      </c>
      <c r="R2933">
        <f t="shared" si="91"/>
        <v>1</v>
      </c>
      <c r="S2933" s="17" t="s">
        <v>8341</v>
      </c>
      <c r="T2933" t="s">
        <v>8359</v>
      </c>
    </row>
    <row r="2934" spans="1:20" ht="48" hidden="1" x14ac:dyDescent="0.2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 s="12">
        <v>1450612740</v>
      </c>
      <c r="J2934" s="12">
        <v>1448040425</v>
      </c>
      <c r="K2934" s="13">
        <f>(J2934/86400)+25569</f>
        <v>42328.727141203708</v>
      </c>
      <c r="L2934" t="b">
        <v>0</v>
      </c>
      <c r="M2934">
        <v>17</v>
      </c>
      <c r="N2934" t="b">
        <v>1</v>
      </c>
      <c r="O2934" t="s">
        <v>8269</v>
      </c>
      <c r="P2934">
        <f t="shared" si="90"/>
        <v>0</v>
      </c>
      <c r="Q2934">
        <f>YEAR(K2934)</f>
        <v>2015</v>
      </c>
      <c r="R2934">
        <f t="shared" si="91"/>
        <v>153</v>
      </c>
      <c r="S2934" s="17" t="s">
        <v>8343</v>
      </c>
      <c r="T2934" t="s">
        <v>8346</v>
      </c>
    </row>
    <row r="2935" spans="1:20" ht="48" x14ac:dyDescent="0.2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 s="12">
        <v>1433178060</v>
      </c>
      <c r="J2935" s="12">
        <v>1429290060</v>
      </c>
      <c r="K2935" s="13">
        <f>(J2935/86400)+25569</f>
        <v>42111.709027777775</v>
      </c>
      <c r="L2935" t="b">
        <v>0</v>
      </c>
      <c r="M2935">
        <v>5</v>
      </c>
      <c r="N2935" t="b">
        <v>0</v>
      </c>
      <c r="O2935" t="s">
        <v>8271</v>
      </c>
      <c r="P2935">
        <f t="shared" si="90"/>
        <v>0</v>
      </c>
      <c r="Q2935">
        <f>YEAR(K2935)</f>
        <v>2015</v>
      </c>
      <c r="R2935">
        <f t="shared" si="91"/>
        <v>0</v>
      </c>
      <c r="S2935" s="17" t="s">
        <v>8328</v>
      </c>
      <c r="T2935" t="s">
        <v>8330</v>
      </c>
    </row>
    <row r="2936" spans="1:20" ht="48" x14ac:dyDescent="0.2">
      <c r="A2936">
        <v>2143</v>
      </c>
      <c r="B2936" s="3" t="s">
        <v>2144</v>
      </c>
      <c r="C2936" s="3" t="s">
        <v>6253</v>
      </c>
      <c r="D2936" s="6">
        <v>2000</v>
      </c>
      <c r="E2936" s="8">
        <v>225</v>
      </c>
      <c r="F2936" t="s">
        <v>8220</v>
      </c>
      <c r="G2936" t="s">
        <v>8223</v>
      </c>
      <c r="H2936" t="s">
        <v>8245</v>
      </c>
      <c r="I2936" s="12">
        <v>1279738800</v>
      </c>
      <c r="J2936" s="12">
        <v>1275599812</v>
      </c>
      <c r="K2936" s="13">
        <f>(J2936/86400)+25569</f>
        <v>40332.886712962965</v>
      </c>
      <c r="L2936" t="b">
        <v>0</v>
      </c>
      <c r="M2936">
        <v>5</v>
      </c>
      <c r="N2936" t="b">
        <v>0</v>
      </c>
      <c r="O2936" t="s">
        <v>8280</v>
      </c>
      <c r="P2936">
        <f t="shared" si="90"/>
        <v>0</v>
      </c>
      <c r="Q2936">
        <f>YEAR(K2936)</f>
        <v>2010</v>
      </c>
      <c r="R2936">
        <f t="shared" si="91"/>
        <v>11</v>
      </c>
      <c r="S2936" s="17" t="s">
        <v>8336</v>
      </c>
      <c r="T2936" t="s">
        <v>8354</v>
      </c>
    </row>
    <row r="2937" spans="1:20" ht="48" x14ac:dyDescent="0.2">
      <c r="A2937">
        <v>1720</v>
      </c>
      <c r="B2937" s="3" t="s">
        <v>1721</v>
      </c>
      <c r="C2937" s="3" t="s">
        <v>5830</v>
      </c>
      <c r="D2937" s="6">
        <v>4000</v>
      </c>
      <c r="E2937" s="8">
        <v>225</v>
      </c>
      <c r="F2937" t="s">
        <v>8220</v>
      </c>
      <c r="G2937" t="s">
        <v>8223</v>
      </c>
      <c r="H2937" t="s">
        <v>8245</v>
      </c>
      <c r="I2937" s="12">
        <v>1415562471</v>
      </c>
      <c r="J2937" s="12">
        <v>1412966871</v>
      </c>
      <c r="K2937" s="13">
        <f>(J2937/86400)+25569</f>
        <v>41922.783229166671</v>
      </c>
      <c r="L2937" t="b">
        <v>0</v>
      </c>
      <c r="M2937">
        <v>8</v>
      </c>
      <c r="N2937" t="b">
        <v>0</v>
      </c>
      <c r="O2937" t="s">
        <v>8291</v>
      </c>
      <c r="P2937">
        <f t="shared" si="90"/>
        <v>0</v>
      </c>
      <c r="Q2937">
        <f>YEAR(K2937)</f>
        <v>2014</v>
      </c>
      <c r="R2937">
        <f t="shared" si="91"/>
        <v>6</v>
      </c>
      <c r="S2937" s="17" t="s">
        <v>8347</v>
      </c>
      <c r="T2937" t="s">
        <v>8350</v>
      </c>
    </row>
    <row r="2938" spans="1:20" ht="48" hidden="1" x14ac:dyDescent="0.2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 s="12">
        <v>1490631419</v>
      </c>
      <c r="J2938" s="12">
        <v>1488820619</v>
      </c>
      <c r="K2938" s="13">
        <f>(J2938/86400)+25569</f>
        <v>42800.720127314809</v>
      </c>
      <c r="L2938" t="b">
        <v>0</v>
      </c>
      <c r="M2938">
        <v>12</v>
      </c>
      <c r="N2938" t="b">
        <v>0</v>
      </c>
      <c r="O2938" t="s">
        <v>8269</v>
      </c>
      <c r="P2938">
        <f t="shared" si="90"/>
        <v>0</v>
      </c>
      <c r="Q2938">
        <f>YEAR(K2938)</f>
        <v>2017</v>
      </c>
      <c r="R2938">
        <f t="shared" si="91"/>
        <v>23</v>
      </c>
      <c r="S2938" s="17" t="s">
        <v>8343</v>
      </c>
      <c r="T2938" t="s">
        <v>8346</v>
      </c>
    </row>
    <row r="2939" spans="1:20" ht="48" hidden="1" x14ac:dyDescent="0.2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 s="12">
        <v>1464371211</v>
      </c>
      <c r="J2939" s="12">
        <v>1463161611</v>
      </c>
      <c r="K2939" s="13">
        <f>(J2939/86400)+25569</f>
        <v>42503.740868055553</v>
      </c>
      <c r="L2939" t="b">
        <v>0</v>
      </c>
      <c r="M2939">
        <v>3</v>
      </c>
      <c r="N2939" t="b">
        <v>1</v>
      </c>
      <c r="O2939" t="s">
        <v>8269</v>
      </c>
      <c r="P2939">
        <f t="shared" si="90"/>
        <v>0</v>
      </c>
      <c r="Q2939">
        <f>YEAR(K2939)</f>
        <v>2016</v>
      </c>
      <c r="R2939">
        <f t="shared" si="91"/>
        <v>225</v>
      </c>
      <c r="S2939" s="17" t="s">
        <v>8343</v>
      </c>
      <c r="T2939" t="s">
        <v>8346</v>
      </c>
    </row>
    <row r="2940" spans="1:20" ht="48" x14ac:dyDescent="0.2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 s="12">
        <v>1428642000</v>
      </c>
      <c r="J2940" s="12">
        <v>1426050982</v>
      </c>
      <c r="K2940" s="13">
        <f>(J2940/86400)+25569</f>
        <v>42074.219699074078</v>
      </c>
      <c r="L2940" t="b">
        <v>0</v>
      </c>
      <c r="M2940">
        <v>4</v>
      </c>
      <c r="N2940" t="b">
        <v>0</v>
      </c>
      <c r="O2940" t="s">
        <v>8269</v>
      </c>
      <c r="P2940">
        <f t="shared" si="90"/>
        <v>0</v>
      </c>
      <c r="Q2940">
        <f>YEAR(K2940)</f>
        <v>2015</v>
      </c>
      <c r="R2940">
        <f t="shared" si="91"/>
        <v>38</v>
      </c>
      <c r="S2940" s="17" t="s">
        <v>8343</v>
      </c>
      <c r="T2940" t="s">
        <v>8346</v>
      </c>
    </row>
    <row r="2941" spans="1:20" ht="48" hidden="1" x14ac:dyDescent="0.2">
      <c r="A2941">
        <v>1573</v>
      </c>
      <c r="B2941" s="3" t="s">
        <v>1574</v>
      </c>
      <c r="C2941" s="3" t="s">
        <v>5683</v>
      </c>
      <c r="D2941" s="6">
        <v>9000</v>
      </c>
      <c r="E2941" s="8">
        <v>223</v>
      </c>
      <c r="F2941" t="s">
        <v>8219</v>
      </c>
      <c r="G2941" t="s">
        <v>8228</v>
      </c>
      <c r="H2941" t="s">
        <v>8250</v>
      </c>
      <c r="I2941" s="12">
        <v>1491019140</v>
      </c>
      <c r="J2941" s="12">
        <v>1487548802</v>
      </c>
      <c r="K2941" s="13">
        <f>(J2941/86400)+25569</f>
        <v>42786.000023148154</v>
      </c>
      <c r="L2941" t="b">
        <v>0</v>
      </c>
      <c r="M2941">
        <v>3</v>
      </c>
      <c r="N2941" t="b">
        <v>0</v>
      </c>
      <c r="O2941" t="s">
        <v>8288</v>
      </c>
      <c r="P2941">
        <f t="shared" si="90"/>
        <v>0</v>
      </c>
      <c r="Q2941">
        <f>YEAR(K2941)</f>
        <v>2017</v>
      </c>
      <c r="R2941">
        <f t="shared" si="91"/>
        <v>2</v>
      </c>
      <c r="S2941" s="17" t="s">
        <v>8331</v>
      </c>
      <c r="T2941" t="s">
        <v>8369</v>
      </c>
    </row>
    <row r="2942" spans="1:20" ht="48" x14ac:dyDescent="0.2">
      <c r="A2942">
        <v>590</v>
      </c>
      <c r="B2942" s="3" t="s">
        <v>591</v>
      </c>
      <c r="C2942" s="3" t="s">
        <v>4700</v>
      </c>
      <c r="D2942" s="6">
        <v>5000</v>
      </c>
      <c r="E2942" s="8">
        <v>223</v>
      </c>
      <c r="F2942" t="s">
        <v>8220</v>
      </c>
      <c r="G2942" t="s">
        <v>8224</v>
      </c>
      <c r="H2942" t="s">
        <v>8246</v>
      </c>
      <c r="I2942" s="12">
        <v>1454936460</v>
      </c>
      <c r="J2942" s="12">
        <v>1452259131</v>
      </c>
      <c r="K2942" s="13">
        <f>(J2942/86400)+25569</f>
        <v>42377.554756944446</v>
      </c>
      <c r="L2942" t="b">
        <v>0</v>
      </c>
      <c r="M2942">
        <v>9</v>
      </c>
      <c r="N2942" t="b">
        <v>0</v>
      </c>
      <c r="O2942" t="s">
        <v>8270</v>
      </c>
      <c r="P2942">
        <f t="shared" si="90"/>
        <v>0</v>
      </c>
      <c r="Q2942">
        <f>YEAR(K2942)</f>
        <v>2016</v>
      </c>
      <c r="R2942">
        <f t="shared" si="91"/>
        <v>4</v>
      </c>
      <c r="S2942" s="17" t="s">
        <v>8328</v>
      </c>
      <c r="T2942" t="s">
        <v>8362</v>
      </c>
    </row>
    <row r="2943" spans="1:20" ht="48" hidden="1" x14ac:dyDescent="0.2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 s="12">
        <v>1473044340</v>
      </c>
      <c r="J2943" s="12">
        <v>1468180462</v>
      </c>
      <c r="K2943" s="13">
        <f>(J2943/86400)+25569</f>
        <v>42561.829421296294</v>
      </c>
      <c r="L2943" t="b">
        <v>0</v>
      </c>
      <c r="M2943">
        <v>4</v>
      </c>
      <c r="N2943" t="b">
        <v>0</v>
      </c>
      <c r="O2943" t="s">
        <v>8271</v>
      </c>
      <c r="P2943">
        <f t="shared" si="90"/>
        <v>0</v>
      </c>
      <c r="Q2943">
        <f>YEAR(K2943)</f>
        <v>2016</v>
      </c>
      <c r="R2943">
        <f t="shared" si="91"/>
        <v>0</v>
      </c>
      <c r="S2943" s="17" t="s">
        <v>8328</v>
      </c>
      <c r="T2943" t="s">
        <v>8330</v>
      </c>
    </row>
    <row r="2944" spans="1:20" ht="48" hidden="1" x14ac:dyDescent="0.2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 s="12">
        <v>1491943445</v>
      </c>
      <c r="J2944" s="12">
        <v>1489351445</v>
      </c>
      <c r="K2944" s="13">
        <f>(J2944/86400)+25569</f>
        <v>42806.863946759258</v>
      </c>
      <c r="L2944" t="b">
        <v>0</v>
      </c>
      <c r="M2944">
        <v>4</v>
      </c>
      <c r="N2944" t="b">
        <v>0</v>
      </c>
      <c r="O2944" t="s">
        <v>8291</v>
      </c>
      <c r="P2944">
        <f t="shared" si="90"/>
        <v>0</v>
      </c>
      <c r="Q2944">
        <f>YEAR(K2944)</f>
        <v>2017</v>
      </c>
      <c r="R2944">
        <f t="shared" si="91"/>
        <v>4</v>
      </c>
      <c r="S2944" s="17" t="s">
        <v>8347</v>
      </c>
      <c r="T2944" t="s">
        <v>8350</v>
      </c>
    </row>
    <row r="2945" spans="1:20" ht="32" x14ac:dyDescent="0.2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 s="12">
        <v>1429456132</v>
      </c>
      <c r="J2945" s="12">
        <v>1424275732</v>
      </c>
      <c r="K2945" s="13">
        <f>(J2945/86400)+25569</f>
        <v>42053.672824074078</v>
      </c>
      <c r="L2945" t="b">
        <v>0</v>
      </c>
      <c r="M2945">
        <v>2</v>
      </c>
      <c r="N2945" t="b">
        <v>0</v>
      </c>
      <c r="O2945" t="s">
        <v>8303</v>
      </c>
      <c r="P2945">
        <f t="shared" si="90"/>
        <v>0</v>
      </c>
      <c r="Q2945">
        <f>YEAR(K2945)</f>
        <v>2015</v>
      </c>
      <c r="R2945">
        <f t="shared" si="91"/>
        <v>7</v>
      </c>
      <c r="S2945" s="17" t="s">
        <v>8343</v>
      </c>
      <c r="T2945" t="s">
        <v>8355</v>
      </c>
    </row>
    <row r="2946" spans="1:20" ht="48" x14ac:dyDescent="0.2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 s="12">
        <v>1421403960</v>
      </c>
      <c r="J2946" s="12">
        <v>1418827324</v>
      </c>
      <c r="K2946" s="13">
        <f>(J2946/86400)+25569</f>
        <v>41990.612546296295</v>
      </c>
      <c r="L2946" t="b">
        <v>0</v>
      </c>
      <c r="M2946">
        <v>3</v>
      </c>
      <c r="N2946" t="b">
        <v>0</v>
      </c>
      <c r="O2946" t="s">
        <v>8269</v>
      </c>
      <c r="P2946">
        <f t="shared" si="90"/>
        <v>0</v>
      </c>
      <c r="Q2946">
        <f>YEAR(K2946)</f>
        <v>2014</v>
      </c>
      <c r="R2946">
        <f t="shared" si="91"/>
        <v>11</v>
      </c>
      <c r="S2946" s="17" t="s">
        <v>8343</v>
      </c>
      <c r="T2946" t="s">
        <v>8346</v>
      </c>
    </row>
    <row r="2947" spans="1:20" ht="48" x14ac:dyDescent="0.2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 s="12">
        <v>1325763180</v>
      </c>
      <c r="J2947" s="12">
        <v>1323084816</v>
      </c>
      <c r="K2947" s="13">
        <f>(J2947/86400)+25569</f>
        <v>40882.481666666667</v>
      </c>
      <c r="L2947" t="b">
        <v>0</v>
      </c>
      <c r="M2947">
        <v>3</v>
      </c>
      <c r="N2947" t="b">
        <v>0</v>
      </c>
      <c r="O2947" t="s">
        <v>8268</v>
      </c>
      <c r="P2947">
        <f t="shared" ref="P2947:P3010" si="92">IFERROR(ROUND(E2947/L2947,2),0)</f>
        <v>0</v>
      </c>
      <c r="Q2947">
        <f>YEAR(K2947)</f>
        <v>2011</v>
      </c>
      <c r="R2947">
        <f t="shared" ref="R2947:R3010" si="93">ROUND(E2947/D2947*100,0)</f>
        <v>0</v>
      </c>
      <c r="S2947" s="17" t="s">
        <v>8341</v>
      </c>
      <c r="T2947" t="s">
        <v>8359</v>
      </c>
    </row>
    <row r="2948" spans="1:20" ht="64" x14ac:dyDescent="0.2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 s="12">
        <v>1273356960</v>
      </c>
      <c r="J2948" s="12">
        <v>1268255751</v>
      </c>
      <c r="K2948" s="13">
        <f>(J2948/86400)+25569</f>
        <v>40247.886006944442</v>
      </c>
      <c r="L2948" t="b">
        <v>0</v>
      </c>
      <c r="M2948">
        <v>4</v>
      </c>
      <c r="N2948" t="b">
        <v>0</v>
      </c>
      <c r="O2948" t="s">
        <v>8268</v>
      </c>
      <c r="P2948">
        <f t="shared" si="92"/>
        <v>0</v>
      </c>
      <c r="Q2948">
        <f>YEAR(K2948)</f>
        <v>2010</v>
      </c>
      <c r="R2948">
        <f t="shared" si="93"/>
        <v>3</v>
      </c>
      <c r="S2948" s="17" t="s">
        <v>8341</v>
      </c>
      <c r="T2948" t="s">
        <v>8359</v>
      </c>
    </row>
    <row r="2949" spans="1:20" ht="48" x14ac:dyDescent="0.2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 s="12">
        <v>1487811600</v>
      </c>
      <c r="J2949" s="12">
        <v>1486077481</v>
      </c>
      <c r="K2949" s="13">
        <f>(J2949/86400)+25569</f>
        <v>42768.97084490741</v>
      </c>
      <c r="L2949" t="b">
        <v>0</v>
      </c>
      <c r="M2949">
        <v>7</v>
      </c>
      <c r="N2949" t="b">
        <v>0</v>
      </c>
      <c r="O2949" t="s">
        <v>8269</v>
      </c>
      <c r="P2949">
        <f t="shared" si="92"/>
        <v>0</v>
      </c>
      <c r="Q2949">
        <f>YEAR(K2949)</f>
        <v>2017</v>
      </c>
      <c r="R2949">
        <f t="shared" si="93"/>
        <v>7</v>
      </c>
      <c r="S2949" s="17" t="s">
        <v>8343</v>
      </c>
      <c r="T2949" t="s">
        <v>8346</v>
      </c>
    </row>
    <row r="2950" spans="1:20" ht="48" x14ac:dyDescent="0.2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 s="12">
        <v>1422717953</v>
      </c>
      <c r="J2950" s="12">
        <v>1417533953</v>
      </c>
      <c r="K2950" s="13">
        <f>(J2950/86400)+25569</f>
        <v>41975.642974537041</v>
      </c>
      <c r="L2950" t="b">
        <v>0</v>
      </c>
      <c r="M2950">
        <v>8</v>
      </c>
      <c r="N2950" t="b">
        <v>0</v>
      </c>
      <c r="O2950" t="s">
        <v>8269</v>
      </c>
      <c r="P2950">
        <f t="shared" si="92"/>
        <v>0</v>
      </c>
      <c r="Q2950">
        <f>YEAR(K2950)</f>
        <v>2014</v>
      </c>
      <c r="R2950">
        <f t="shared" si="93"/>
        <v>11</v>
      </c>
      <c r="S2950" s="17" t="s">
        <v>8343</v>
      </c>
      <c r="T2950" t="s">
        <v>8346</v>
      </c>
    </row>
    <row r="2951" spans="1:20" ht="48" x14ac:dyDescent="0.2">
      <c r="A2951">
        <v>1872</v>
      </c>
      <c r="B2951" s="3" t="s">
        <v>1873</v>
      </c>
      <c r="C2951" s="3" t="s">
        <v>5982</v>
      </c>
      <c r="D2951" s="6">
        <v>20000</v>
      </c>
      <c r="E2951" s="8">
        <v>212</v>
      </c>
      <c r="F2951" t="s">
        <v>8220</v>
      </c>
      <c r="G2951" t="s">
        <v>8223</v>
      </c>
      <c r="H2951" t="s">
        <v>8245</v>
      </c>
      <c r="I2951" s="12">
        <v>1435633602</v>
      </c>
      <c r="J2951" s="12">
        <v>1433041602</v>
      </c>
      <c r="K2951" s="13">
        <f>(J2951/86400)+25569</f>
        <v>42155.129652777774</v>
      </c>
      <c r="L2951" t="b">
        <v>0</v>
      </c>
      <c r="M2951">
        <v>13</v>
      </c>
      <c r="N2951" t="b">
        <v>0</v>
      </c>
      <c r="O2951" t="s">
        <v>8281</v>
      </c>
      <c r="P2951">
        <f t="shared" si="92"/>
        <v>0</v>
      </c>
      <c r="Q2951">
        <f>YEAR(K2951)</f>
        <v>2015</v>
      </c>
      <c r="R2951">
        <f t="shared" si="93"/>
        <v>1</v>
      </c>
      <c r="S2951" s="17" t="s">
        <v>8336</v>
      </c>
      <c r="T2951" t="s">
        <v>8364</v>
      </c>
    </row>
    <row r="2952" spans="1:20" ht="48" hidden="1" x14ac:dyDescent="0.2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 s="12">
        <v>1474766189</v>
      </c>
      <c r="J2952" s="12">
        <v>1471310189</v>
      </c>
      <c r="K2952" s="13">
        <f>(J2952/86400)+25569</f>
        <v>42598.053113425922</v>
      </c>
      <c r="L2952" t="b">
        <v>0</v>
      </c>
      <c r="M2952">
        <v>4</v>
      </c>
      <c r="N2952" t="b">
        <v>0</v>
      </c>
      <c r="O2952" t="s">
        <v>8279</v>
      </c>
      <c r="P2952">
        <f t="shared" si="92"/>
        <v>0</v>
      </c>
      <c r="Q2952">
        <f>YEAR(K2952)</f>
        <v>2016</v>
      </c>
      <c r="R2952">
        <f t="shared" si="93"/>
        <v>1</v>
      </c>
      <c r="S2952" s="17" t="s">
        <v>8366</v>
      </c>
      <c r="T2952" t="s">
        <v>8367</v>
      </c>
    </row>
    <row r="2953" spans="1:20" ht="80" x14ac:dyDescent="0.2">
      <c r="A2953">
        <v>991</v>
      </c>
      <c r="B2953" s="3" t="s">
        <v>992</v>
      </c>
      <c r="C2953" s="3" t="s">
        <v>5101</v>
      </c>
      <c r="D2953" s="6">
        <v>5000</v>
      </c>
      <c r="E2953" s="8">
        <v>212</v>
      </c>
      <c r="F2953" t="s">
        <v>8220</v>
      </c>
      <c r="G2953" t="s">
        <v>8224</v>
      </c>
      <c r="H2953" t="s">
        <v>8246</v>
      </c>
      <c r="I2953" s="12">
        <v>1468349460</v>
      </c>
      <c r="J2953" s="12">
        <v>1466186988</v>
      </c>
      <c r="K2953" s="13">
        <f>(J2953/86400)+25569</f>
        <v>42538.75680555556</v>
      </c>
      <c r="L2953" t="b">
        <v>0</v>
      </c>
      <c r="M2953">
        <v>7</v>
      </c>
      <c r="N2953" t="b">
        <v>0</v>
      </c>
      <c r="O2953" t="s">
        <v>8271</v>
      </c>
      <c r="P2953">
        <f t="shared" si="92"/>
        <v>0</v>
      </c>
      <c r="Q2953">
        <f>YEAR(K2953)</f>
        <v>2016</v>
      </c>
      <c r="R2953">
        <f t="shared" si="93"/>
        <v>4</v>
      </c>
      <c r="S2953" s="17" t="s">
        <v>8328</v>
      </c>
      <c r="T2953" t="s">
        <v>8330</v>
      </c>
    </row>
    <row r="2954" spans="1:20" ht="48" x14ac:dyDescent="0.2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 s="12">
        <v>1472442900</v>
      </c>
      <c r="J2954" s="12">
        <v>1471638646</v>
      </c>
      <c r="K2954" s="13">
        <f>(J2954/86400)+25569</f>
        <v>42601.854699074072</v>
      </c>
      <c r="L2954" t="b">
        <v>0</v>
      </c>
      <c r="M2954">
        <v>6</v>
      </c>
      <c r="N2954" t="b">
        <v>0</v>
      </c>
      <c r="O2954" t="s">
        <v>8269</v>
      </c>
      <c r="P2954">
        <f t="shared" si="92"/>
        <v>0</v>
      </c>
      <c r="Q2954">
        <f>YEAR(K2954)</f>
        <v>2016</v>
      </c>
      <c r="R2954">
        <f t="shared" si="93"/>
        <v>7</v>
      </c>
      <c r="S2954" s="17" t="s">
        <v>8343</v>
      </c>
      <c r="T2954" t="s">
        <v>8346</v>
      </c>
    </row>
    <row r="2955" spans="1:20" ht="32" x14ac:dyDescent="0.2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 s="12">
        <v>1423186634</v>
      </c>
      <c r="J2955" s="12">
        <v>1418002634</v>
      </c>
      <c r="K2955" s="13">
        <f>(J2955/86400)+25569</f>
        <v>41981.067523148144</v>
      </c>
      <c r="L2955" t="b">
        <v>0</v>
      </c>
      <c r="M2955">
        <v>8</v>
      </c>
      <c r="N2955" t="b">
        <v>0</v>
      </c>
      <c r="O2955" t="s">
        <v>8269</v>
      </c>
      <c r="P2955">
        <f t="shared" si="92"/>
        <v>0</v>
      </c>
      <c r="Q2955">
        <f>YEAR(K2955)</f>
        <v>2014</v>
      </c>
      <c r="R2955">
        <f t="shared" si="93"/>
        <v>21</v>
      </c>
      <c r="S2955" s="17" t="s">
        <v>8343</v>
      </c>
      <c r="T2955" t="s">
        <v>8346</v>
      </c>
    </row>
    <row r="2956" spans="1:20" ht="48" x14ac:dyDescent="0.2">
      <c r="A2956">
        <v>2514</v>
      </c>
      <c r="B2956" s="3" t="s">
        <v>2514</v>
      </c>
      <c r="C2956" s="3" t="s">
        <v>6624</v>
      </c>
      <c r="D2956" s="6">
        <v>12000</v>
      </c>
      <c r="E2956" s="8">
        <v>210</v>
      </c>
      <c r="F2956" t="s">
        <v>8220</v>
      </c>
      <c r="G2956" t="s">
        <v>8223</v>
      </c>
      <c r="H2956" t="s">
        <v>8245</v>
      </c>
      <c r="I2956" s="12">
        <v>1408526477</v>
      </c>
      <c r="J2956" s="12">
        <v>1407057677</v>
      </c>
      <c r="K2956" s="13">
        <f>(J2956/86400)+25569</f>
        <v>41854.389780092592</v>
      </c>
      <c r="L2956" t="b">
        <v>0</v>
      </c>
      <c r="M2956">
        <v>4</v>
      </c>
      <c r="N2956" t="b">
        <v>0</v>
      </c>
      <c r="O2956" t="s">
        <v>8297</v>
      </c>
      <c r="P2956">
        <f t="shared" si="92"/>
        <v>0</v>
      </c>
      <c r="Q2956">
        <f>YEAR(K2956)</f>
        <v>2014</v>
      </c>
      <c r="R2956">
        <f t="shared" si="93"/>
        <v>2</v>
      </c>
      <c r="S2956" s="17" t="s">
        <v>8339</v>
      </c>
      <c r="T2956" t="s">
        <v>8377</v>
      </c>
    </row>
    <row r="2957" spans="1:20" ht="48" hidden="1" x14ac:dyDescent="0.2">
      <c r="A2957">
        <v>1235</v>
      </c>
      <c r="B2957" s="3" t="s">
        <v>1236</v>
      </c>
      <c r="C2957" s="3" t="s">
        <v>5345</v>
      </c>
      <c r="D2957" s="6">
        <v>7534</v>
      </c>
      <c r="E2957" s="8">
        <v>210</v>
      </c>
      <c r="F2957" t="s">
        <v>8219</v>
      </c>
      <c r="G2957" t="s">
        <v>8223</v>
      </c>
      <c r="H2957" t="s">
        <v>8245</v>
      </c>
      <c r="I2957" s="12">
        <v>1387077299</v>
      </c>
      <c r="J2957" s="12">
        <v>1383621299</v>
      </c>
      <c r="K2957" s="13">
        <f>(J2957/86400)+25569</f>
        <v>41583.135405092595</v>
      </c>
      <c r="L2957" t="b">
        <v>0</v>
      </c>
      <c r="M2957">
        <v>6</v>
      </c>
      <c r="N2957" t="b">
        <v>0</v>
      </c>
      <c r="O2957" t="s">
        <v>8284</v>
      </c>
      <c r="P2957">
        <f t="shared" si="92"/>
        <v>0</v>
      </c>
      <c r="Q2957">
        <f>YEAR(K2957)</f>
        <v>2013</v>
      </c>
      <c r="R2957">
        <f t="shared" si="93"/>
        <v>3</v>
      </c>
      <c r="S2957" s="17" t="s">
        <v>8347</v>
      </c>
      <c r="T2957" t="s">
        <v>8374</v>
      </c>
    </row>
    <row r="2958" spans="1:20" ht="48" x14ac:dyDescent="0.2">
      <c r="A2958">
        <v>517</v>
      </c>
      <c r="B2958" s="3" t="s">
        <v>518</v>
      </c>
      <c r="C2958" s="3" t="s">
        <v>4627</v>
      </c>
      <c r="D2958" s="6">
        <v>15000</v>
      </c>
      <c r="E2958" s="8">
        <v>205</v>
      </c>
      <c r="F2958" t="s">
        <v>8220</v>
      </c>
      <c r="G2958" t="s">
        <v>8223</v>
      </c>
      <c r="H2958" t="s">
        <v>8245</v>
      </c>
      <c r="I2958" s="12">
        <v>1486046761</v>
      </c>
      <c r="J2958" s="12">
        <v>1483454761</v>
      </c>
      <c r="K2958" s="13">
        <f>(J2958/86400)+25569</f>
        <v>42738.615289351852</v>
      </c>
      <c r="L2958" t="b">
        <v>0</v>
      </c>
      <c r="M2958">
        <v>3</v>
      </c>
      <c r="N2958" t="b">
        <v>0</v>
      </c>
      <c r="O2958" t="s">
        <v>8268</v>
      </c>
      <c r="P2958">
        <f t="shared" si="92"/>
        <v>0</v>
      </c>
      <c r="Q2958">
        <f>YEAR(K2958)</f>
        <v>2017</v>
      </c>
      <c r="R2958">
        <f t="shared" si="93"/>
        <v>1</v>
      </c>
      <c r="S2958" s="17" t="s">
        <v>8341</v>
      </c>
      <c r="T2958" t="s">
        <v>8359</v>
      </c>
    </row>
    <row r="2959" spans="1:20" ht="48" hidden="1" x14ac:dyDescent="0.2">
      <c r="A2959">
        <v>83</v>
      </c>
      <c r="B2959" s="3" t="s">
        <v>85</v>
      </c>
      <c r="C2959" s="3" t="s">
        <v>4194</v>
      </c>
      <c r="D2959" s="6">
        <v>200</v>
      </c>
      <c r="E2959" s="8">
        <v>205</v>
      </c>
      <c r="F2959" t="s">
        <v>8218</v>
      </c>
      <c r="G2959" t="s">
        <v>8224</v>
      </c>
      <c r="H2959" t="s">
        <v>8246</v>
      </c>
      <c r="I2959" s="12">
        <v>1424604600</v>
      </c>
      <c r="J2959" s="12">
        <v>1423320389</v>
      </c>
      <c r="K2959" s="13">
        <f>(J2959/86400)+25569</f>
        <v>42042.615613425922</v>
      </c>
      <c r="L2959" t="b">
        <v>0</v>
      </c>
      <c r="M2959">
        <v>13</v>
      </c>
      <c r="N2959" t="b">
        <v>1</v>
      </c>
      <c r="O2959" t="s">
        <v>8264</v>
      </c>
      <c r="P2959">
        <f t="shared" si="92"/>
        <v>0</v>
      </c>
      <c r="Q2959">
        <f>YEAR(K2959)</f>
        <v>2015</v>
      </c>
      <c r="R2959">
        <f t="shared" si="93"/>
        <v>103</v>
      </c>
      <c r="S2959" s="17" t="s">
        <v>8341</v>
      </c>
      <c r="T2959" t="s">
        <v>8363</v>
      </c>
    </row>
    <row r="2960" spans="1:20" ht="48" x14ac:dyDescent="0.2">
      <c r="A2960">
        <v>886</v>
      </c>
      <c r="B2960" s="3" t="s">
        <v>887</v>
      </c>
      <c r="C2960" s="3" t="s">
        <v>4996</v>
      </c>
      <c r="D2960" s="6">
        <v>500</v>
      </c>
      <c r="E2960" s="8">
        <v>205</v>
      </c>
      <c r="F2960" t="s">
        <v>8220</v>
      </c>
      <c r="G2960" t="s">
        <v>8223</v>
      </c>
      <c r="H2960" t="s">
        <v>8245</v>
      </c>
      <c r="I2960" s="12">
        <v>1473972813</v>
      </c>
      <c r="J2960" s="12">
        <v>1471812813</v>
      </c>
      <c r="K2960" s="13">
        <f>(J2960/86400)+25569</f>
        <v>42603.870520833334</v>
      </c>
      <c r="L2960" t="b">
        <v>0</v>
      </c>
      <c r="M2960">
        <v>7</v>
      </c>
      <c r="N2960" t="b">
        <v>0</v>
      </c>
      <c r="O2960" t="s">
        <v>8277</v>
      </c>
      <c r="P2960">
        <f t="shared" si="92"/>
        <v>0</v>
      </c>
      <c r="Q2960">
        <f>YEAR(K2960)</f>
        <v>2016</v>
      </c>
      <c r="R2960">
        <f t="shared" si="93"/>
        <v>41</v>
      </c>
      <c r="S2960" s="17" t="s">
        <v>8347</v>
      </c>
      <c r="T2960" t="s">
        <v>8348</v>
      </c>
    </row>
    <row r="2961" spans="1:20" ht="32" x14ac:dyDescent="0.2">
      <c r="A2961">
        <v>1594</v>
      </c>
      <c r="B2961" s="3" t="s">
        <v>1595</v>
      </c>
      <c r="C2961" s="3" t="s">
        <v>5704</v>
      </c>
      <c r="D2961" s="6">
        <v>1000</v>
      </c>
      <c r="E2961" s="8">
        <v>205</v>
      </c>
      <c r="F2961" t="s">
        <v>8220</v>
      </c>
      <c r="G2961" t="s">
        <v>8223</v>
      </c>
      <c r="H2961" t="s">
        <v>8245</v>
      </c>
      <c r="I2961" s="12">
        <v>1463329260</v>
      </c>
      <c r="J2961" s="12">
        <v>1458147982</v>
      </c>
      <c r="K2961" s="13">
        <f>(J2961/86400)+25569</f>
        <v>42445.712754629625</v>
      </c>
      <c r="L2961" t="b">
        <v>0</v>
      </c>
      <c r="M2961">
        <v>10</v>
      </c>
      <c r="N2961" t="b">
        <v>0</v>
      </c>
      <c r="O2961" t="s">
        <v>8289</v>
      </c>
      <c r="P2961">
        <f t="shared" si="92"/>
        <v>0</v>
      </c>
      <c r="Q2961">
        <f>YEAR(K2961)</f>
        <v>2016</v>
      </c>
      <c r="R2961">
        <f t="shared" si="93"/>
        <v>21</v>
      </c>
      <c r="S2961" s="17" t="s">
        <v>8333</v>
      </c>
      <c r="T2961" t="s">
        <v>8371</v>
      </c>
    </row>
    <row r="2962" spans="1:20" ht="64" hidden="1" x14ac:dyDescent="0.2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 s="12">
        <v>1283392800</v>
      </c>
      <c r="J2962" s="12">
        <v>1281317691</v>
      </c>
      <c r="K2962" s="13">
        <f>(J2962/86400)+25569</f>
        <v>40399.065868055557</v>
      </c>
      <c r="L2962" t="b">
        <v>0</v>
      </c>
      <c r="M2962">
        <v>4</v>
      </c>
      <c r="N2962" t="b">
        <v>0</v>
      </c>
      <c r="O2962" t="s">
        <v>8288</v>
      </c>
      <c r="P2962">
        <f t="shared" si="92"/>
        <v>0</v>
      </c>
      <c r="Q2962">
        <f>YEAR(K2962)</f>
        <v>2010</v>
      </c>
      <c r="R2962">
        <f t="shared" si="93"/>
        <v>11</v>
      </c>
      <c r="S2962" s="17" t="s">
        <v>8331</v>
      </c>
      <c r="T2962" t="s">
        <v>8369</v>
      </c>
    </row>
    <row r="2963" spans="1:20" ht="48" x14ac:dyDescent="0.2">
      <c r="A2963">
        <v>673</v>
      </c>
      <c r="B2963" s="3" t="s">
        <v>674</v>
      </c>
      <c r="C2963" s="3" t="s">
        <v>4783</v>
      </c>
      <c r="D2963" s="6">
        <v>100000</v>
      </c>
      <c r="E2963" s="8">
        <v>205</v>
      </c>
      <c r="F2963" t="s">
        <v>8220</v>
      </c>
      <c r="G2963" t="s">
        <v>8223</v>
      </c>
      <c r="H2963" t="s">
        <v>8245</v>
      </c>
      <c r="I2963" s="12">
        <v>1409602217</v>
      </c>
      <c r="J2963" s="12">
        <v>1405714217</v>
      </c>
      <c r="K2963" s="13">
        <f>(J2963/86400)+25569</f>
        <v>41838.840474537035</v>
      </c>
      <c r="L2963" t="b">
        <v>0</v>
      </c>
      <c r="M2963">
        <v>3</v>
      </c>
      <c r="N2963" t="b">
        <v>0</v>
      </c>
      <c r="O2963" t="s">
        <v>8271</v>
      </c>
      <c r="P2963">
        <f t="shared" si="92"/>
        <v>0</v>
      </c>
      <c r="Q2963">
        <f>YEAR(K2963)</f>
        <v>2014</v>
      </c>
      <c r="R2963">
        <f t="shared" si="93"/>
        <v>0</v>
      </c>
      <c r="S2963" s="17" t="s">
        <v>8328</v>
      </c>
      <c r="T2963" t="s">
        <v>8330</v>
      </c>
    </row>
    <row r="2964" spans="1:20" ht="48" x14ac:dyDescent="0.2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 s="12">
        <v>1421410151</v>
      </c>
      <c r="J2964" s="12">
        <v>1418818151</v>
      </c>
      <c r="K2964" s="13">
        <f>(J2964/86400)+25569</f>
        <v>41990.506377314814</v>
      </c>
      <c r="L2964" t="b">
        <v>0</v>
      </c>
      <c r="M2964">
        <v>8</v>
      </c>
      <c r="N2964" t="b">
        <v>0</v>
      </c>
      <c r="O2964" t="s">
        <v>8269</v>
      </c>
      <c r="P2964">
        <f t="shared" si="92"/>
        <v>0</v>
      </c>
      <c r="Q2964">
        <f>YEAR(K2964)</f>
        <v>2014</v>
      </c>
      <c r="R2964">
        <f t="shared" si="93"/>
        <v>13</v>
      </c>
      <c r="S2964" s="17" t="s">
        <v>8343</v>
      </c>
      <c r="T2964" t="s">
        <v>8346</v>
      </c>
    </row>
    <row r="2965" spans="1:20" ht="48" x14ac:dyDescent="0.2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 s="12">
        <v>1332748899</v>
      </c>
      <c r="J2965" s="12">
        <v>1327568499</v>
      </c>
      <c r="K2965" s="13">
        <f>(J2965/86400)+25569</f>
        <v>40934.376145833332</v>
      </c>
      <c r="L2965" t="b">
        <v>0</v>
      </c>
      <c r="M2965">
        <v>5</v>
      </c>
      <c r="N2965" t="b">
        <v>0</v>
      </c>
      <c r="O2965" t="s">
        <v>8268</v>
      </c>
      <c r="P2965">
        <f t="shared" si="92"/>
        <v>0</v>
      </c>
      <c r="Q2965">
        <f>YEAR(K2965)</f>
        <v>2012</v>
      </c>
      <c r="R2965">
        <f t="shared" si="93"/>
        <v>7</v>
      </c>
      <c r="S2965" s="17" t="s">
        <v>8341</v>
      </c>
      <c r="T2965" t="s">
        <v>8359</v>
      </c>
    </row>
    <row r="2966" spans="1:20" ht="48" x14ac:dyDescent="0.2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 s="12">
        <v>1459368658</v>
      </c>
      <c r="J2966" s="12">
        <v>1454188258</v>
      </c>
      <c r="K2966" s="13">
        <f>(J2966/86400)+25569</f>
        <v>42399.882615740746</v>
      </c>
      <c r="L2966" t="b">
        <v>0</v>
      </c>
      <c r="M2966">
        <v>12</v>
      </c>
      <c r="N2966" t="b">
        <v>0</v>
      </c>
      <c r="O2966" t="s">
        <v>8282</v>
      </c>
      <c r="P2966">
        <f t="shared" si="92"/>
        <v>0</v>
      </c>
      <c r="Q2966">
        <f>YEAR(K2966)</f>
        <v>2016</v>
      </c>
      <c r="R2966">
        <f t="shared" si="93"/>
        <v>17</v>
      </c>
      <c r="S2966" s="17" t="s">
        <v>8339</v>
      </c>
      <c r="T2966" t="s">
        <v>8365</v>
      </c>
    </row>
    <row r="2967" spans="1:20" ht="19" x14ac:dyDescent="0.2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 s="12">
        <v>1475918439</v>
      </c>
      <c r="J2967" s="12">
        <v>1473326439</v>
      </c>
      <c r="K2967" s="13">
        <f>(J2967/86400)+25569</f>
        <v>42621.389340277776</v>
      </c>
      <c r="L2967" t="b">
        <v>0</v>
      </c>
      <c r="M2967">
        <v>1</v>
      </c>
      <c r="N2967" t="b">
        <v>0</v>
      </c>
      <c r="O2967" t="s">
        <v>8269</v>
      </c>
      <c r="P2967">
        <f t="shared" si="92"/>
        <v>0</v>
      </c>
      <c r="Q2967">
        <f>YEAR(K2967)</f>
        <v>2016</v>
      </c>
      <c r="R2967">
        <f t="shared" si="93"/>
        <v>2</v>
      </c>
      <c r="S2967" s="17" t="s">
        <v>8343</v>
      </c>
      <c r="T2967" t="s">
        <v>8346</v>
      </c>
    </row>
    <row r="2968" spans="1:20" ht="48" x14ac:dyDescent="0.2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 s="12">
        <v>1457207096</v>
      </c>
      <c r="J2968" s="12">
        <v>1452023096</v>
      </c>
      <c r="K2968" s="13">
        <f>(J2968/86400)+25569</f>
        <v>42374.822870370372</v>
      </c>
      <c r="L2968" t="b">
        <v>0</v>
      </c>
      <c r="M2968">
        <v>9</v>
      </c>
      <c r="N2968" t="b">
        <v>0</v>
      </c>
      <c r="O2968" t="s">
        <v>8282</v>
      </c>
      <c r="P2968">
        <f t="shared" si="92"/>
        <v>0</v>
      </c>
      <c r="Q2968">
        <f>YEAR(K2968)</f>
        <v>2016</v>
      </c>
      <c r="R2968">
        <f t="shared" si="93"/>
        <v>1</v>
      </c>
      <c r="S2968" s="17" t="s">
        <v>8339</v>
      </c>
      <c r="T2968" t="s">
        <v>8365</v>
      </c>
    </row>
    <row r="2969" spans="1:20" ht="48" hidden="1" x14ac:dyDescent="0.2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 s="12">
        <v>1430348400</v>
      </c>
      <c r="J2969" s="12">
        <v>1428436410</v>
      </c>
      <c r="K2969" s="13">
        <f>(J2969/86400)+25569</f>
        <v>42101.828819444447</v>
      </c>
      <c r="L2969" t="b">
        <v>0</v>
      </c>
      <c r="M2969">
        <v>11</v>
      </c>
      <c r="N2969" t="b">
        <v>1</v>
      </c>
      <c r="O2969" t="s">
        <v>8269</v>
      </c>
      <c r="P2969">
        <f t="shared" si="92"/>
        <v>0</v>
      </c>
      <c r="Q2969">
        <f>YEAR(K2969)</f>
        <v>2015</v>
      </c>
      <c r="R2969">
        <f t="shared" si="93"/>
        <v>101</v>
      </c>
      <c r="S2969" s="17" t="s">
        <v>8343</v>
      </c>
      <c r="T2969" t="s">
        <v>8346</v>
      </c>
    </row>
    <row r="2970" spans="1:20" ht="48" x14ac:dyDescent="0.2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 s="12">
        <v>1424009147</v>
      </c>
      <c r="J2970" s="12">
        <v>1421417147</v>
      </c>
      <c r="K2970" s="13">
        <f>(J2970/86400)+25569</f>
        <v>42020.587349537032</v>
      </c>
      <c r="L2970" t="b">
        <v>0</v>
      </c>
      <c r="M2970">
        <v>2</v>
      </c>
      <c r="N2970" t="b">
        <v>0</v>
      </c>
      <c r="O2970" t="s">
        <v>8269</v>
      </c>
      <c r="P2970">
        <f t="shared" si="92"/>
        <v>0</v>
      </c>
      <c r="Q2970">
        <f>YEAR(K2970)</f>
        <v>2015</v>
      </c>
      <c r="R2970">
        <f t="shared" si="93"/>
        <v>10</v>
      </c>
      <c r="S2970" s="17" t="s">
        <v>8343</v>
      </c>
      <c r="T2970" t="s">
        <v>8346</v>
      </c>
    </row>
    <row r="2971" spans="1:20" ht="32" x14ac:dyDescent="0.2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 s="12">
        <v>1457056555</v>
      </c>
      <c r="J2971" s="12">
        <v>1454464555</v>
      </c>
      <c r="K2971" s="13">
        <f>(J2971/86400)+25569</f>
        <v>42403.080497685187</v>
      </c>
      <c r="L2971" t="b">
        <v>0</v>
      </c>
      <c r="M2971">
        <v>2</v>
      </c>
      <c r="N2971" t="b">
        <v>0</v>
      </c>
      <c r="O2971" t="s">
        <v>8266</v>
      </c>
      <c r="P2971">
        <f t="shared" si="92"/>
        <v>0</v>
      </c>
      <c r="Q2971">
        <f>YEAR(K2971)</f>
        <v>2016</v>
      </c>
      <c r="R2971">
        <f t="shared" si="93"/>
        <v>20</v>
      </c>
      <c r="S2971" s="17" t="s">
        <v>8341</v>
      </c>
      <c r="T2971" t="s">
        <v>8345</v>
      </c>
    </row>
    <row r="2972" spans="1:20" ht="48" x14ac:dyDescent="0.2">
      <c r="A2972">
        <v>893</v>
      </c>
      <c r="B2972" s="3" t="s">
        <v>894</v>
      </c>
      <c r="C2972" s="3" t="s">
        <v>5003</v>
      </c>
      <c r="D2972" s="6">
        <v>2000</v>
      </c>
      <c r="E2972" s="8">
        <v>200</v>
      </c>
      <c r="F2972" t="s">
        <v>8220</v>
      </c>
      <c r="G2972" t="s">
        <v>8223</v>
      </c>
      <c r="H2972" t="s">
        <v>8245</v>
      </c>
      <c r="I2972" s="12">
        <v>1427920363</v>
      </c>
      <c r="J2972" s="12">
        <v>1425331963</v>
      </c>
      <c r="K2972" s="13">
        <f>(J2972/86400)+25569</f>
        <v>42065.897719907407</v>
      </c>
      <c r="L2972" t="b">
        <v>0</v>
      </c>
      <c r="M2972">
        <v>5</v>
      </c>
      <c r="N2972" t="b">
        <v>0</v>
      </c>
      <c r="O2972" t="s">
        <v>8277</v>
      </c>
      <c r="P2972">
        <f t="shared" si="92"/>
        <v>0</v>
      </c>
      <c r="Q2972">
        <f>YEAR(K2972)</f>
        <v>2015</v>
      </c>
      <c r="R2972">
        <f t="shared" si="93"/>
        <v>10</v>
      </c>
      <c r="S2972" s="17" t="s">
        <v>8347</v>
      </c>
      <c r="T2972" t="s">
        <v>8348</v>
      </c>
    </row>
    <row r="2973" spans="1:20" ht="48" hidden="1" x14ac:dyDescent="0.2">
      <c r="A2973">
        <v>1363</v>
      </c>
      <c r="B2973" s="3" t="s">
        <v>1364</v>
      </c>
      <c r="C2973" s="3" t="s">
        <v>5473</v>
      </c>
      <c r="D2973" s="6">
        <v>200</v>
      </c>
      <c r="E2973" s="8">
        <v>200</v>
      </c>
      <c r="F2973" t="s">
        <v>8218</v>
      </c>
      <c r="G2973" t="s">
        <v>8223</v>
      </c>
      <c r="H2973" t="s">
        <v>8245</v>
      </c>
      <c r="I2973" s="12">
        <v>1455523140</v>
      </c>
      <c r="J2973" s="12">
        <v>1453925727</v>
      </c>
      <c r="K2973" s="13">
        <f>(J2973/86400)+25569</f>
        <v>42396.8440625</v>
      </c>
      <c r="L2973" t="b">
        <v>0</v>
      </c>
      <c r="M2973">
        <v>5</v>
      </c>
      <c r="N2973" t="b">
        <v>1</v>
      </c>
      <c r="O2973" t="s">
        <v>8272</v>
      </c>
      <c r="P2973">
        <f t="shared" si="92"/>
        <v>0</v>
      </c>
      <c r="Q2973">
        <f>YEAR(K2973)</f>
        <v>2016</v>
      </c>
      <c r="R2973">
        <f t="shared" si="93"/>
        <v>100</v>
      </c>
      <c r="S2973" s="17" t="s">
        <v>8331</v>
      </c>
      <c r="T2973" t="s">
        <v>8353</v>
      </c>
    </row>
    <row r="2974" spans="1:20" ht="48" x14ac:dyDescent="0.2">
      <c r="A2974">
        <v>1421</v>
      </c>
      <c r="B2974" s="3" t="s">
        <v>1422</v>
      </c>
      <c r="C2974" s="3" t="s">
        <v>5531</v>
      </c>
      <c r="D2974" s="6">
        <v>200000</v>
      </c>
      <c r="E2974" s="8">
        <v>200</v>
      </c>
      <c r="F2974" t="s">
        <v>8220</v>
      </c>
      <c r="G2974" t="s">
        <v>8234</v>
      </c>
      <c r="H2974" t="s">
        <v>8254</v>
      </c>
      <c r="I2974" s="12">
        <v>1423432709</v>
      </c>
      <c r="J2974" s="12">
        <v>1420840709</v>
      </c>
      <c r="K2974" s="13">
        <f>(J2974/86400)+25569</f>
        <v>42013.915613425925</v>
      </c>
      <c r="L2974" t="b">
        <v>0</v>
      </c>
      <c r="M2974">
        <v>2</v>
      </c>
      <c r="N2974" t="b">
        <v>0</v>
      </c>
      <c r="O2974" t="s">
        <v>8285</v>
      </c>
      <c r="P2974">
        <f t="shared" si="92"/>
        <v>0</v>
      </c>
      <c r="Q2974">
        <f>YEAR(K2974)</f>
        <v>2015</v>
      </c>
      <c r="R2974">
        <f t="shared" si="93"/>
        <v>0</v>
      </c>
      <c r="S2974" s="17" t="s">
        <v>8331</v>
      </c>
      <c r="T2974" t="s">
        <v>8368</v>
      </c>
    </row>
    <row r="2975" spans="1:20" ht="32" x14ac:dyDescent="0.2">
      <c r="A2975">
        <v>556</v>
      </c>
      <c r="B2975" s="3" t="s">
        <v>557</v>
      </c>
      <c r="C2975" s="3" t="s">
        <v>4666</v>
      </c>
      <c r="D2975" s="6">
        <v>8000</v>
      </c>
      <c r="E2975" s="8">
        <v>200</v>
      </c>
      <c r="F2975" t="s">
        <v>8220</v>
      </c>
      <c r="G2975" t="s">
        <v>8223</v>
      </c>
      <c r="H2975" t="s">
        <v>8245</v>
      </c>
      <c r="I2975" s="12">
        <v>1452112717</v>
      </c>
      <c r="J2975" s="12">
        <v>1449520717</v>
      </c>
      <c r="K2975" s="13">
        <f>(J2975/86400)+25569</f>
        <v>42345.860150462962</v>
      </c>
      <c r="L2975" t="b">
        <v>0</v>
      </c>
      <c r="M2975">
        <v>1</v>
      </c>
      <c r="N2975" t="b">
        <v>0</v>
      </c>
      <c r="O2975" t="s">
        <v>8270</v>
      </c>
      <c r="P2975">
        <f t="shared" si="92"/>
        <v>0</v>
      </c>
      <c r="Q2975">
        <f>YEAR(K2975)</f>
        <v>2015</v>
      </c>
      <c r="R2975">
        <f t="shared" si="93"/>
        <v>3</v>
      </c>
      <c r="S2975" s="17" t="s">
        <v>8328</v>
      </c>
      <c r="T2975" t="s">
        <v>8362</v>
      </c>
    </row>
    <row r="2976" spans="1:20" ht="32" hidden="1" x14ac:dyDescent="0.2">
      <c r="A2976">
        <v>3415</v>
      </c>
      <c r="B2976" s="3" t="s">
        <v>3414</v>
      </c>
      <c r="C2976" s="3" t="s">
        <v>7525</v>
      </c>
      <c r="D2976" s="6">
        <v>200</v>
      </c>
      <c r="E2976" s="8">
        <v>200</v>
      </c>
      <c r="F2976" t="s">
        <v>8218</v>
      </c>
      <c r="G2976" t="s">
        <v>8223</v>
      </c>
      <c r="H2976" t="s">
        <v>8245</v>
      </c>
      <c r="I2976" s="12">
        <v>1460935800</v>
      </c>
      <c r="J2976" s="12">
        <v>1459999656</v>
      </c>
      <c r="K2976" s="13">
        <f>(J2976/86400)+25569</f>
        <v>42467.144166666665</v>
      </c>
      <c r="L2976" t="b">
        <v>0</v>
      </c>
      <c r="M2976">
        <v>9</v>
      </c>
      <c r="N2976" t="b">
        <v>1</v>
      </c>
      <c r="O2976" t="s">
        <v>8269</v>
      </c>
      <c r="P2976">
        <f t="shared" si="92"/>
        <v>0</v>
      </c>
      <c r="Q2976">
        <f>YEAR(K2976)</f>
        <v>2016</v>
      </c>
      <c r="R2976">
        <f t="shared" si="93"/>
        <v>100</v>
      </c>
      <c r="S2976" s="17" t="s">
        <v>8343</v>
      </c>
      <c r="T2976" t="s">
        <v>8346</v>
      </c>
    </row>
    <row r="2977" spans="1:20" ht="48" x14ac:dyDescent="0.2">
      <c r="A2977">
        <v>4034</v>
      </c>
      <c r="B2977" s="3" t="s">
        <v>4030</v>
      </c>
      <c r="C2977" s="3" t="s">
        <v>8139</v>
      </c>
      <c r="D2977" s="6">
        <v>13500</v>
      </c>
      <c r="E2977" s="8">
        <v>200</v>
      </c>
      <c r="F2977" t="s">
        <v>8220</v>
      </c>
      <c r="G2977" t="s">
        <v>8223</v>
      </c>
      <c r="H2977" t="s">
        <v>8245</v>
      </c>
      <c r="I2977" s="12">
        <v>1428097450</v>
      </c>
      <c r="J2977" s="12">
        <v>1425509050</v>
      </c>
      <c r="K2977" s="13">
        <f>(J2977/86400)+25569</f>
        <v>42067.947337962964</v>
      </c>
      <c r="L2977" t="b">
        <v>0</v>
      </c>
      <c r="M2977">
        <v>2</v>
      </c>
      <c r="N2977" t="b">
        <v>0</v>
      </c>
      <c r="O2977" t="s">
        <v>8269</v>
      </c>
      <c r="P2977">
        <f t="shared" si="92"/>
        <v>0</v>
      </c>
      <c r="Q2977">
        <f>YEAR(K2977)</f>
        <v>2015</v>
      </c>
      <c r="R2977">
        <f t="shared" si="93"/>
        <v>1</v>
      </c>
      <c r="S2977" s="17" t="s">
        <v>8343</v>
      </c>
      <c r="T2977" t="s">
        <v>8346</v>
      </c>
    </row>
    <row r="2978" spans="1:20" ht="48" x14ac:dyDescent="0.2">
      <c r="A2978">
        <v>3067</v>
      </c>
      <c r="B2978" s="3" t="s">
        <v>3067</v>
      </c>
      <c r="C2978" s="3" t="s">
        <v>7177</v>
      </c>
      <c r="D2978" s="6">
        <v>8000</v>
      </c>
      <c r="E2978" s="8">
        <v>200</v>
      </c>
      <c r="F2978" t="s">
        <v>8220</v>
      </c>
      <c r="G2978" t="s">
        <v>8227</v>
      </c>
      <c r="H2978" t="s">
        <v>8249</v>
      </c>
      <c r="I2978" s="12">
        <v>1441837879</v>
      </c>
      <c r="J2978" s="12">
        <v>1439245879</v>
      </c>
      <c r="K2978" s="13">
        <f>(J2978/86400)+25569</f>
        <v>42226.938414351855</v>
      </c>
      <c r="L2978" t="b">
        <v>0</v>
      </c>
      <c r="M2978">
        <v>1</v>
      </c>
      <c r="N2978" t="b">
        <v>0</v>
      </c>
      <c r="O2978" t="s">
        <v>8301</v>
      </c>
      <c r="P2978">
        <f t="shared" si="92"/>
        <v>0</v>
      </c>
      <c r="Q2978">
        <f>YEAR(K2978)</f>
        <v>2015</v>
      </c>
      <c r="R2978">
        <f t="shared" si="93"/>
        <v>3</v>
      </c>
      <c r="S2978" s="17" t="s">
        <v>8343</v>
      </c>
      <c r="T2978" t="s">
        <v>8344</v>
      </c>
    </row>
    <row r="2979" spans="1:20" ht="48" x14ac:dyDescent="0.2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 s="12">
        <v>1465130532</v>
      </c>
      <c r="J2979" s="12">
        <v>1462538532</v>
      </c>
      <c r="K2979" s="13">
        <f>(J2979/86400)+25569</f>
        <v>42496.529305555552</v>
      </c>
      <c r="L2979" t="b">
        <v>0</v>
      </c>
      <c r="M2979">
        <v>1</v>
      </c>
      <c r="N2979" t="b">
        <v>0</v>
      </c>
      <c r="O2979" t="s">
        <v>8271</v>
      </c>
      <c r="P2979">
        <f t="shared" si="92"/>
        <v>0</v>
      </c>
      <c r="Q2979">
        <f>YEAR(K2979)</f>
        <v>2016</v>
      </c>
      <c r="R2979">
        <f t="shared" si="93"/>
        <v>1</v>
      </c>
      <c r="S2979" s="17" t="s">
        <v>8328</v>
      </c>
      <c r="T2979" t="s">
        <v>8330</v>
      </c>
    </row>
    <row r="2980" spans="1:20" ht="48" x14ac:dyDescent="0.2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 s="12">
        <v>1295847926</v>
      </c>
      <c r="J2980" s="12">
        <v>1290663926</v>
      </c>
      <c r="K2980" s="13">
        <f>(J2980/86400)+25569</f>
        <v>40507.239884259259</v>
      </c>
      <c r="L2980" t="b">
        <v>0</v>
      </c>
      <c r="M2980">
        <v>6</v>
      </c>
      <c r="N2980" t="b">
        <v>0</v>
      </c>
      <c r="O2980" t="s">
        <v>8276</v>
      </c>
      <c r="P2980">
        <f t="shared" si="92"/>
        <v>0</v>
      </c>
      <c r="Q2980">
        <f>YEAR(K2980)</f>
        <v>2010</v>
      </c>
      <c r="R2980">
        <f t="shared" si="93"/>
        <v>3</v>
      </c>
      <c r="S2980" s="17" t="s">
        <v>8347</v>
      </c>
      <c r="T2980" t="s">
        <v>8370</v>
      </c>
    </row>
    <row r="2981" spans="1:20" ht="48" x14ac:dyDescent="0.2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 s="12">
        <v>1417474761</v>
      </c>
      <c r="J2981" s="12">
        <v>1414879161</v>
      </c>
      <c r="K2981" s="13">
        <f>(J2981/86400)+25569</f>
        <v>41944.916215277779</v>
      </c>
      <c r="L2981" t="b">
        <v>0</v>
      </c>
      <c r="M2981">
        <v>10</v>
      </c>
      <c r="N2981" t="b">
        <v>0</v>
      </c>
      <c r="O2981" t="s">
        <v>8276</v>
      </c>
      <c r="P2981">
        <f t="shared" si="92"/>
        <v>0</v>
      </c>
      <c r="Q2981">
        <f>YEAR(K2981)</f>
        <v>2014</v>
      </c>
      <c r="R2981">
        <f t="shared" si="93"/>
        <v>5</v>
      </c>
      <c r="S2981" s="17" t="s">
        <v>8347</v>
      </c>
      <c r="T2981" t="s">
        <v>8370</v>
      </c>
    </row>
    <row r="2982" spans="1:20" ht="48" x14ac:dyDescent="0.2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 s="12">
        <v>1287975829</v>
      </c>
      <c r="J2982" s="12">
        <v>1284087829</v>
      </c>
      <c r="K2982" s="13">
        <f>(J2982/86400)+25569</f>
        <v>40431.127650462964</v>
      </c>
      <c r="L2982" t="b">
        <v>0</v>
      </c>
      <c r="M2982">
        <v>7</v>
      </c>
      <c r="N2982" t="b">
        <v>0</v>
      </c>
      <c r="O2982" t="s">
        <v>8277</v>
      </c>
      <c r="P2982">
        <f t="shared" si="92"/>
        <v>0</v>
      </c>
      <c r="Q2982">
        <f>YEAR(K2982)</f>
        <v>2010</v>
      </c>
      <c r="R2982">
        <f t="shared" si="93"/>
        <v>2</v>
      </c>
      <c r="S2982" s="17" t="s">
        <v>8347</v>
      </c>
      <c r="T2982" t="s">
        <v>8348</v>
      </c>
    </row>
    <row r="2983" spans="1:20" ht="48" hidden="1" x14ac:dyDescent="0.2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 s="12">
        <v>1478046661</v>
      </c>
      <c r="J2983" s="12">
        <v>1476837061</v>
      </c>
      <c r="K2983" s="13">
        <f>(J2983/86400)+25569</f>
        <v>42662.021539351852</v>
      </c>
      <c r="L2983" t="b">
        <v>0</v>
      </c>
      <c r="M2983">
        <v>12</v>
      </c>
      <c r="N2983" t="b">
        <v>1</v>
      </c>
      <c r="O2983" t="s">
        <v>8269</v>
      </c>
      <c r="P2983">
        <f t="shared" si="92"/>
        <v>0</v>
      </c>
      <c r="Q2983">
        <f>YEAR(K2983)</f>
        <v>2016</v>
      </c>
      <c r="R2983">
        <f t="shared" si="93"/>
        <v>130</v>
      </c>
      <c r="S2983" s="17" t="s">
        <v>8343</v>
      </c>
      <c r="T2983" t="s">
        <v>8346</v>
      </c>
    </row>
    <row r="2984" spans="1:20" ht="32" x14ac:dyDescent="0.2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 s="12">
        <v>1425110400</v>
      </c>
      <c r="J2984" s="12">
        <v>1422388822</v>
      </c>
      <c r="K2984" s="13">
        <f>(J2984/86400)+25569</f>
        <v>42031.833587962959</v>
      </c>
      <c r="L2984" t="b">
        <v>0</v>
      </c>
      <c r="M2984">
        <v>5</v>
      </c>
      <c r="N2984" t="b">
        <v>0</v>
      </c>
      <c r="O2984" t="s">
        <v>8269</v>
      </c>
      <c r="P2984">
        <f t="shared" si="92"/>
        <v>0</v>
      </c>
      <c r="Q2984">
        <f>YEAR(K2984)</f>
        <v>2015</v>
      </c>
      <c r="R2984">
        <f t="shared" si="93"/>
        <v>3</v>
      </c>
      <c r="S2984" s="17" t="s">
        <v>8343</v>
      </c>
      <c r="T2984" t="s">
        <v>8346</v>
      </c>
    </row>
    <row r="2985" spans="1:20" ht="48" x14ac:dyDescent="0.2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 s="12">
        <v>1456189076</v>
      </c>
      <c r="J2985" s="12">
        <v>1454979476</v>
      </c>
      <c r="K2985" s="13">
        <f>(J2985/86400)+25569</f>
        <v>42409.040231481486</v>
      </c>
      <c r="L2985" t="b">
        <v>0</v>
      </c>
      <c r="M2985">
        <v>10</v>
      </c>
      <c r="N2985" t="b">
        <v>0</v>
      </c>
      <c r="O2985" t="s">
        <v>8271</v>
      </c>
      <c r="P2985">
        <f t="shared" si="92"/>
        <v>0</v>
      </c>
      <c r="Q2985">
        <f>YEAR(K2985)</f>
        <v>2016</v>
      </c>
      <c r="R2985">
        <f t="shared" si="93"/>
        <v>1</v>
      </c>
      <c r="S2985" s="17" t="s">
        <v>8328</v>
      </c>
      <c r="T2985" t="s">
        <v>8330</v>
      </c>
    </row>
    <row r="2986" spans="1:20" ht="48" hidden="1" x14ac:dyDescent="0.2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 s="12">
        <v>1428069541</v>
      </c>
      <c r="J2986" s="12">
        <v>1425481141</v>
      </c>
      <c r="K2986" s="13">
        <f>(J2986/86400)+25569</f>
        <v>42067.62431712963</v>
      </c>
      <c r="L2986" t="b">
        <v>0</v>
      </c>
      <c r="M2986">
        <v>4</v>
      </c>
      <c r="N2986" t="b">
        <v>0</v>
      </c>
      <c r="O2986" t="s">
        <v>8265</v>
      </c>
      <c r="P2986">
        <f t="shared" si="92"/>
        <v>0</v>
      </c>
      <c r="Q2986">
        <f>YEAR(K2986)</f>
        <v>2015</v>
      </c>
      <c r="R2986">
        <f t="shared" si="93"/>
        <v>2</v>
      </c>
      <c r="S2986" s="17" t="s">
        <v>8341</v>
      </c>
      <c r="T2986" t="s">
        <v>8357</v>
      </c>
    </row>
    <row r="2987" spans="1:20" ht="19" hidden="1" x14ac:dyDescent="0.2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 s="12">
        <v>1468351341</v>
      </c>
      <c r="J2987" s="12">
        <v>1467746541</v>
      </c>
      <c r="K2987" s="13">
        <f>(J2987/86400)+25569</f>
        <v>42556.807187500002</v>
      </c>
      <c r="L2987" t="b">
        <v>0</v>
      </c>
      <c r="M2987">
        <v>4</v>
      </c>
      <c r="N2987" t="b">
        <v>0</v>
      </c>
      <c r="O2987" t="s">
        <v>8279</v>
      </c>
      <c r="P2987">
        <f t="shared" si="92"/>
        <v>0</v>
      </c>
      <c r="Q2987">
        <f>YEAR(K2987)</f>
        <v>2016</v>
      </c>
      <c r="R2987">
        <f t="shared" si="93"/>
        <v>95</v>
      </c>
      <c r="S2987" s="17" t="s">
        <v>8366</v>
      </c>
      <c r="T2987" t="s">
        <v>8367</v>
      </c>
    </row>
    <row r="2988" spans="1:20" ht="48" x14ac:dyDescent="0.2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 s="12">
        <v>1412405940</v>
      </c>
      <c r="J2988" s="12">
        <v>1409721542</v>
      </c>
      <c r="K2988" s="13">
        <f>(J2988/86400)+25569</f>
        <v>41885.221550925926</v>
      </c>
      <c r="L2988" t="b">
        <v>1</v>
      </c>
      <c r="M2988">
        <v>8</v>
      </c>
      <c r="N2988" t="b">
        <v>0</v>
      </c>
      <c r="O2988" t="s">
        <v>8269</v>
      </c>
      <c r="P2988">
        <f t="shared" si="92"/>
        <v>189</v>
      </c>
      <c r="Q2988">
        <f>YEAR(K2988)</f>
        <v>2014</v>
      </c>
      <c r="R2988">
        <f t="shared" si="93"/>
        <v>3</v>
      </c>
      <c r="S2988" s="17" t="s">
        <v>8343</v>
      </c>
      <c r="T2988" t="s">
        <v>8346</v>
      </c>
    </row>
    <row r="2989" spans="1:20" ht="48" x14ac:dyDescent="0.2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 s="12">
        <v>1408040408</v>
      </c>
      <c r="J2989" s="12">
        <v>1405448408</v>
      </c>
      <c r="K2989" s="13">
        <f>(J2989/86400)+25569</f>
        <v>41835.763981481483</v>
      </c>
      <c r="L2989" t="b">
        <v>0</v>
      </c>
      <c r="M2989">
        <v>8</v>
      </c>
      <c r="N2989" t="b">
        <v>0</v>
      </c>
      <c r="O2989" t="s">
        <v>8282</v>
      </c>
      <c r="P2989">
        <f t="shared" si="92"/>
        <v>0</v>
      </c>
      <c r="Q2989">
        <f>YEAR(K2989)</f>
        <v>2014</v>
      </c>
      <c r="R2989">
        <f t="shared" si="93"/>
        <v>1</v>
      </c>
      <c r="S2989" s="17" t="s">
        <v>8339</v>
      </c>
      <c r="T2989" t="s">
        <v>8365</v>
      </c>
    </row>
    <row r="2990" spans="1:20" ht="48" x14ac:dyDescent="0.2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 s="12">
        <v>1411824444</v>
      </c>
      <c r="J2990" s="12">
        <v>1406640444</v>
      </c>
      <c r="K2990" s="13">
        <f>(J2990/86400)+25569</f>
        <v>41849.560694444444</v>
      </c>
      <c r="L2990" t="b">
        <v>1</v>
      </c>
      <c r="M2990">
        <v>15</v>
      </c>
      <c r="N2990" t="b">
        <v>0</v>
      </c>
      <c r="O2990" t="s">
        <v>8283</v>
      </c>
      <c r="P2990">
        <f t="shared" si="92"/>
        <v>187</v>
      </c>
      <c r="Q2990">
        <f>YEAR(K2990)</f>
        <v>2014</v>
      </c>
      <c r="R2990">
        <f t="shared" si="93"/>
        <v>4</v>
      </c>
      <c r="S2990" s="17" t="s">
        <v>8333</v>
      </c>
      <c r="T2990" t="s">
        <v>8334</v>
      </c>
    </row>
    <row r="2991" spans="1:20" ht="48" x14ac:dyDescent="0.2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 s="12">
        <v>1450327126</v>
      </c>
      <c r="J2991" s="12">
        <v>1447735126</v>
      </c>
      <c r="K2991" s="13">
        <f>(J2991/86400)+25569</f>
        <v>42325.19358796296</v>
      </c>
      <c r="L2991" t="b">
        <v>0</v>
      </c>
      <c r="M2991">
        <v>8</v>
      </c>
      <c r="N2991" t="b">
        <v>0</v>
      </c>
      <c r="O2991" t="s">
        <v>8281</v>
      </c>
      <c r="P2991">
        <f t="shared" si="92"/>
        <v>0</v>
      </c>
      <c r="Q2991">
        <f>YEAR(K2991)</f>
        <v>2015</v>
      </c>
      <c r="R2991">
        <f t="shared" si="93"/>
        <v>0</v>
      </c>
      <c r="S2991" s="17" t="s">
        <v>8336</v>
      </c>
      <c r="T2991" t="s">
        <v>8364</v>
      </c>
    </row>
    <row r="2992" spans="1:20" ht="32" x14ac:dyDescent="0.2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 s="12">
        <v>1417800435</v>
      </c>
      <c r="J2992" s="12">
        <v>1415208435</v>
      </c>
      <c r="K2992" s="13">
        <f>(J2992/86400)+25569</f>
        <v>41948.727256944447</v>
      </c>
      <c r="L2992" t="b">
        <v>0</v>
      </c>
      <c r="M2992">
        <v>4</v>
      </c>
      <c r="N2992" t="b">
        <v>0</v>
      </c>
      <c r="O2992" t="s">
        <v>8269</v>
      </c>
      <c r="P2992">
        <f t="shared" si="92"/>
        <v>0</v>
      </c>
      <c r="Q2992">
        <f>YEAR(K2992)</f>
        <v>2014</v>
      </c>
      <c r="R2992">
        <f t="shared" si="93"/>
        <v>0</v>
      </c>
      <c r="S2992" s="17" t="s">
        <v>8343</v>
      </c>
      <c r="T2992" t="s">
        <v>8346</v>
      </c>
    </row>
    <row r="2993" spans="1:20" ht="48" x14ac:dyDescent="0.2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 s="12">
        <v>1441649397</v>
      </c>
      <c r="J2993" s="12">
        <v>1439057397</v>
      </c>
      <c r="K2993" s="13">
        <f>(J2993/86400)+25569</f>
        <v>42224.756909722222</v>
      </c>
      <c r="L2993" t="b">
        <v>0</v>
      </c>
      <c r="M2993">
        <v>3</v>
      </c>
      <c r="N2993" t="b">
        <v>0</v>
      </c>
      <c r="O2993" t="s">
        <v>8269</v>
      </c>
      <c r="P2993">
        <f t="shared" si="92"/>
        <v>0</v>
      </c>
      <c r="Q2993">
        <f>YEAR(K2993)</f>
        <v>2015</v>
      </c>
      <c r="R2993">
        <f t="shared" si="93"/>
        <v>3</v>
      </c>
      <c r="S2993" s="17" t="s">
        <v>8343</v>
      </c>
      <c r="T2993" t="s">
        <v>8346</v>
      </c>
    </row>
    <row r="2994" spans="1:20" ht="32" x14ac:dyDescent="0.2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 s="12">
        <v>1427155726</v>
      </c>
      <c r="J2994" s="12">
        <v>1425690526</v>
      </c>
      <c r="K2994" s="13">
        <f>(J2994/86400)+25569</f>
        <v>42070.047754629632</v>
      </c>
      <c r="L2994" t="b">
        <v>0</v>
      </c>
      <c r="M2994">
        <v>7</v>
      </c>
      <c r="N2994" t="b">
        <v>0</v>
      </c>
      <c r="O2994" t="s">
        <v>8266</v>
      </c>
      <c r="P2994">
        <f t="shared" si="92"/>
        <v>0</v>
      </c>
      <c r="Q2994">
        <f>YEAR(K2994)</f>
        <v>2015</v>
      </c>
      <c r="R2994">
        <f t="shared" si="93"/>
        <v>40</v>
      </c>
      <c r="S2994" s="17" t="s">
        <v>8341</v>
      </c>
      <c r="T2994" t="s">
        <v>8345</v>
      </c>
    </row>
    <row r="2995" spans="1:20" ht="32" hidden="1" x14ac:dyDescent="0.2">
      <c r="A2995">
        <v>2167</v>
      </c>
      <c r="B2995" s="3" t="s">
        <v>2168</v>
      </c>
      <c r="C2995" s="3" t="s">
        <v>6277</v>
      </c>
      <c r="D2995" s="6">
        <v>150</v>
      </c>
      <c r="E2995" s="8">
        <v>180</v>
      </c>
      <c r="F2995" t="s">
        <v>8218</v>
      </c>
      <c r="G2995" t="s">
        <v>8223</v>
      </c>
      <c r="H2995" t="s">
        <v>8245</v>
      </c>
      <c r="I2995" s="12">
        <v>1347672937</v>
      </c>
      <c r="J2995" s="12">
        <v>1346463337</v>
      </c>
      <c r="K2995" s="13">
        <f>(J2995/86400)+25569</f>
        <v>41153.066400462965</v>
      </c>
      <c r="L2995" t="b">
        <v>0</v>
      </c>
      <c r="M2995">
        <v>8</v>
      </c>
      <c r="N2995" t="b">
        <v>1</v>
      </c>
      <c r="O2995" t="s">
        <v>8274</v>
      </c>
      <c r="P2995">
        <f t="shared" si="92"/>
        <v>0</v>
      </c>
      <c r="Q2995">
        <f>YEAR(K2995)</f>
        <v>2012</v>
      </c>
      <c r="R2995">
        <f t="shared" si="93"/>
        <v>120</v>
      </c>
      <c r="S2995" s="17" t="s">
        <v>8347</v>
      </c>
      <c r="T2995" t="s">
        <v>8351</v>
      </c>
    </row>
    <row r="2996" spans="1:20" ht="48" x14ac:dyDescent="0.2">
      <c r="A2996">
        <v>1439</v>
      </c>
      <c r="B2996" s="3" t="s">
        <v>1440</v>
      </c>
      <c r="C2996" s="3" t="s">
        <v>5549</v>
      </c>
      <c r="D2996" s="6">
        <v>2725</v>
      </c>
      <c r="E2996" s="8">
        <v>180</v>
      </c>
      <c r="F2996" t="s">
        <v>8220</v>
      </c>
      <c r="G2996" t="s">
        <v>8228</v>
      </c>
      <c r="H2996" t="s">
        <v>8250</v>
      </c>
      <c r="I2996" s="12">
        <v>1425758101</v>
      </c>
      <c r="J2996" s="12">
        <v>1423166101</v>
      </c>
      <c r="K2996" s="13">
        <f>(J2996/86400)+25569</f>
        <v>42040.829872685186</v>
      </c>
      <c r="L2996" t="b">
        <v>0</v>
      </c>
      <c r="M2996">
        <v>6</v>
      </c>
      <c r="N2996" t="b">
        <v>0</v>
      </c>
      <c r="O2996" t="s">
        <v>8285</v>
      </c>
      <c r="P2996">
        <f t="shared" si="92"/>
        <v>0</v>
      </c>
      <c r="Q2996">
        <f>YEAR(K2996)</f>
        <v>2015</v>
      </c>
      <c r="R2996">
        <f t="shared" si="93"/>
        <v>7</v>
      </c>
      <c r="S2996" s="17" t="s">
        <v>8331</v>
      </c>
      <c r="T2996" t="s">
        <v>8368</v>
      </c>
    </row>
    <row r="2997" spans="1:20" ht="48" hidden="1" x14ac:dyDescent="0.2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 s="12">
        <v>1429839571</v>
      </c>
      <c r="J2997" s="12">
        <v>1427247571</v>
      </c>
      <c r="K2997" s="13">
        <f>(J2997/86400)+25569</f>
        <v>42088.069108796291</v>
      </c>
      <c r="L2997" t="b">
        <v>0</v>
      </c>
      <c r="M2997">
        <v>6</v>
      </c>
      <c r="N2997" t="b">
        <v>0</v>
      </c>
      <c r="O2997" t="s">
        <v>8270</v>
      </c>
      <c r="P2997">
        <f t="shared" si="92"/>
        <v>0</v>
      </c>
      <c r="Q2997">
        <f>YEAR(K2997)</f>
        <v>2015</v>
      </c>
      <c r="R2997">
        <f t="shared" si="93"/>
        <v>3</v>
      </c>
      <c r="S2997" s="17" t="s">
        <v>8328</v>
      </c>
      <c r="T2997" t="s">
        <v>8362</v>
      </c>
    </row>
    <row r="2998" spans="1:20" ht="48" hidden="1" x14ac:dyDescent="0.2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 s="12">
        <v>1462914000</v>
      </c>
      <c r="J2998" s="12">
        <v>1460914253</v>
      </c>
      <c r="K2998" s="13">
        <f>(J2998/86400)+25569</f>
        <v>42477.729780092588</v>
      </c>
      <c r="L2998" t="b">
        <v>0</v>
      </c>
      <c r="M2998">
        <v>15</v>
      </c>
      <c r="N2998" t="b">
        <v>1</v>
      </c>
      <c r="O2998" t="s">
        <v>8269</v>
      </c>
      <c r="P2998">
        <f t="shared" si="92"/>
        <v>0</v>
      </c>
      <c r="Q2998">
        <f>YEAR(K2998)</f>
        <v>2016</v>
      </c>
      <c r="R2998">
        <f t="shared" si="93"/>
        <v>180</v>
      </c>
      <c r="S2998" s="17" t="s">
        <v>8343</v>
      </c>
      <c r="T2998" t="s">
        <v>8346</v>
      </c>
    </row>
    <row r="2999" spans="1:20" ht="32" x14ac:dyDescent="0.2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 s="12">
        <v>1339273208</v>
      </c>
      <c r="J2999" s="12">
        <v>1334089208</v>
      </c>
      <c r="K2999" s="13">
        <f>(J2999/86400)+25569</f>
        <v>41009.847314814819</v>
      </c>
      <c r="L2999" t="b">
        <v>0</v>
      </c>
      <c r="M2999">
        <v>10</v>
      </c>
      <c r="N2999" t="b">
        <v>0</v>
      </c>
      <c r="O2999" t="s">
        <v>8280</v>
      </c>
      <c r="P2999">
        <f t="shared" si="92"/>
        <v>0</v>
      </c>
      <c r="Q2999">
        <f>YEAR(K2999)</f>
        <v>2012</v>
      </c>
      <c r="R2999">
        <f t="shared" si="93"/>
        <v>0</v>
      </c>
      <c r="S2999" s="17" t="s">
        <v>8336</v>
      </c>
      <c r="T2999" t="s">
        <v>8354</v>
      </c>
    </row>
    <row r="3000" spans="1:20" ht="48" hidden="1" x14ac:dyDescent="0.2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 s="12">
        <v>1312641536</v>
      </c>
      <c r="J3000" s="12">
        <v>1310049536</v>
      </c>
      <c r="K3000" s="13">
        <f>(J3000/86400)+25569</f>
        <v>40731.61037037037</v>
      </c>
      <c r="L3000" t="b">
        <v>0</v>
      </c>
      <c r="M3000">
        <v>3</v>
      </c>
      <c r="N3000" t="b">
        <v>0</v>
      </c>
      <c r="O3000" t="s">
        <v>8284</v>
      </c>
      <c r="P3000">
        <f t="shared" si="92"/>
        <v>0</v>
      </c>
      <c r="Q3000">
        <f>YEAR(K3000)</f>
        <v>2011</v>
      </c>
      <c r="R3000">
        <f t="shared" si="93"/>
        <v>18</v>
      </c>
      <c r="S3000" s="17" t="s">
        <v>8347</v>
      </c>
      <c r="T3000" t="s">
        <v>8374</v>
      </c>
    </row>
    <row r="3001" spans="1:20" ht="64" x14ac:dyDescent="0.2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 s="12">
        <v>1432178810</v>
      </c>
      <c r="J3001" s="12">
        <v>1429586810</v>
      </c>
      <c r="K3001" s="13">
        <f>(J3001/86400)+25569</f>
        <v>42115.143634259264</v>
      </c>
      <c r="L3001" t="b">
        <v>0</v>
      </c>
      <c r="M3001">
        <v>3</v>
      </c>
      <c r="N3001" t="b">
        <v>0</v>
      </c>
      <c r="O3001" t="s">
        <v>8273</v>
      </c>
      <c r="P3001">
        <f t="shared" si="92"/>
        <v>0</v>
      </c>
      <c r="Q3001">
        <f>YEAR(K3001)</f>
        <v>2015</v>
      </c>
      <c r="R3001">
        <f t="shared" si="93"/>
        <v>4</v>
      </c>
      <c r="S3001" s="17" t="s">
        <v>8331</v>
      </c>
      <c r="T3001" t="s">
        <v>8372</v>
      </c>
    </row>
    <row r="3002" spans="1:20" ht="48" x14ac:dyDescent="0.2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 s="12">
        <v>1468937681</v>
      </c>
      <c r="J3002" s="12">
        <v>1466345681</v>
      </c>
      <c r="K3002" s="13">
        <f>(J3002/86400)+25569</f>
        <v>42540.593530092592</v>
      </c>
      <c r="L3002" t="b">
        <v>0</v>
      </c>
      <c r="M3002">
        <v>5</v>
      </c>
      <c r="N3002" t="b">
        <v>0</v>
      </c>
      <c r="O3002" t="s">
        <v>8269</v>
      </c>
      <c r="P3002">
        <f t="shared" si="92"/>
        <v>0</v>
      </c>
      <c r="Q3002">
        <f>YEAR(K3002)</f>
        <v>2016</v>
      </c>
      <c r="R3002">
        <f t="shared" si="93"/>
        <v>1</v>
      </c>
      <c r="S3002" s="17" t="s">
        <v>8343</v>
      </c>
      <c r="T3002" t="s">
        <v>8346</v>
      </c>
    </row>
    <row r="3003" spans="1:20" ht="32" x14ac:dyDescent="0.2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 s="12">
        <v>1419539223</v>
      </c>
      <c r="J3003" s="12">
        <v>1416947223</v>
      </c>
      <c r="K3003" s="13">
        <f>(J3003/86400)+25569</f>
        <v>41968.852118055554</v>
      </c>
      <c r="L3003" t="b">
        <v>0</v>
      </c>
      <c r="M3003">
        <v>5</v>
      </c>
      <c r="N3003" t="b">
        <v>0</v>
      </c>
      <c r="O3003" t="s">
        <v>8270</v>
      </c>
      <c r="P3003">
        <f t="shared" si="92"/>
        <v>0</v>
      </c>
      <c r="Q3003">
        <f>YEAR(K3003)</f>
        <v>2014</v>
      </c>
      <c r="R3003">
        <f t="shared" si="93"/>
        <v>1</v>
      </c>
      <c r="S3003" s="17" t="s">
        <v>8328</v>
      </c>
      <c r="T3003" t="s">
        <v>8362</v>
      </c>
    </row>
    <row r="3004" spans="1:20" ht="48" x14ac:dyDescent="0.2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 s="12">
        <v>1445013352</v>
      </c>
      <c r="J3004" s="12">
        <v>1442421352</v>
      </c>
      <c r="K3004" s="13">
        <f>(J3004/86400)+25569</f>
        <v>42263.691574074073</v>
      </c>
      <c r="L3004" t="b">
        <v>0</v>
      </c>
      <c r="M3004">
        <v>2</v>
      </c>
      <c r="N3004" t="b">
        <v>0</v>
      </c>
      <c r="O3004" t="s">
        <v>8301</v>
      </c>
      <c r="P3004">
        <f t="shared" si="92"/>
        <v>0</v>
      </c>
      <c r="Q3004">
        <f>YEAR(K3004)</f>
        <v>2015</v>
      </c>
      <c r="R3004">
        <f t="shared" si="93"/>
        <v>0</v>
      </c>
      <c r="S3004" s="17" t="s">
        <v>8343</v>
      </c>
      <c r="T3004" t="s">
        <v>8344</v>
      </c>
    </row>
    <row r="3005" spans="1:20" ht="48" x14ac:dyDescent="0.2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 s="12">
        <v>1434063600</v>
      </c>
      <c r="J3005" s="12">
        <v>1430405903</v>
      </c>
      <c r="K3005" s="13">
        <f>(J3005/86400)+25569</f>
        <v>42124.623877314814</v>
      </c>
      <c r="L3005" t="b">
        <v>0</v>
      </c>
      <c r="M3005">
        <v>7</v>
      </c>
      <c r="N3005" t="b">
        <v>0</v>
      </c>
      <c r="O3005" t="s">
        <v>8269</v>
      </c>
      <c r="P3005">
        <f t="shared" si="92"/>
        <v>0</v>
      </c>
      <c r="Q3005">
        <f>YEAR(K3005)</f>
        <v>2015</v>
      </c>
      <c r="R3005">
        <f t="shared" si="93"/>
        <v>12</v>
      </c>
      <c r="S3005" s="17" t="s">
        <v>8343</v>
      </c>
      <c r="T3005" t="s">
        <v>8346</v>
      </c>
    </row>
    <row r="3006" spans="1:20" ht="48" x14ac:dyDescent="0.2">
      <c r="A3006">
        <v>862</v>
      </c>
      <c r="B3006" s="3" t="s">
        <v>863</v>
      </c>
      <c r="C3006" s="3" t="s">
        <v>4972</v>
      </c>
      <c r="D3006" s="6">
        <v>50000</v>
      </c>
      <c r="E3006" s="8">
        <v>170</v>
      </c>
      <c r="F3006" t="s">
        <v>8220</v>
      </c>
      <c r="G3006" t="s">
        <v>8224</v>
      </c>
      <c r="H3006" t="s">
        <v>8246</v>
      </c>
      <c r="I3006" s="12">
        <v>1384179548</v>
      </c>
      <c r="J3006" s="12">
        <v>1381583948</v>
      </c>
      <c r="K3006" s="13">
        <f>(J3006/86400)+25569</f>
        <v>41559.5549537037</v>
      </c>
      <c r="L3006" t="b">
        <v>0</v>
      </c>
      <c r="M3006">
        <v>4</v>
      </c>
      <c r="N3006" t="b">
        <v>0</v>
      </c>
      <c r="O3006" t="s">
        <v>8276</v>
      </c>
      <c r="P3006">
        <f t="shared" si="92"/>
        <v>0</v>
      </c>
      <c r="Q3006">
        <f>YEAR(K3006)</f>
        <v>2013</v>
      </c>
      <c r="R3006">
        <f t="shared" si="93"/>
        <v>0</v>
      </c>
      <c r="S3006" s="17" t="s">
        <v>8347</v>
      </c>
      <c r="T3006" t="s">
        <v>8370</v>
      </c>
    </row>
    <row r="3007" spans="1:20" ht="48" x14ac:dyDescent="0.2">
      <c r="A3007">
        <v>1549</v>
      </c>
      <c r="B3007" s="3" t="s">
        <v>1550</v>
      </c>
      <c r="C3007" s="3" t="s">
        <v>5659</v>
      </c>
      <c r="D3007" s="6">
        <v>500</v>
      </c>
      <c r="E3007" s="8">
        <v>170</v>
      </c>
      <c r="F3007" t="s">
        <v>8220</v>
      </c>
      <c r="G3007" t="s">
        <v>8223</v>
      </c>
      <c r="H3007" t="s">
        <v>8245</v>
      </c>
      <c r="I3007" s="12">
        <v>1446524159</v>
      </c>
      <c r="J3007" s="12">
        <v>1443928559</v>
      </c>
      <c r="K3007" s="13">
        <f>(J3007/86400)+25569</f>
        <v>42281.136099537034</v>
      </c>
      <c r="L3007" t="b">
        <v>0</v>
      </c>
      <c r="M3007">
        <v>6</v>
      </c>
      <c r="N3007" t="b">
        <v>0</v>
      </c>
      <c r="O3007" t="s">
        <v>8287</v>
      </c>
      <c r="P3007">
        <f t="shared" si="92"/>
        <v>0</v>
      </c>
      <c r="Q3007">
        <f>YEAR(K3007)</f>
        <v>2015</v>
      </c>
      <c r="R3007">
        <f t="shared" si="93"/>
        <v>34</v>
      </c>
      <c r="S3007" s="17" t="s">
        <v>8333</v>
      </c>
      <c r="T3007" t="s">
        <v>8375</v>
      </c>
    </row>
    <row r="3008" spans="1:20" ht="48" x14ac:dyDescent="0.2">
      <c r="A3008">
        <v>775</v>
      </c>
      <c r="B3008" s="3" t="s">
        <v>776</v>
      </c>
      <c r="C3008" s="3" t="s">
        <v>4885</v>
      </c>
      <c r="D3008" s="6">
        <v>10000</v>
      </c>
      <c r="E3008" s="8">
        <v>170</v>
      </c>
      <c r="F3008" t="s">
        <v>8220</v>
      </c>
      <c r="G3008" t="s">
        <v>8223</v>
      </c>
      <c r="H3008" t="s">
        <v>8245</v>
      </c>
      <c r="I3008" s="12">
        <v>1323998795</v>
      </c>
      <c r="J3008" s="12">
        <v>1321406795</v>
      </c>
      <c r="K3008" s="13">
        <f>(J3008/86400)+25569</f>
        <v>40863.060127314813</v>
      </c>
      <c r="L3008" t="b">
        <v>0</v>
      </c>
      <c r="M3008">
        <v>5</v>
      </c>
      <c r="N3008" t="b">
        <v>0</v>
      </c>
      <c r="O3008" t="s">
        <v>8273</v>
      </c>
      <c r="P3008">
        <f t="shared" si="92"/>
        <v>0</v>
      </c>
      <c r="Q3008">
        <f>YEAR(K3008)</f>
        <v>2011</v>
      </c>
      <c r="R3008">
        <f t="shared" si="93"/>
        <v>2</v>
      </c>
      <c r="S3008" s="17" t="s">
        <v>8331</v>
      </c>
      <c r="T3008" t="s">
        <v>8372</v>
      </c>
    </row>
    <row r="3009" spans="1:20" ht="48" x14ac:dyDescent="0.2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 s="12">
        <v>1402979778</v>
      </c>
      <c r="J3009" s="12">
        <v>1401770178</v>
      </c>
      <c r="K3009" s="13">
        <f>(J3009/86400)+25569</f>
        <v>41793.191875000004</v>
      </c>
      <c r="L3009" t="b">
        <v>0</v>
      </c>
      <c r="M3009">
        <v>4</v>
      </c>
      <c r="N3009" t="b">
        <v>0</v>
      </c>
      <c r="O3009" t="s">
        <v>8269</v>
      </c>
      <c r="P3009">
        <f t="shared" si="92"/>
        <v>0</v>
      </c>
      <c r="Q3009">
        <f>YEAR(K3009)</f>
        <v>2014</v>
      </c>
      <c r="R3009">
        <f t="shared" si="93"/>
        <v>11</v>
      </c>
      <c r="S3009" s="17" t="s">
        <v>8343</v>
      </c>
      <c r="T3009" t="s">
        <v>8346</v>
      </c>
    </row>
    <row r="3010" spans="1:20" ht="64" x14ac:dyDescent="0.2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 s="12">
        <v>1436297180</v>
      </c>
      <c r="J3010" s="12">
        <v>1431113180</v>
      </c>
      <c r="K3010" s="13">
        <f>(J3010/86400)+25569</f>
        <v>42132.809953703705</v>
      </c>
      <c r="L3010" t="b">
        <v>0</v>
      </c>
      <c r="M3010">
        <v>5</v>
      </c>
      <c r="N3010" t="b">
        <v>0</v>
      </c>
      <c r="O3010" t="s">
        <v>8269</v>
      </c>
      <c r="P3010">
        <f t="shared" si="92"/>
        <v>0</v>
      </c>
      <c r="Q3010">
        <f>YEAR(K3010)</f>
        <v>2015</v>
      </c>
      <c r="R3010">
        <f t="shared" si="93"/>
        <v>20</v>
      </c>
      <c r="S3010" s="17" t="s">
        <v>8343</v>
      </c>
      <c r="T3010" t="s">
        <v>8346</v>
      </c>
    </row>
    <row r="3011" spans="1:20" ht="48" x14ac:dyDescent="0.2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 s="12">
        <v>1333557975</v>
      </c>
      <c r="J3011" s="12">
        <v>1330969575</v>
      </c>
      <c r="K3011" s="13">
        <f>(J3011/86400)+25569</f>
        <v>40973.740451388891</v>
      </c>
      <c r="L3011" t="b">
        <v>0</v>
      </c>
      <c r="M3011">
        <v>7</v>
      </c>
      <c r="N3011" t="b">
        <v>0</v>
      </c>
      <c r="O3011" t="s">
        <v>8280</v>
      </c>
      <c r="P3011">
        <f t="shared" ref="P3011:P3074" si="94">IFERROR(ROUND(E3011/L3011,2),0)</f>
        <v>0</v>
      </c>
      <c r="Q3011">
        <f>YEAR(K3011)</f>
        <v>2012</v>
      </c>
      <c r="R3011">
        <f t="shared" ref="R3011:R3074" si="95">ROUND(E3011/D3011*100,0)</f>
        <v>41</v>
      </c>
      <c r="S3011" s="17" t="s">
        <v>8336</v>
      </c>
      <c r="T3011" t="s">
        <v>8354</v>
      </c>
    </row>
    <row r="3012" spans="1:20" ht="32" x14ac:dyDescent="0.2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 s="12">
        <v>1425178800</v>
      </c>
      <c r="J3012" s="12">
        <v>1422374420</v>
      </c>
      <c r="K3012" s="13">
        <f>(J3012/86400)+25569</f>
        <v>42031.666898148149</v>
      </c>
      <c r="L3012" t="b">
        <v>0</v>
      </c>
      <c r="M3012">
        <v>6</v>
      </c>
      <c r="N3012" t="b">
        <v>0</v>
      </c>
      <c r="O3012" t="s">
        <v>8269</v>
      </c>
      <c r="P3012">
        <f t="shared" si="94"/>
        <v>0</v>
      </c>
      <c r="Q3012">
        <f>YEAR(K3012)</f>
        <v>2015</v>
      </c>
      <c r="R3012">
        <f t="shared" si="95"/>
        <v>17</v>
      </c>
      <c r="S3012" s="17" t="s">
        <v>8343</v>
      </c>
      <c r="T3012" t="s">
        <v>8346</v>
      </c>
    </row>
    <row r="3013" spans="1:20" ht="48" hidden="1" x14ac:dyDescent="0.2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 s="12">
        <v>1491277121</v>
      </c>
      <c r="J3013" s="12">
        <v>1489376321</v>
      </c>
      <c r="K3013" s="13">
        <f>(J3013/86400)+25569</f>
        <v>42807.151863425926</v>
      </c>
      <c r="L3013" t="b">
        <v>0</v>
      </c>
      <c r="M3013">
        <v>7</v>
      </c>
      <c r="N3013" t="b">
        <v>0</v>
      </c>
      <c r="O3013" t="s">
        <v>8269</v>
      </c>
      <c r="P3013">
        <f t="shared" si="94"/>
        <v>0</v>
      </c>
      <c r="Q3013">
        <f>YEAR(K3013)</f>
        <v>2017</v>
      </c>
      <c r="R3013">
        <f t="shared" si="95"/>
        <v>21</v>
      </c>
      <c r="S3013" s="17" t="s">
        <v>8343</v>
      </c>
      <c r="T3013" t="s">
        <v>8346</v>
      </c>
    </row>
    <row r="3014" spans="1:20" ht="48" x14ac:dyDescent="0.2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 s="12">
        <v>1348367100</v>
      </c>
      <c r="J3014" s="12">
        <v>1346180780</v>
      </c>
      <c r="K3014" s="13">
        <f>(J3014/86400)+25569</f>
        <v>41149.796064814815</v>
      </c>
      <c r="L3014" t="b">
        <v>0</v>
      </c>
      <c r="M3014">
        <v>4</v>
      </c>
      <c r="N3014" t="b">
        <v>0</v>
      </c>
      <c r="O3014" t="s">
        <v>8276</v>
      </c>
      <c r="P3014">
        <f t="shared" si="94"/>
        <v>0</v>
      </c>
      <c r="Q3014">
        <f>YEAR(K3014)</f>
        <v>2012</v>
      </c>
      <c r="R3014">
        <f t="shared" si="95"/>
        <v>3</v>
      </c>
      <c r="S3014" s="17" t="s">
        <v>8347</v>
      </c>
      <c r="T3014" t="s">
        <v>8370</v>
      </c>
    </row>
    <row r="3015" spans="1:20" ht="48" x14ac:dyDescent="0.2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 s="12">
        <v>1385590111</v>
      </c>
      <c r="J3015" s="12">
        <v>1382994511</v>
      </c>
      <c r="K3015" s="13">
        <f>(J3015/86400)+25569</f>
        <v>41575.880914351852</v>
      </c>
      <c r="L3015" t="b">
        <v>0</v>
      </c>
      <c r="M3015">
        <v>5</v>
      </c>
      <c r="N3015" t="b">
        <v>0</v>
      </c>
      <c r="O3015" t="s">
        <v>8276</v>
      </c>
      <c r="P3015">
        <f t="shared" si="94"/>
        <v>0</v>
      </c>
      <c r="Q3015">
        <f>YEAR(K3015)</f>
        <v>2013</v>
      </c>
      <c r="R3015">
        <f t="shared" si="95"/>
        <v>3</v>
      </c>
      <c r="S3015" s="17" t="s">
        <v>8347</v>
      </c>
      <c r="T3015" t="s">
        <v>8370</v>
      </c>
    </row>
    <row r="3016" spans="1:20" ht="32" x14ac:dyDescent="0.2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 s="12">
        <v>1421404247</v>
      </c>
      <c r="J3016" s="12">
        <v>1418812247</v>
      </c>
      <c r="K3016" s="13">
        <f>(J3016/86400)+25569</f>
        <v>41990.438043981485</v>
      </c>
      <c r="L3016" t="b">
        <v>0</v>
      </c>
      <c r="M3016">
        <v>4</v>
      </c>
      <c r="N3016" t="b">
        <v>0</v>
      </c>
      <c r="O3016" t="s">
        <v>8271</v>
      </c>
      <c r="P3016">
        <f t="shared" si="94"/>
        <v>0</v>
      </c>
      <c r="Q3016">
        <f>YEAR(K3016)</f>
        <v>2014</v>
      </c>
      <c r="R3016">
        <f t="shared" si="95"/>
        <v>0</v>
      </c>
      <c r="S3016" s="17" t="s">
        <v>8328</v>
      </c>
      <c r="T3016" t="s">
        <v>8330</v>
      </c>
    </row>
    <row r="3017" spans="1:20" ht="32" hidden="1" x14ac:dyDescent="0.2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 s="12">
        <v>1442065060</v>
      </c>
      <c r="J3017" s="12">
        <v>1437745060</v>
      </c>
      <c r="K3017" s="13">
        <f>(J3017/86400)+25569</f>
        <v>42209.567824074074</v>
      </c>
      <c r="L3017" t="b">
        <v>0</v>
      </c>
      <c r="M3017">
        <v>3</v>
      </c>
      <c r="N3017" t="b">
        <v>1</v>
      </c>
      <c r="O3017" t="s">
        <v>8283</v>
      </c>
      <c r="P3017">
        <f t="shared" si="94"/>
        <v>0</v>
      </c>
      <c r="Q3017">
        <f>YEAR(K3017)</f>
        <v>2015</v>
      </c>
      <c r="R3017">
        <f t="shared" si="95"/>
        <v>155</v>
      </c>
      <c r="S3017" s="17" t="s">
        <v>8333</v>
      </c>
      <c r="T3017" t="s">
        <v>8334</v>
      </c>
    </row>
    <row r="3018" spans="1:20" ht="48" x14ac:dyDescent="0.2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 s="12">
        <v>1370470430</v>
      </c>
      <c r="J3018" s="12">
        <v>1367878430</v>
      </c>
      <c r="K3018" s="13">
        <f>(J3018/86400)+25569</f>
        <v>41400.92627314815</v>
      </c>
      <c r="L3018" t="b">
        <v>0</v>
      </c>
      <c r="M3018">
        <v>13</v>
      </c>
      <c r="N3018" t="b">
        <v>0</v>
      </c>
      <c r="O3018" t="s">
        <v>8268</v>
      </c>
      <c r="P3018">
        <f t="shared" si="94"/>
        <v>0</v>
      </c>
      <c r="Q3018">
        <f>YEAR(K3018)</f>
        <v>2013</v>
      </c>
      <c r="R3018">
        <f t="shared" si="95"/>
        <v>1</v>
      </c>
      <c r="S3018" s="17" t="s">
        <v>8341</v>
      </c>
      <c r="T3018" t="s">
        <v>8359</v>
      </c>
    </row>
    <row r="3019" spans="1:20" ht="48" hidden="1" x14ac:dyDescent="0.2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 s="12">
        <v>1488473351</v>
      </c>
      <c r="J3019" s="12">
        <v>1488214151</v>
      </c>
      <c r="K3019" s="13">
        <f>(J3019/86400)+25569</f>
        <v>42793.700821759259</v>
      </c>
      <c r="L3019" t="b">
        <v>0</v>
      </c>
      <c r="M3019">
        <v>7</v>
      </c>
      <c r="N3019" t="b">
        <v>1</v>
      </c>
      <c r="O3019" t="s">
        <v>8274</v>
      </c>
      <c r="P3019">
        <f t="shared" si="94"/>
        <v>0</v>
      </c>
      <c r="Q3019">
        <f>YEAR(K3019)</f>
        <v>2017</v>
      </c>
      <c r="R3019">
        <f t="shared" si="95"/>
        <v>100</v>
      </c>
      <c r="S3019" s="17" t="s">
        <v>8347</v>
      </c>
      <c r="T3019" t="s">
        <v>8351</v>
      </c>
    </row>
    <row r="3020" spans="1:20" ht="32" x14ac:dyDescent="0.2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 s="12">
        <v>1414354080</v>
      </c>
      <c r="J3020" s="12">
        <v>1411587606</v>
      </c>
      <c r="K3020" s="13">
        <f>(J3020/86400)+25569</f>
        <v>41906.819513888891</v>
      </c>
      <c r="L3020" t="b">
        <v>0</v>
      </c>
      <c r="M3020">
        <v>4</v>
      </c>
      <c r="N3020" t="b">
        <v>0</v>
      </c>
      <c r="O3020" t="s">
        <v>8269</v>
      </c>
      <c r="P3020">
        <f t="shared" si="94"/>
        <v>0</v>
      </c>
      <c r="Q3020">
        <f>YEAR(K3020)</f>
        <v>2014</v>
      </c>
      <c r="R3020">
        <f t="shared" si="95"/>
        <v>15</v>
      </c>
      <c r="S3020" s="17" t="s">
        <v>8343</v>
      </c>
      <c r="T3020" t="s">
        <v>8346</v>
      </c>
    </row>
    <row r="3021" spans="1:20" ht="48" hidden="1" x14ac:dyDescent="0.2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 s="12">
        <v>1414533600</v>
      </c>
      <c r="J3021" s="12">
        <v>1411411564</v>
      </c>
      <c r="K3021" s="13">
        <f>(J3021/86400)+25569</f>
        <v>41904.781990740739</v>
      </c>
      <c r="L3021" t="b">
        <v>0</v>
      </c>
      <c r="M3021">
        <v>6</v>
      </c>
      <c r="N3021" t="b">
        <v>0</v>
      </c>
      <c r="O3021" t="s">
        <v>8265</v>
      </c>
      <c r="P3021">
        <f t="shared" si="94"/>
        <v>0</v>
      </c>
      <c r="Q3021">
        <f>YEAR(K3021)</f>
        <v>2014</v>
      </c>
      <c r="R3021">
        <f t="shared" si="95"/>
        <v>0</v>
      </c>
      <c r="S3021" s="17" t="s">
        <v>8341</v>
      </c>
      <c r="T3021" t="s">
        <v>8357</v>
      </c>
    </row>
    <row r="3022" spans="1:20" ht="48" x14ac:dyDescent="0.2">
      <c r="A3022">
        <v>1157</v>
      </c>
      <c r="B3022" s="3" t="s">
        <v>1158</v>
      </c>
      <c r="C3022" s="3" t="s">
        <v>5267</v>
      </c>
      <c r="D3022" s="6">
        <v>10000</v>
      </c>
      <c r="E3022" s="8">
        <v>151</v>
      </c>
      <c r="F3022" t="s">
        <v>8220</v>
      </c>
      <c r="G3022" t="s">
        <v>8223</v>
      </c>
      <c r="H3022" t="s">
        <v>8245</v>
      </c>
      <c r="I3022" s="12">
        <v>1417795480</v>
      </c>
      <c r="J3022" s="12">
        <v>1412607880</v>
      </c>
      <c r="K3022" s="13">
        <f>(J3022/86400)+25569</f>
        <v>41918.628240740742</v>
      </c>
      <c r="L3022" t="b">
        <v>0</v>
      </c>
      <c r="M3022">
        <v>3</v>
      </c>
      <c r="N3022" t="b">
        <v>0</v>
      </c>
      <c r="O3022" t="s">
        <v>8282</v>
      </c>
      <c r="P3022">
        <f t="shared" si="94"/>
        <v>0</v>
      </c>
      <c r="Q3022">
        <f>YEAR(K3022)</f>
        <v>2014</v>
      </c>
      <c r="R3022">
        <f t="shared" si="95"/>
        <v>2</v>
      </c>
      <c r="S3022" s="17" t="s">
        <v>8339</v>
      </c>
      <c r="T3022" t="s">
        <v>8365</v>
      </c>
    </row>
    <row r="3023" spans="1:20" ht="48" x14ac:dyDescent="0.2">
      <c r="A3023">
        <v>2411</v>
      </c>
      <c r="B3023" s="3" t="s">
        <v>2412</v>
      </c>
      <c r="C3023" s="3" t="s">
        <v>6521</v>
      </c>
      <c r="D3023" s="6">
        <v>25000</v>
      </c>
      <c r="E3023" s="8">
        <v>151</v>
      </c>
      <c r="F3023" t="s">
        <v>8220</v>
      </c>
      <c r="G3023" t="s">
        <v>8223</v>
      </c>
      <c r="H3023" t="s">
        <v>8245</v>
      </c>
      <c r="I3023" s="12">
        <v>1440524082</v>
      </c>
      <c r="J3023" s="12">
        <v>1437932082</v>
      </c>
      <c r="K3023" s="13">
        <f>(J3023/86400)+25569</f>
        <v>42211.732430555552</v>
      </c>
      <c r="L3023" t="b">
        <v>0</v>
      </c>
      <c r="M3023">
        <v>3</v>
      </c>
      <c r="N3023" t="b">
        <v>0</v>
      </c>
      <c r="O3023" t="s">
        <v>8282</v>
      </c>
      <c r="P3023">
        <f t="shared" si="94"/>
        <v>0</v>
      </c>
      <c r="Q3023">
        <f>YEAR(K3023)</f>
        <v>2015</v>
      </c>
      <c r="R3023">
        <f t="shared" si="95"/>
        <v>1</v>
      </c>
      <c r="S3023" s="17" t="s">
        <v>8339</v>
      </c>
      <c r="T3023" t="s">
        <v>8365</v>
      </c>
    </row>
    <row r="3024" spans="1:20" ht="48" x14ac:dyDescent="0.2">
      <c r="A3024">
        <v>904</v>
      </c>
      <c r="B3024" s="3" t="s">
        <v>905</v>
      </c>
      <c r="C3024" s="3" t="s">
        <v>5014</v>
      </c>
      <c r="D3024" s="6">
        <v>50000</v>
      </c>
      <c r="E3024" s="8">
        <v>151</v>
      </c>
      <c r="F3024" t="s">
        <v>8220</v>
      </c>
      <c r="G3024" t="s">
        <v>8223</v>
      </c>
      <c r="H3024" t="s">
        <v>8245</v>
      </c>
      <c r="I3024" s="12">
        <v>1451786137</v>
      </c>
      <c r="J3024" s="12">
        <v>1449194137</v>
      </c>
      <c r="K3024" s="13">
        <f>(J3024/86400)+25569</f>
        <v>42342.080289351856</v>
      </c>
      <c r="L3024" t="b">
        <v>0</v>
      </c>
      <c r="M3024">
        <v>3</v>
      </c>
      <c r="N3024" t="b">
        <v>0</v>
      </c>
      <c r="O3024" t="s">
        <v>8276</v>
      </c>
      <c r="P3024">
        <f t="shared" si="94"/>
        <v>0</v>
      </c>
      <c r="Q3024">
        <f>YEAR(K3024)</f>
        <v>2015</v>
      </c>
      <c r="R3024">
        <f t="shared" si="95"/>
        <v>0</v>
      </c>
      <c r="S3024" s="17" t="s">
        <v>8347</v>
      </c>
      <c r="T3024" t="s">
        <v>8370</v>
      </c>
    </row>
    <row r="3025" spans="1:20" ht="48" x14ac:dyDescent="0.2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 s="12">
        <v>1471370869</v>
      </c>
      <c r="J3025" s="12">
        <v>1466186869</v>
      </c>
      <c r="K3025" s="13">
        <f>(J3025/86400)+25569</f>
        <v>42538.755428240736</v>
      </c>
      <c r="L3025" t="b">
        <v>0</v>
      </c>
      <c r="M3025">
        <v>4</v>
      </c>
      <c r="N3025" t="b">
        <v>0</v>
      </c>
      <c r="O3025" t="s">
        <v>8303</v>
      </c>
      <c r="P3025">
        <f t="shared" si="94"/>
        <v>0</v>
      </c>
      <c r="Q3025">
        <f>YEAR(K3025)</f>
        <v>2016</v>
      </c>
      <c r="R3025">
        <f t="shared" si="95"/>
        <v>4</v>
      </c>
      <c r="S3025" s="17" t="s">
        <v>8343</v>
      </c>
      <c r="T3025" t="s">
        <v>8355</v>
      </c>
    </row>
    <row r="3026" spans="1:20" ht="48" x14ac:dyDescent="0.2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 s="12">
        <v>1400278290</v>
      </c>
      <c r="J3026" s="12">
        <v>1399414290</v>
      </c>
      <c r="K3026" s="13">
        <f>(J3026/86400)+25569</f>
        <v>41765.92465277778</v>
      </c>
      <c r="L3026" t="b">
        <v>0</v>
      </c>
      <c r="M3026">
        <v>13</v>
      </c>
      <c r="N3026" t="b">
        <v>0</v>
      </c>
      <c r="O3026" t="s">
        <v>8269</v>
      </c>
      <c r="P3026">
        <f t="shared" si="94"/>
        <v>0</v>
      </c>
      <c r="Q3026">
        <f>YEAR(K3026)</f>
        <v>2014</v>
      </c>
      <c r="R3026">
        <f t="shared" si="95"/>
        <v>38</v>
      </c>
      <c r="S3026" s="17" t="s">
        <v>8343</v>
      </c>
      <c r="T3026" t="s">
        <v>8346</v>
      </c>
    </row>
    <row r="3027" spans="1:20" ht="48" x14ac:dyDescent="0.2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 s="12">
        <v>1365228982</v>
      </c>
      <c r="J3027" s="12">
        <v>1362640582</v>
      </c>
      <c r="K3027" s="13">
        <f>(J3027/86400)+25569</f>
        <v>41340.303032407406</v>
      </c>
      <c r="L3027" t="b">
        <v>0</v>
      </c>
      <c r="M3027">
        <v>5</v>
      </c>
      <c r="N3027" t="b">
        <v>0</v>
      </c>
      <c r="O3027" t="s">
        <v>8268</v>
      </c>
      <c r="P3027">
        <f t="shared" si="94"/>
        <v>0</v>
      </c>
      <c r="Q3027">
        <f>YEAR(K3027)</f>
        <v>2013</v>
      </c>
      <c r="R3027">
        <f t="shared" si="95"/>
        <v>3</v>
      </c>
      <c r="S3027" s="17" t="s">
        <v>8341</v>
      </c>
      <c r="T3027" t="s">
        <v>8359</v>
      </c>
    </row>
    <row r="3028" spans="1:20" ht="48" x14ac:dyDescent="0.2">
      <c r="A3028">
        <v>1716</v>
      </c>
      <c r="B3028" s="3" t="s">
        <v>1717</v>
      </c>
      <c r="C3028" s="3" t="s">
        <v>5826</v>
      </c>
      <c r="D3028" s="6">
        <v>2000</v>
      </c>
      <c r="E3028" s="8">
        <v>150</v>
      </c>
      <c r="F3028" t="s">
        <v>8220</v>
      </c>
      <c r="G3028" t="s">
        <v>8223</v>
      </c>
      <c r="H3028" t="s">
        <v>8245</v>
      </c>
      <c r="I3028" s="12">
        <v>1481295099</v>
      </c>
      <c r="J3028" s="12">
        <v>1477835499</v>
      </c>
      <c r="K3028" s="13">
        <f>(J3028/86400)+25569</f>
        <v>42673.577534722222</v>
      </c>
      <c r="L3028" t="b">
        <v>0</v>
      </c>
      <c r="M3028">
        <v>3</v>
      </c>
      <c r="N3028" t="b">
        <v>0</v>
      </c>
      <c r="O3028" t="s">
        <v>8291</v>
      </c>
      <c r="P3028">
        <f t="shared" si="94"/>
        <v>0</v>
      </c>
      <c r="Q3028">
        <f>YEAR(K3028)</f>
        <v>2016</v>
      </c>
      <c r="R3028">
        <f t="shared" si="95"/>
        <v>8</v>
      </c>
      <c r="S3028" s="17" t="s">
        <v>8347</v>
      </c>
      <c r="T3028" t="s">
        <v>8350</v>
      </c>
    </row>
    <row r="3029" spans="1:20" ht="48" x14ac:dyDescent="0.2">
      <c r="A3029">
        <v>2775</v>
      </c>
      <c r="B3029" s="3" t="s">
        <v>2775</v>
      </c>
      <c r="C3029" s="3" t="s">
        <v>6885</v>
      </c>
      <c r="D3029" s="6">
        <v>5000</v>
      </c>
      <c r="E3029" s="8">
        <v>150</v>
      </c>
      <c r="F3029" t="s">
        <v>8220</v>
      </c>
      <c r="G3029" t="s">
        <v>8223</v>
      </c>
      <c r="H3029" t="s">
        <v>8245</v>
      </c>
      <c r="I3029" s="12">
        <v>1323994754</v>
      </c>
      <c r="J3029" s="12">
        <v>1321402754</v>
      </c>
      <c r="K3029" s="13">
        <f>(J3029/86400)+25569</f>
        <v>40863.013356481482</v>
      </c>
      <c r="L3029" t="b">
        <v>0</v>
      </c>
      <c r="M3029">
        <v>2</v>
      </c>
      <c r="N3029" t="b">
        <v>0</v>
      </c>
      <c r="O3029" t="s">
        <v>8302</v>
      </c>
      <c r="P3029">
        <f t="shared" si="94"/>
        <v>0</v>
      </c>
      <c r="Q3029">
        <f>YEAR(K3029)</f>
        <v>2011</v>
      </c>
      <c r="R3029">
        <f t="shared" si="95"/>
        <v>3</v>
      </c>
      <c r="S3029" s="17" t="s">
        <v>8331</v>
      </c>
      <c r="T3029" t="s">
        <v>8376</v>
      </c>
    </row>
    <row r="3030" spans="1:20" ht="48" x14ac:dyDescent="0.2">
      <c r="A3030">
        <v>1485</v>
      </c>
      <c r="B3030" s="3" t="s">
        <v>1486</v>
      </c>
      <c r="C3030" s="3" t="s">
        <v>5595</v>
      </c>
      <c r="D3030" s="6">
        <v>6700</v>
      </c>
      <c r="E3030" s="8">
        <v>150</v>
      </c>
      <c r="F3030" t="s">
        <v>8220</v>
      </c>
      <c r="G3030" t="s">
        <v>8223</v>
      </c>
      <c r="H3030" t="s">
        <v>8245</v>
      </c>
      <c r="I3030" s="12">
        <v>1434827173</v>
      </c>
      <c r="J3030" s="12">
        <v>1430939173</v>
      </c>
      <c r="K3030" s="13">
        <f>(J3030/86400)+25569</f>
        <v>42130.795983796299</v>
      </c>
      <c r="L3030" t="b">
        <v>0</v>
      </c>
      <c r="M3030">
        <v>3</v>
      </c>
      <c r="N3030" t="b">
        <v>0</v>
      </c>
      <c r="O3030" t="s">
        <v>8273</v>
      </c>
      <c r="P3030">
        <f t="shared" si="94"/>
        <v>0</v>
      </c>
      <c r="Q3030">
        <f>YEAR(K3030)</f>
        <v>2015</v>
      </c>
      <c r="R3030">
        <f t="shared" si="95"/>
        <v>2</v>
      </c>
      <c r="S3030" s="17" t="s">
        <v>8331</v>
      </c>
      <c r="T3030" t="s">
        <v>8372</v>
      </c>
    </row>
    <row r="3031" spans="1:20" ht="32" x14ac:dyDescent="0.2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 s="12">
        <v>1447311540</v>
      </c>
      <c r="J3031" s="12">
        <v>1445358903</v>
      </c>
      <c r="K3031" s="13">
        <f>(J3031/86400)+25569</f>
        <v>42297.691006944442</v>
      </c>
      <c r="L3031" t="b">
        <v>0</v>
      </c>
      <c r="M3031">
        <v>4</v>
      </c>
      <c r="N3031" t="b">
        <v>0</v>
      </c>
      <c r="O3031" t="s">
        <v>8269</v>
      </c>
      <c r="P3031">
        <f t="shared" si="94"/>
        <v>0</v>
      </c>
      <c r="Q3031">
        <f>YEAR(K3031)</f>
        <v>2015</v>
      </c>
      <c r="R3031">
        <f t="shared" si="95"/>
        <v>21</v>
      </c>
      <c r="S3031" s="17" t="s">
        <v>8343</v>
      </c>
      <c r="T3031" t="s">
        <v>8346</v>
      </c>
    </row>
    <row r="3032" spans="1:20" ht="64" x14ac:dyDescent="0.2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 s="12">
        <v>1446766372</v>
      </c>
      <c r="J3032" s="12">
        <v>1443220372</v>
      </c>
      <c r="K3032" s="13">
        <f>(J3032/86400)+25569</f>
        <v>42272.93949074074</v>
      </c>
      <c r="L3032" t="b">
        <v>0</v>
      </c>
      <c r="M3032">
        <v>11</v>
      </c>
      <c r="N3032" t="b">
        <v>0</v>
      </c>
      <c r="O3032" t="s">
        <v>8268</v>
      </c>
      <c r="P3032">
        <f t="shared" si="94"/>
        <v>0</v>
      </c>
      <c r="Q3032">
        <f>YEAR(K3032)</f>
        <v>2015</v>
      </c>
      <c r="R3032">
        <f t="shared" si="95"/>
        <v>0</v>
      </c>
      <c r="S3032" s="17" t="s">
        <v>8341</v>
      </c>
      <c r="T3032" t="s">
        <v>8359</v>
      </c>
    </row>
    <row r="3033" spans="1:20" ht="48" x14ac:dyDescent="0.2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 s="12">
        <v>1439069640</v>
      </c>
      <c r="J3033" s="12">
        <v>1433897647</v>
      </c>
      <c r="K3033" s="13">
        <f>(J3033/86400)+25569</f>
        <v>42165.037581018521</v>
      </c>
      <c r="L3033" t="b">
        <v>0</v>
      </c>
      <c r="M3033">
        <v>6</v>
      </c>
      <c r="N3033" t="b">
        <v>0</v>
      </c>
      <c r="O3033" t="s">
        <v>8269</v>
      </c>
      <c r="P3033">
        <f t="shared" si="94"/>
        <v>0</v>
      </c>
      <c r="Q3033">
        <f>YEAR(K3033)</f>
        <v>2015</v>
      </c>
      <c r="R3033">
        <f t="shared" si="95"/>
        <v>5</v>
      </c>
      <c r="S3033" s="17" t="s">
        <v>8343</v>
      </c>
      <c r="T3033" t="s">
        <v>8346</v>
      </c>
    </row>
    <row r="3034" spans="1:20" ht="48" hidden="1" x14ac:dyDescent="0.2">
      <c r="A3034">
        <v>2569</v>
      </c>
      <c r="B3034" s="3" t="s">
        <v>2569</v>
      </c>
      <c r="C3034" s="3" t="s">
        <v>6679</v>
      </c>
      <c r="D3034" s="6">
        <v>6500</v>
      </c>
      <c r="E3034" s="8">
        <v>145</v>
      </c>
      <c r="F3034" t="s">
        <v>8219</v>
      </c>
      <c r="G3034" t="s">
        <v>8223</v>
      </c>
      <c r="H3034" t="s">
        <v>8245</v>
      </c>
      <c r="I3034" s="12">
        <v>1442457112</v>
      </c>
      <c r="J3034" s="12">
        <v>1439865112</v>
      </c>
      <c r="K3034" s="13">
        <f>(J3034/86400)+25569</f>
        <v>42234.105462962965</v>
      </c>
      <c r="L3034" t="b">
        <v>0</v>
      </c>
      <c r="M3034">
        <v>2</v>
      </c>
      <c r="N3034" t="b">
        <v>0</v>
      </c>
      <c r="O3034" t="s">
        <v>8282</v>
      </c>
      <c r="P3034">
        <f t="shared" si="94"/>
        <v>0</v>
      </c>
      <c r="Q3034">
        <f>YEAR(K3034)</f>
        <v>2015</v>
      </c>
      <c r="R3034">
        <f t="shared" si="95"/>
        <v>2</v>
      </c>
      <c r="S3034" s="17" t="s">
        <v>8339</v>
      </c>
      <c r="T3034" t="s">
        <v>8365</v>
      </c>
    </row>
    <row r="3035" spans="1:20" ht="19" hidden="1" x14ac:dyDescent="0.2">
      <c r="A3035">
        <v>1456</v>
      </c>
      <c r="B3035" s="3" t="s">
        <v>1457</v>
      </c>
      <c r="C3035" s="3" t="s">
        <v>5566</v>
      </c>
      <c r="D3035" s="6">
        <v>5000</v>
      </c>
      <c r="E3035" s="8">
        <v>145</v>
      </c>
      <c r="F3035" t="s">
        <v>8219</v>
      </c>
      <c r="G3035" t="s">
        <v>8236</v>
      </c>
      <c r="H3035" t="s">
        <v>8248</v>
      </c>
      <c r="I3035" s="12">
        <v>1483459365</v>
      </c>
      <c r="J3035" s="12">
        <v>1480867365</v>
      </c>
      <c r="K3035" s="13">
        <f>(J3035/86400)+25569</f>
        <v>42708.668576388889</v>
      </c>
      <c r="L3035" t="b">
        <v>0</v>
      </c>
      <c r="M3035">
        <v>3</v>
      </c>
      <c r="N3035" t="b">
        <v>0</v>
      </c>
      <c r="O3035" t="s">
        <v>8285</v>
      </c>
      <c r="P3035">
        <f t="shared" si="94"/>
        <v>0</v>
      </c>
      <c r="Q3035">
        <f>YEAR(K3035)</f>
        <v>2016</v>
      </c>
      <c r="R3035">
        <f t="shared" si="95"/>
        <v>3</v>
      </c>
      <c r="S3035" s="17" t="s">
        <v>8331</v>
      </c>
      <c r="T3035" t="s">
        <v>8368</v>
      </c>
    </row>
    <row r="3036" spans="1:20" ht="32" x14ac:dyDescent="0.2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 s="12">
        <v>1400498789</v>
      </c>
      <c r="J3036" s="12">
        <v>1398511589</v>
      </c>
      <c r="K3036" s="13">
        <f>(J3036/86400)+25569</f>
        <v>41755.476724537039</v>
      </c>
      <c r="L3036" t="b">
        <v>0</v>
      </c>
      <c r="M3036">
        <v>7</v>
      </c>
      <c r="N3036" t="b">
        <v>0</v>
      </c>
      <c r="O3036" t="s">
        <v>8269</v>
      </c>
      <c r="P3036">
        <f t="shared" si="94"/>
        <v>0</v>
      </c>
      <c r="Q3036">
        <f>YEAR(K3036)</f>
        <v>2014</v>
      </c>
      <c r="R3036">
        <f t="shared" si="95"/>
        <v>8</v>
      </c>
      <c r="S3036" s="17" t="s">
        <v>8343</v>
      </c>
      <c r="T3036" t="s">
        <v>8346</v>
      </c>
    </row>
    <row r="3037" spans="1:20" ht="32" x14ac:dyDescent="0.2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 s="12">
        <v>1455822569</v>
      </c>
      <c r="J3037" s="12">
        <v>1453230569</v>
      </c>
      <c r="K3037" s="13">
        <f>(J3037/86400)+25569</f>
        <v>42388.798252314809</v>
      </c>
      <c r="L3037" t="b">
        <v>0</v>
      </c>
      <c r="M3037">
        <v>1</v>
      </c>
      <c r="N3037" t="b">
        <v>0</v>
      </c>
      <c r="O3037" t="s">
        <v>8270</v>
      </c>
      <c r="P3037">
        <f t="shared" si="94"/>
        <v>0</v>
      </c>
      <c r="Q3037">
        <f>YEAR(K3037)</f>
        <v>2016</v>
      </c>
      <c r="R3037">
        <f t="shared" si="95"/>
        <v>0</v>
      </c>
      <c r="S3037" s="17" t="s">
        <v>8328</v>
      </c>
      <c r="T3037" t="s">
        <v>8362</v>
      </c>
    </row>
    <row r="3038" spans="1:20" ht="48" x14ac:dyDescent="0.2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 s="12">
        <v>1408831718</v>
      </c>
      <c r="J3038" s="12">
        <v>1406239718</v>
      </c>
      <c r="K3038" s="13">
        <f>(J3038/86400)+25569</f>
        <v>41844.922662037039</v>
      </c>
      <c r="L3038" t="b">
        <v>0</v>
      </c>
      <c r="M3038">
        <v>5</v>
      </c>
      <c r="N3038" t="b">
        <v>0</v>
      </c>
      <c r="O3038" t="s">
        <v>8268</v>
      </c>
      <c r="P3038">
        <f t="shared" si="94"/>
        <v>0</v>
      </c>
      <c r="Q3038">
        <f>YEAR(K3038)</f>
        <v>2014</v>
      </c>
      <c r="R3038">
        <f t="shared" si="95"/>
        <v>18</v>
      </c>
      <c r="S3038" s="17" t="s">
        <v>8341</v>
      </c>
      <c r="T3038" t="s">
        <v>8359</v>
      </c>
    </row>
    <row r="3039" spans="1:20" ht="48" x14ac:dyDescent="0.2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 s="12">
        <v>1418587234</v>
      </c>
      <c r="J3039" s="12">
        <v>1415995234</v>
      </c>
      <c r="K3039" s="13">
        <f>(J3039/86400)+25569</f>
        <v>41957.833726851852</v>
      </c>
      <c r="L3039" t="b">
        <v>0</v>
      </c>
      <c r="M3039">
        <v>7</v>
      </c>
      <c r="N3039" t="b">
        <v>0</v>
      </c>
      <c r="O3039" t="s">
        <v>8301</v>
      </c>
      <c r="P3039">
        <f t="shared" si="94"/>
        <v>0</v>
      </c>
      <c r="Q3039">
        <f>YEAR(K3039)</f>
        <v>2014</v>
      </c>
      <c r="R3039">
        <f t="shared" si="95"/>
        <v>14</v>
      </c>
      <c r="S3039" s="17" t="s">
        <v>8343</v>
      </c>
      <c r="T3039" t="s">
        <v>8344</v>
      </c>
    </row>
    <row r="3040" spans="1:20" ht="48" hidden="1" x14ac:dyDescent="0.2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 s="12">
        <v>1434633191</v>
      </c>
      <c r="J3040" s="12">
        <v>1429449191</v>
      </c>
      <c r="K3040" s="13">
        <f>(J3040/86400)+25569</f>
        <v>42113.550821759258</v>
      </c>
      <c r="L3040" t="b">
        <v>0</v>
      </c>
      <c r="M3040">
        <v>5</v>
      </c>
      <c r="N3040" t="b">
        <v>0</v>
      </c>
      <c r="O3040" t="s">
        <v>8265</v>
      </c>
      <c r="P3040">
        <f t="shared" si="94"/>
        <v>0</v>
      </c>
      <c r="Q3040">
        <f>YEAR(K3040)</f>
        <v>2015</v>
      </c>
      <c r="R3040">
        <f t="shared" si="95"/>
        <v>0</v>
      </c>
      <c r="S3040" s="17" t="s">
        <v>8341</v>
      </c>
      <c r="T3040" t="s">
        <v>8357</v>
      </c>
    </row>
    <row r="3041" spans="1:20" ht="32" x14ac:dyDescent="0.2">
      <c r="A3041">
        <v>1991</v>
      </c>
      <c r="B3041" s="3" t="s">
        <v>1992</v>
      </c>
      <c r="C3041" s="3" t="s">
        <v>6101</v>
      </c>
      <c r="D3041" s="6">
        <v>2000</v>
      </c>
      <c r="E3041" s="8">
        <v>140</v>
      </c>
      <c r="F3041" t="s">
        <v>8220</v>
      </c>
      <c r="G3041" t="s">
        <v>8223</v>
      </c>
      <c r="H3041" t="s">
        <v>8245</v>
      </c>
      <c r="I3041" s="12">
        <v>1435958786</v>
      </c>
      <c r="J3041" s="12">
        <v>1434144386</v>
      </c>
      <c r="K3041" s="13">
        <f>(J3041/86400)+25569</f>
        <v>42167.89335648148</v>
      </c>
      <c r="L3041" t="b">
        <v>0</v>
      </c>
      <c r="M3041">
        <v>3</v>
      </c>
      <c r="N3041" t="b">
        <v>0</v>
      </c>
      <c r="O3041" t="s">
        <v>8294</v>
      </c>
      <c r="P3041">
        <f t="shared" si="94"/>
        <v>0</v>
      </c>
      <c r="Q3041">
        <f>YEAR(K3041)</f>
        <v>2015</v>
      </c>
      <c r="R3041">
        <f t="shared" si="95"/>
        <v>7</v>
      </c>
      <c r="S3041" s="17" t="s">
        <v>8333</v>
      </c>
      <c r="T3041" t="s">
        <v>8373</v>
      </c>
    </row>
    <row r="3042" spans="1:20" ht="48" x14ac:dyDescent="0.2">
      <c r="A3042">
        <v>2747</v>
      </c>
      <c r="B3042" s="3" t="s">
        <v>2747</v>
      </c>
      <c r="C3042" s="3" t="s">
        <v>6857</v>
      </c>
      <c r="D3042" s="6">
        <v>500</v>
      </c>
      <c r="E3042" s="8">
        <v>140</v>
      </c>
      <c r="F3042" t="s">
        <v>8220</v>
      </c>
      <c r="G3042" t="s">
        <v>8223</v>
      </c>
      <c r="H3042" t="s">
        <v>8245</v>
      </c>
      <c r="I3042" s="12">
        <v>1339816200</v>
      </c>
      <c r="J3042" s="12">
        <v>1337095997</v>
      </c>
      <c r="K3042" s="13">
        <f>(J3042/86400)+25569</f>
        <v>41044.648113425923</v>
      </c>
      <c r="L3042" t="b">
        <v>0</v>
      </c>
      <c r="M3042">
        <v>4</v>
      </c>
      <c r="N3042" t="b">
        <v>0</v>
      </c>
      <c r="O3042" t="s">
        <v>8302</v>
      </c>
      <c r="P3042">
        <f t="shared" si="94"/>
        <v>0</v>
      </c>
      <c r="Q3042">
        <f>YEAR(K3042)</f>
        <v>2012</v>
      </c>
      <c r="R3042">
        <f t="shared" si="95"/>
        <v>28</v>
      </c>
      <c r="S3042" s="17" t="s">
        <v>8331</v>
      </c>
      <c r="T3042" t="s">
        <v>8376</v>
      </c>
    </row>
    <row r="3043" spans="1:20" ht="48" hidden="1" x14ac:dyDescent="0.2">
      <c r="A3043">
        <v>601</v>
      </c>
      <c r="B3043" s="3" t="s">
        <v>602</v>
      </c>
      <c r="C3043" s="3" t="s">
        <v>4711</v>
      </c>
      <c r="D3043" s="6">
        <v>10000</v>
      </c>
      <c r="E3043" s="8">
        <v>140</v>
      </c>
      <c r="F3043" t="s">
        <v>8219</v>
      </c>
      <c r="G3043" t="s">
        <v>8228</v>
      </c>
      <c r="H3043" t="s">
        <v>8250</v>
      </c>
      <c r="I3043" s="12">
        <v>1419626139</v>
      </c>
      <c r="J3043" s="12">
        <v>1417034139</v>
      </c>
      <c r="K3043" s="13">
        <f>(J3043/86400)+25569</f>
        <v>41969.858090277776</v>
      </c>
      <c r="L3043" t="b">
        <v>0</v>
      </c>
      <c r="M3043">
        <v>6</v>
      </c>
      <c r="N3043" t="b">
        <v>0</v>
      </c>
      <c r="O3043" t="s">
        <v>8270</v>
      </c>
      <c r="P3043">
        <f t="shared" si="94"/>
        <v>0</v>
      </c>
      <c r="Q3043">
        <f>YEAR(K3043)</f>
        <v>2014</v>
      </c>
      <c r="R3043">
        <f t="shared" si="95"/>
        <v>1</v>
      </c>
      <c r="S3043" s="17" t="s">
        <v>8328</v>
      </c>
      <c r="T3043" t="s">
        <v>8362</v>
      </c>
    </row>
    <row r="3044" spans="1:20" ht="19" x14ac:dyDescent="0.2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 s="12">
        <v>1403837574</v>
      </c>
      <c r="J3044" s="12">
        <v>1402455174</v>
      </c>
      <c r="K3044" s="13">
        <f>(J3044/86400)+25569</f>
        <v>41801.120069444441</v>
      </c>
      <c r="L3044" t="b">
        <v>0</v>
      </c>
      <c r="M3044">
        <v>8</v>
      </c>
      <c r="N3044" t="b">
        <v>0</v>
      </c>
      <c r="O3044" t="s">
        <v>8268</v>
      </c>
      <c r="P3044">
        <f t="shared" si="94"/>
        <v>0</v>
      </c>
      <c r="Q3044">
        <f>YEAR(K3044)</f>
        <v>2014</v>
      </c>
      <c r="R3044">
        <f t="shared" si="95"/>
        <v>27</v>
      </c>
      <c r="S3044" s="17" t="s">
        <v>8341</v>
      </c>
      <c r="T3044" t="s">
        <v>8359</v>
      </c>
    </row>
    <row r="3045" spans="1:20" ht="48" x14ac:dyDescent="0.2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 s="12">
        <v>1463343673</v>
      </c>
      <c r="J3045" s="12">
        <v>1460751673</v>
      </c>
      <c r="K3045" s="13">
        <f>(J3045/86400)+25569</f>
        <v>42475.848067129627</v>
      </c>
      <c r="L3045" t="b">
        <v>0</v>
      </c>
      <c r="M3045">
        <v>6</v>
      </c>
      <c r="N3045" t="b">
        <v>0</v>
      </c>
      <c r="O3045" t="s">
        <v>8269</v>
      </c>
      <c r="P3045">
        <f t="shared" si="94"/>
        <v>0</v>
      </c>
      <c r="Q3045">
        <f>YEAR(K3045)</f>
        <v>2016</v>
      </c>
      <c r="R3045">
        <f t="shared" si="95"/>
        <v>27</v>
      </c>
      <c r="S3045" s="17" t="s">
        <v>8343</v>
      </c>
      <c r="T3045" t="s">
        <v>8346</v>
      </c>
    </row>
    <row r="3046" spans="1:20" ht="48" x14ac:dyDescent="0.2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 s="12">
        <v>1405947126</v>
      </c>
      <c r="J3046" s="12">
        <v>1403355126</v>
      </c>
      <c r="K3046" s="13">
        <f>(J3046/86400)+25569</f>
        <v>41811.536180555559</v>
      </c>
      <c r="L3046" t="b">
        <v>0</v>
      </c>
      <c r="M3046">
        <v>6</v>
      </c>
      <c r="N3046" t="b">
        <v>0</v>
      </c>
      <c r="O3046" t="s">
        <v>8269</v>
      </c>
      <c r="P3046">
        <f t="shared" si="94"/>
        <v>0</v>
      </c>
      <c r="Q3046">
        <f>YEAR(K3046)</f>
        <v>2014</v>
      </c>
      <c r="R3046">
        <f t="shared" si="95"/>
        <v>1</v>
      </c>
      <c r="S3046" s="17" t="s">
        <v>8343</v>
      </c>
      <c r="T3046" t="s">
        <v>8346</v>
      </c>
    </row>
    <row r="3047" spans="1:20" ht="32" x14ac:dyDescent="0.2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 s="12">
        <v>1433988791</v>
      </c>
      <c r="J3047" s="12">
        <v>1431396791</v>
      </c>
      <c r="K3047" s="13">
        <f>(J3047/86400)+25569</f>
        <v>42136.092488425929</v>
      </c>
      <c r="L3047" t="b">
        <v>0</v>
      </c>
      <c r="M3047">
        <v>5</v>
      </c>
      <c r="N3047" t="b">
        <v>0</v>
      </c>
      <c r="O3047" t="s">
        <v>8269</v>
      </c>
      <c r="P3047">
        <f t="shared" si="94"/>
        <v>0</v>
      </c>
      <c r="Q3047">
        <f>YEAR(K3047)</f>
        <v>2015</v>
      </c>
      <c r="R3047">
        <f t="shared" si="95"/>
        <v>5</v>
      </c>
      <c r="S3047" s="17" t="s">
        <v>8343</v>
      </c>
      <c r="T3047" t="s">
        <v>8346</v>
      </c>
    </row>
    <row r="3048" spans="1:20" ht="48" x14ac:dyDescent="0.2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 s="12">
        <v>1410424642</v>
      </c>
      <c r="J3048" s="12">
        <v>1407832642</v>
      </c>
      <c r="K3048" s="13">
        <f>(J3048/86400)+25569</f>
        <v>41863.359282407408</v>
      </c>
      <c r="L3048" t="b">
        <v>0</v>
      </c>
      <c r="M3048">
        <v>4</v>
      </c>
      <c r="N3048" t="b">
        <v>0</v>
      </c>
      <c r="O3048" t="s">
        <v>8269</v>
      </c>
      <c r="P3048">
        <f t="shared" si="94"/>
        <v>0</v>
      </c>
      <c r="Q3048">
        <f>YEAR(K3048)</f>
        <v>2014</v>
      </c>
      <c r="R3048">
        <f t="shared" si="95"/>
        <v>0</v>
      </c>
      <c r="S3048" s="17" t="s">
        <v>8343</v>
      </c>
      <c r="T3048" t="s">
        <v>8346</v>
      </c>
    </row>
    <row r="3049" spans="1:20" ht="48" x14ac:dyDescent="0.2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 s="12">
        <v>1479032260</v>
      </c>
      <c r="J3049" s="12">
        <v>1476436660</v>
      </c>
      <c r="K3049" s="13">
        <f>(J3049/86400)+25569</f>
        <v>42657.38726851852</v>
      </c>
      <c r="L3049" t="b">
        <v>0</v>
      </c>
      <c r="M3049">
        <v>3</v>
      </c>
      <c r="N3049" t="b">
        <v>0</v>
      </c>
      <c r="O3049" t="s">
        <v>8269</v>
      </c>
      <c r="P3049">
        <f t="shared" si="94"/>
        <v>0</v>
      </c>
      <c r="Q3049">
        <f>YEAR(K3049)</f>
        <v>2016</v>
      </c>
      <c r="R3049">
        <f t="shared" si="95"/>
        <v>5</v>
      </c>
      <c r="S3049" s="17" t="s">
        <v>8343</v>
      </c>
      <c r="T3049" t="s">
        <v>8346</v>
      </c>
    </row>
    <row r="3050" spans="1:20" ht="48" x14ac:dyDescent="0.2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 s="12">
        <v>1403886084</v>
      </c>
      <c r="J3050" s="12">
        <v>1401294084</v>
      </c>
      <c r="K3050" s="13">
        <f>(J3050/86400)+25569</f>
        <v>41787.681527777779</v>
      </c>
      <c r="L3050" t="b">
        <v>0</v>
      </c>
      <c r="M3050">
        <v>9</v>
      </c>
      <c r="N3050" t="b">
        <v>0</v>
      </c>
      <c r="O3050" t="s">
        <v>8269</v>
      </c>
      <c r="P3050">
        <f t="shared" si="94"/>
        <v>0</v>
      </c>
      <c r="Q3050">
        <f>YEAR(K3050)</f>
        <v>2014</v>
      </c>
      <c r="R3050">
        <f t="shared" si="95"/>
        <v>1</v>
      </c>
      <c r="S3050" s="17" t="s">
        <v>8343</v>
      </c>
      <c r="T3050" t="s">
        <v>8346</v>
      </c>
    </row>
    <row r="3051" spans="1:20" ht="48" x14ac:dyDescent="0.2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 s="12">
        <v>1456851914</v>
      </c>
      <c r="J3051" s="12">
        <v>1454259914</v>
      </c>
      <c r="K3051" s="13">
        <f>(J3051/86400)+25569</f>
        <v>42400.711967592593</v>
      </c>
      <c r="L3051" t="b">
        <v>0</v>
      </c>
      <c r="M3051">
        <v>8</v>
      </c>
      <c r="N3051" t="b">
        <v>0</v>
      </c>
      <c r="O3051" t="s">
        <v>8268</v>
      </c>
      <c r="P3051">
        <f t="shared" si="94"/>
        <v>0</v>
      </c>
      <c r="Q3051">
        <f>YEAR(K3051)</f>
        <v>2016</v>
      </c>
      <c r="R3051">
        <f t="shared" si="95"/>
        <v>1</v>
      </c>
      <c r="S3051" s="17" t="s">
        <v>8341</v>
      </c>
      <c r="T3051" t="s">
        <v>8359</v>
      </c>
    </row>
    <row r="3052" spans="1:20" ht="48" hidden="1" x14ac:dyDescent="0.2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 s="12">
        <v>1382478278</v>
      </c>
      <c r="J3052" s="12">
        <v>1377294278</v>
      </c>
      <c r="K3052" s="13">
        <f>(J3052/86400)+25569</f>
        <v>41509.905995370369</v>
      </c>
      <c r="L3052" t="b">
        <v>0</v>
      </c>
      <c r="M3052">
        <v>3</v>
      </c>
      <c r="N3052" t="b">
        <v>0</v>
      </c>
      <c r="O3052" t="s">
        <v>8284</v>
      </c>
      <c r="P3052">
        <f t="shared" si="94"/>
        <v>0</v>
      </c>
      <c r="Q3052">
        <f>YEAR(K3052)</f>
        <v>2013</v>
      </c>
      <c r="R3052">
        <f t="shared" si="95"/>
        <v>4</v>
      </c>
      <c r="S3052" s="17" t="s">
        <v>8347</v>
      </c>
      <c r="T3052" t="s">
        <v>8374</v>
      </c>
    </row>
    <row r="3053" spans="1:20" ht="48" x14ac:dyDescent="0.2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 s="12">
        <v>1425081694</v>
      </c>
      <c r="J3053" s="12">
        <v>1422489694</v>
      </c>
      <c r="K3053" s="13">
        <f>(J3053/86400)+25569</f>
        <v>42033.001087962963</v>
      </c>
      <c r="L3053" t="b">
        <v>0</v>
      </c>
      <c r="M3053">
        <v>3</v>
      </c>
      <c r="N3053" t="b">
        <v>0</v>
      </c>
      <c r="O3053" t="s">
        <v>8300</v>
      </c>
      <c r="P3053">
        <f t="shared" si="94"/>
        <v>0</v>
      </c>
      <c r="Q3053">
        <f>YEAR(K3053)</f>
        <v>2015</v>
      </c>
      <c r="R3053">
        <f t="shared" si="95"/>
        <v>0</v>
      </c>
      <c r="S3053" s="17" t="s">
        <v>8328</v>
      </c>
      <c r="T3053" t="s">
        <v>8360</v>
      </c>
    </row>
    <row r="3054" spans="1:20" ht="48" x14ac:dyDescent="0.2">
      <c r="A3054">
        <v>931</v>
      </c>
      <c r="B3054" s="3" t="s">
        <v>932</v>
      </c>
      <c r="C3054" s="3" t="s">
        <v>5041</v>
      </c>
      <c r="D3054" s="6">
        <v>2000</v>
      </c>
      <c r="E3054" s="8">
        <v>131</v>
      </c>
      <c r="F3054" t="s">
        <v>8220</v>
      </c>
      <c r="G3054" t="s">
        <v>8224</v>
      </c>
      <c r="H3054" t="s">
        <v>8246</v>
      </c>
      <c r="I3054" s="12">
        <v>1395007200</v>
      </c>
      <c r="J3054" s="12">
        <v>1392021502</v>
      </c>
      <c r="K3054" s="13">
        <f>(J3054/86400)+25569</f>
        <v>41680.359976851854</v>
      </c>
      <c r="L3054" t="b">
        <v>0</v>
      </c>
      <c r="M3054">
        <v>7</v>
      </c>
      <c r="N3054" t="b">
        <v>0</v>
      </c>
      <c r="O3054" t="s">
        <v>8276</v>
      </c>
      <c r="P3054">
        <f t="shared" si="94"/>
        <v>0</v>
      </c>
      <c r="Q3054">
        <f>YEAR(K3054)</f>
        <v>2014</v>
      </c>
      <c r="R3054">
        <f t="shared" si="95"/>
        <v>7</v>
      </c>
      <c r="S3054" s="17" t="s">
        <v>8347</v>
      </c>
      <c r="T3054" t="s">
        <v>8370</v>
      </c>
    </row>
    <row r="3055" spans="1:20" ht="32" hidden="1" x14ac:dyDescent="0.2">
      <c r="A3055">
        <v>605</v>
      </c>
      <c r="B3055" s="3" t="s">
        <v>606</v>
      </c>
      <c r="C3055" s="3" t="s">
        <v>4715</v>
      </c>
      <c r="D3055" s="6">
        <v>5000</v>
      </c>
      <c r="E3055" s="8">
        <v>131</v>
      </c>
      <c r="F3055" t="s">
        <v>8219</v>
      </c>
      <c r="G3055" t="s">
        <v>8223</v>
      </c>
      <c r="H3055" t="s">
        <v>8245</v>
      </c>
      <c r="I3055" s="12">
        <v>1440318908</v>
      </c>
      <c r="J3055" s="12">
        <v>1436430908</v>
      </c>
      <c r="K3055" s="13">
        <f>(J3055/86400)+25569</f>
        <v>42194.357731481483</v>
      </c>
      <c r="L3055" t="b">
        <v>0</v>
      </c>
      <c r="M3055">
        <v>8</v>
      </c>
      <c r="N3055" t="b">
        <v>0</v>
      </c>
      <c r="O3055" t="s">
        <v>8270</v>
      </c>
      <c r="P3055">
        <f t="shared" si="94"/>
        <v>0</v>
      </c>
      <c r="Q3055">
        <f>YEAR(K3055)</f>
        <v>2015</v>
      </c>
      <c r="R3055">
        <f t="shared" si="95"/>
        <v>3</v>
      </c>
      <c r="S3055" s="17" t="s">
        <v>8328</v>
      </c>
      <c r="T3055" t="s">
        <v>8362</v>
      </c>
    </row>
    <row r="3056" spans="1:20" ht="32" x14ac:dyDescent="0.2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 s="12">
        <v>1422100800</v>
      </c>
      <c r="J3056" s="12">
        <v>1416932133</v>
      </c>
      <c r="K3056" s="13">
        <f>(J3056/86400)+25569</f>
        <v>41968.677465277782</v>
      </c>
      <c r="L3056" t="b">
        <v>0</v>
      </c>
      <c r="M3056">
        <v>4</v>
      </c>
      <c r="N3056" t="b">
        <v>0</v>
      </c>
      <c r="O3056" t="s">
        <v>8269</v>
      </c>
      <c r="P3056">
        <f t="shared" si="94"/>
        <v>0</v>
      </c>
      <c r="Q3056">
        <f>YEAR(K3056)</f>
        <v>2014</v>
      </c>
      <c r="R3056">
        <f t="shared" si="95"/>
        <v>15</v>
      </c>
      <c r="S3056" s="17" t="s">
        <v>8343</v>
      </c>
      <c r="T3056" t="s">
        <v>8346</v>
      </c>
    </row>
    <row r="3057" spans="1:20" ht="48" x14ac:dyDescent="0.2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 s="12">
        <v>1427423940</v>
      </c>
      <c r="J3057" s="12">
        <v>1422383318</v>
      </c>
      <c r="K3057" s="13">
        <f>(J3057/86400)+25569</f>
        <v>42031.769884259258</v>
      </c>
      <c r="L3057" t="b">
        <v>0</v>
      </c>
      <c r="M3057">
        <v>2</v>
      </c>
      <c r="N3057" t="b">
        <v>0</v>
      </c>
      <c r="O3057" t="s">
        <v>8266</v>
      </c>
      <c r="P3057">
        <f t="shared" si="94"/>
        <v>0</v>
      </c>
      <c r="Q3057">
        <f>YEAR(K3057)</f>
        <v>2015</v>
      </c>
      <c r="R3057">
        <f t="shared" si="95"/>
        <v>13</v>
      </c>
      <c r="S3057" s="17" t="s">
        <v>8341</v>
      </c>
      <c r="T3057" t="s">
        <v>8345</v>
      </c>
    </row>
    <row r="3058" spans="1:20" ht="48" x14ac:dyDescent="0.2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 s="12">
        <v>1387657931</v>
      </c>
      <c r="J3058" s="12">
        <v>1385065931</v>
      </c>
      <c r="K3058" s="13">
        <f>(J3058/86400)+25569</f>
        <v>41599.855682870373</v>
      </c>
      <c r="L3058" t="b">
        <v>0</v>
      </c>
      <c r="M3058">
        <v>10</v>
      </c>
      <c r="N3058" t="b">
        <v>0</v>
      </c>
      <c r="O3058" t="s">
        <v>8280</v>
      </c>
      <c r="P3058">
        <f t="shared" si="94"/>
        <v>0</v>
      </c>
      <c r="Q3058">
        <f>YEAR(K3058)</f>
        <v>2013</v>
      </c>
      <c r="R3058">
        <f t="shared" si="95"/>
        <v>26</v>
      </c>
      <c r="S3058" s="17" t="s">
        <v>8336</v>
      </c>
      <c r="T3058" t="s">
        <v>8354</v>
      </c>
    </row>
    <row r="3059" spans="1:20" ht="48" x14ac:dyDescent="0.2">
      <c r="A3059">
        <v>3188</v>
      </c>
      <c r="B3059" s="3" t="s">
        <v>3188</v>
      </c>
      <c r="C3059" s="3" t="s">
        <v>7298</v>
      </c>
      <c r="D3059" s="6">
        <v>200</v>
      </c>
      <c r="E3059" s="8">
        <v>130</v>
      </c>
      <c r="F3059" t="s">
        <v>8220</v>
      </c>
      <c r="G3059" t="s">
        <v>8224</v>
      </c>
      <c r="H3059" t="s">
        <v>8246</v>
      </c>
      <c r="I3059" s="12">
        <v>1433930302</v>
      </c>
      <c r="J3059" s="12">
        <v>1432115902</v>
      </c>
      <c r="K3059" s="13">
        <f>(J3059/86400)+25569</f>
        <v>42144.415532407409</v>
      </c>
      <c r="L3059" t="b">
        <v>0</v>
      </c>
      <c r="M3059">
        <v>9</v>
      </c>
      <c r="N3059" t="b">
        <v>0</v>
      </c>
      <c r="O3059" t="s">
        <v>8303</v>
      </c>
      <c r="P3059">
        <f t="shared" si="94"/>
        <v>0</v>
      </c>
      <c r="Q3059">
        <f>YEAR(K3059)</f>
        <v>2015</v>
      </c>
      <c r="R3059">
        <f t="shared" si="95"/>
        <v>65</v>
      </c>
      <c r="S3059" s="17" t="s">
        <v>8343</v>
      </c>
      <c r="T3059" t="s">
        <v>8355</v>
      </c>
    </row>
    <row r="3060" spans="1:20" ht="32" x14ac:dyDescent="0.2">
      <c r="A3060">
        <v>2885</v>
      </c>
      <c r="B3060" s="3" t="s">
        <v>2885</v>
      </c>
      <c r="C3060" s="3" t="s">
        <v>6995</v>
      </c>
      <c r="D3060" s="6">
        <v>400</v>
      </c>
      <c r="E3060" s="8">
        <v>130</v>
      </c>
      <c r="F3060" t="s">
        <v>8220</v>
      </c>
      <c r="G3060" t="s">
        <v>8223</v>
      </c>
      <c r="H3060" t="s">
        <v>8245</v>
      </c>
      <c r="I3060" s="12">
        <v>1426294201</v>
      </c>
      <c r="J3060" s="12">
        <v>1423705801</v>
      </c>
      <c r="K3060" s="13">
        <f>(J3060/86400)+25569</f>
        <v>42047.07640046296</v>
      </c>
      <c r="L3060" t="b">
        <v>0</v>
      </c>
      <c r="M3060">
        <v>5</v>
      </c>
      <c r="N3060" t="b">
        <v>0</v>
      </c>
      <c r="O3060" t="s">
        <v>8269</v>
      </c>
      <c r="P3060">
        <f t="shared" si="94"/>
        <v>0</v>
      </c>
      <c r="Q3060">
        <f>YEAR(K3060)</f>
        <v>2015</v>
      </c>
      <c r="R3060">
        <f t="shared" si="95"/>
        <v>33</v>
      </c>
      <c r="S3060" s="17" t="s">
        <v>8343</v>
      </c>
      <c r="T3060" t="s">
        <v>8346</v>
      </c>
    </row>
    <row r="3061" spans="1:20" ht="32" x14ac:dyDescent="0.2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 s="12">
        <v>1475877108</v>
      </c>
      <c r="J3061" s="12">
        <v>1473285108</v>
      </c>
      <c r="K3061" s="13">
        <f>(J3061/86400)+25569</f>
        <v>42620.91097222222</v>
      </c>
      <c r="L3061" t="b">
        <v>0</v>
      </c>
      <c r="M3061">
        <v>4</v>
      </c>
      <c r="N3061" t="b">
        <v>0</v>
      </c>
      <c r="O3061" t="s">
        <v>8269</v>
      </c>
      <c r="P3061">
        <f t="shared" si="94"/>
        <v>0</v>
      </c>
      <c r="Q3061">
        <f>YEAR(K3061)</f>
        <v>2016</v>
      </c>
      <c r="R3061">
        <f t="shared" si="95"/>
        <v>9</v>
      </c>
      <c r="S3061" s="17" t="s">
        <v>8343</v>
      </c>
      <c r="T3061" t="s">
        <v>8346</v>
      </c>
    </row>
    <row r="3062" spans="1:20" ht="32" hidden="1" x14ac:dyDescent="0.2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 s="12">
        <v>1411679804</v>
      </c>
      <c r="J3062" s="12">
        <v>1409087804</v>
      </c>
      <c r="K3062" s="13">
        <f>(J3062/86400)+25569</f>
        <v>41877.886620370373</v>
      </c>
      <c r="L3062" t="b">
        <v>0</v>
      </c>
      <c r="M3062">
        <v>3</v>
      </c>
      <c r="N3062" t="b">
        <v>1</v>
      </c>
      <c r="O3062" t="s">
        <v>8303</v>
      </c>
      <c r="P3062">
        <f t="shared" si="94"/>
        <v>0</v>
      </c>
      <c r="Q3062">
        <f>YEAR(K3062)</f>
        <v>2014</v>
      </c>
      <c r="R3062">
        <f t="shared" si="95"/>
        <v>129</v>
      </c>
      <c r="S3062" s="17" t="s">
        <v>8343</v>
      </c>
      <c r="T3062" t="s">
        <v>8355</v>
      </c>
    </row>
    <row r="3063" spans="1:20" ht="32" x14ac:dyDescent="0.2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 s="12">
        <v>1383959939</v>
      </c>
      <c r="J3063" s="12">
        <v>1381364339</v>
      </c>
      <c r="K3063" s="13">
        <f>(J3063/86400)+25569</f>
        <v>41557.013182870374</v>
      </c>
      <c r="L3063" t="b">
        <v>0</v>
      </c>
      <c r="M3063">
        <v>12</v>
      </c>
      <c r="N3063" t="b">
        <v>0</v>
      </c>
      <c r="O3063" t="s">
        <v>8280</v>
      </c>
      <c r="P3063">
        <f t="shared" si="94"/>
        <v>0</v>
      </c>
      <c r="Q3063">
        <f>YEAR(K3063)</f>
        <v>2013</v>
      </c>
      <c r="R3063">
        <f t="shared" si="95"/>
        <v>13</v>
      </c>
      <c r="S3063" s="17" t="s">
        <v>8336</v>
      </c>
      <c r="T3063" t="s">
        <v>8354</v>
      </c>
    </row>
    <row r="3064" spans="1:20" ht="48" x14ac:dyDescent="0.2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 s="12">
        <v>1462484196</v>
      </c>
      <c r="J3064" s="12">
        <v>1457303796</v>
      </c>
      <c r="K3064" s="13">
        <f>(J3064/86400)+25569</f>
        <v>42435.942083333328</v>
      </c>
      <c r="L3064" t="b">
        <v>0</v>
      </c>
      <c r="M3064">
        <v>10</v>
      </c>
      <c r="N3064" t="b">
        <v>0</v>
      </c>
      <c r="O3064" t="s">
        <v>8301</v>
      </c>
      <c r="P3064">
        <f t="shared" si="94"/>
        <v>0</v>
      </c>
      <c r="Q3064">
        <f>YEAR(K3064)</f>
        <v>2016</v>
      </c>
      <c r="R3064">
        <f t="shared" si="95"/>
        <v>0</v>
      </c>
      <c r="S3064" s="17" t="s">
        <v>8343</v>
      </c>
      <c r="T3064" t="s">
        <v>8344</v>
      </c>
    </row>
    <row r="3065" spans="1:20" ht="48" x14ac:dyDescent="0.2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 s="12">
        <v>1422158199</v>
      </c>
      <c r="J3065" s="12">
        <v>1419566199</v>
      </c>
      <c r="K3065" s="13">
        <f>(J3065/86400)+25569</f>
        <v>41999.164340277777</v>
      </c>
      <c r="L3065" t="b">
        <v>0</v>
      </c>
      <c r="M3065">
        <v>5</v>
      </c>
      <c r="N3065" t="b">
        <v>0</v>
      </c>
      <c r="O3065" t="s">
        <v>8271</v>
      </c>
      <c r="P3065">
        <f t="shared" si="94"/>
        <v>0</v>
      </c>
      <c r="Q3065">
        <f>YEAR(K3065)</f>
        <v>2014</v>
      </c>
      <c r="R3065">
        <f t="shared" si="95"/>
        <v>1</v>
      </c>
      <c r="S3065" s="17" t="s">
        <v>8328</v>
      </c>
      <c r="T3065" t="s">
        <v>8330</v>
      </c>
    </row>
    <row r="3066" spans="1:20" ht="48" x14ac:dyDescent="0.2">
      <c r="A3066">
        <v>3964</v>
      </c>
      <c r="B3066" s="3" t="s">
        <v>3961</v>
      </c>
      <c r="C3066" s="3" t="s">
        <v>8071</v>
      </c>
      <c r="D3066" s="6">
        <v>2000</v>
      </c>
      <c r="E3066" s="8">
        <v>126</v>
      </c>
      <c r="F3066" t="s">
        <v>8220</v>
      </c>
      <c r="G3066" t="s">
        <v>8223</v>
      </c>
      <c r="H3066" t="s">
        <v>8245</v>
      </c>
      <c r="I3066" s="12">
        <v>1429460386</v>
      </c>
      <c r="J3066" s="12">
        <v>1424279986</v>
      </c>
      <c r="K3066" s="13">
        <f>(J3066/86400)+25569</f>
        <v>42053.722060185188</v>
      </c>
      <c r="L3066" t="b">
        <v>0</v>
      </c>
      <c r="M3066">
        <v>3</v>
      </c>
      <c r="N3066" t="b">
        <v>0</v>
      </c>
      <c r="O3066" t="s">
        <v>8269</v>
      </c>
      <c r="P3066">
        <f t="shared" si="94"/>
        <v>0</v>
      </c>
      <c r="Q3066">
        <f>YEAR(K3066)</f>
        <v>2015</v>
      </c>
      <c r="R3066">
        <f t="shared" si="95"/>
        <v>6</v>
      </c>
      <c r="S3066" s="17" t="s">
        <v>8343</v>
      </c>
      <c r="T3066" t="s">
        <v>8346</v>
      </c>
    </row>
    <row r="3067" spans="1:20" ht="32" x14ac:dyDescent="0.2">
      <c r="A3067">
        <v>3088</v>
      </c>
      <c r="B3067" s="3" t="s">
        <v>3088</v>
      </c>
      <c r="C3067" s="3" t="s">
        <v>7198</v>
      </c>
      <c r="D3067" s="6">
        <v>65000</v>
      </c>
      <c r="E3067" s="8">
        <v>126</v>
      </c>
      <c r="F3067" t="s">
        <v>8220</v>
      </c>
      <c r="G3067" t="s">
        <v>8223</v>
      </c>
      <c r="H3067" t="s">
        <v>8245</v>
      </c>
      <c r="I3067" s="12">
        <v>1420724460</v>
      </c>
      <c r="J3067" s="12">
        <v>1418046247</v>
      </c>
      <c r="K3067" s="13">
        <f>(J3067/86400)+25569</f>
        <v>41981.57230324074</v>
      </c>
      <c r="L3067" t="b">
        <v>0</v>
      </c>
      <c r="M3067">
        <v>3</v>
      </c>
      <c r="N3067" t="b">
        <v>0</v>
      </c>
      <c r="O3067" t="s">
        <v>8301</v>
      </c>
      <c r="P3067">
        <f t="shared" si="94"/>
        <v>0</v>
      </c>
      <c r="Q3067">
        <f>YEAR(K3067)</f>
        <v>2014</v>
      </c>
      <c r="R3067">
        <f t="shared" si="95"/>
        <v>0</v>
      </c>
      <c r="S3067" s="17" t="s">
        <v>8343</v>
      </c>
      <c r="T3067" t="s">
        <v>8344</v>
      </c>
    </row>
    <row r="3068" spans="1:20" ht="48" x14ac:dyDescent="0.2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 s="12">
        <v>1385931702</v>
      </c>
      <c r="J3068" s="12">
        <v>1383076902</v>
      </c>
      <c r="K3068" s="13">
        <f>(J3068/86400)+25569</f>
        <v>41576.834513888891</v>
      </c>
      <c r="L3068" t="b">
        <v>0</v>
      </c>
      <c r="M3068">
        <v>2</v>
      </c>
      <c r="N3068" t="b">
        <v>0</v>
      </c>
      <c r="O3068" t="s">
        <v>8268</v>
      </c>
      <c r="P3068">
        <f t="shared" si="94"/>
        <v>0</v>
      </c>
      <c r="Q3068">
        <f>YEAR(K3068)</f>
        <v>2013</v>
      </c>
      <c r="R3068">
        <f t="shared" si="95"/>
        <v>5</v>
      </c>
      <c r="S3068" s="17" t="s">
        <v>8341</v>
      </c>
      <c r="T3068" t="s">
        <v>8359</v>
      </c>
    </row>
    <row r="3069" spans="1:20" ht="48" x14ac:dyDescent="0.2">
      <c r="A3069">
        <v>1138</v>
      </c>
      <c r="B3069" s="3" t="s">
        <v>1139</v>
      </c>
      <c r="C3069" s="3" t="s">
        <v>5248</v>
      </c>
      <c r="D3069" s="6">
        <v>35000</v>
      </c>
      <c r="E3069" s="8">
        <v>125</v>
      </c>
      <c r="F3069" t="s">
        <v>8220</v>
      </c>
      <c r="G3069" t="s">
        <v>8223</v>
      </c>
      <c r="H3069" t="s">
        <v>8245</v>
      </c>
      <c r="I3069" s="12">
        <v>1485035131</v>
      </c>
      <c r="J3069" s="12">
        <v>1483307131</v>
      </c>
      <c r="K3069" s="13">
        <f>(J3069/86400)+25569</f>
        <v>42736.9066087963</v>
      </c>
      <c r="L3069" t="b">
        <v>0</v>
      </c>
      <c r="M3069">
        <v>4</v>
      </c>
      <c r="N3069" t="b">
        <v>0</v>
      </c>
      <c r="O3069" t="s">
        <v>8281</v>
      </c>
      <c r="P3069">
        <f t="shared" si="94"/>
        <v>0</v>
      </c>
      <c r="Q3069">
        <f>YEAR(K3069)</f>
        <v>2017</v>
      </c>
      <c r="R3069">
        <f t="shared" si="95"/>
        <v>0</v>
      </c>
      <c r="S3069" s="17" t="s">
        <v>8336</v>
      </c>
      <c r="T3069" t="s">
        <v>8364</v>
      </c>
    </row>
    <row r="3070" spans="1:20" ht="48" x14ac:dyDescent="0.2">
      <c r="A3070">
        <v>1866</v>
      </c>
      <c r="B3070" s="3" t="s">
        <v>1867</v>
      </c>
      <c r="C3070" s="3" t="s">
        <v>5976</v>
      </c>
      <c r="D3070" s="6">
        <v>25000</v>
      </c>
      <c r="E3070" s="8">
        <v>125</v>
      </c>
      <c r="F3070" t="s">
        <v>8220</v>
      </c>
      <c r="G3070" t="s">
        <v>8223</v>
      </c>
      <c r="H3070" t="s">
        <v>8245</v>
      </c>
      <c r="I3070" s="12">
        <v>1488340800</v>
      </c>
      <c r="J3070" s="12">
        <v>1483768497</v>
      </c>
      <c r="K3070" s="13">
        <f>(J3070/86400)+25569</f>
        <v>42742.246493055558</v>
      </c>
      <c r="L3070" t="b">
        <v>0</v>
      </c>
      <c r="M3070">
        <v>2</v>
      </c>
      <c r="N3070" t="b">
        <v>0</v>
      </c>
      <c r="O3070" t="s">
        <v>8281</v>
      </c>
      <c r="P3070">
        <f t="shared" si="94"/>
        <v>0</v>
      </c>
      <c r="Q3070">
        <f>YEAR(K3070)</f>
        <v>2017</v>
      </c>
      <c r="R3070">
        <f t="shared" si="95"/>
        <v>1</v>
      </c>
      <c r="S3070" s="17" t="s">
        <v>8336</v>
      </c>
      <c r="T3070" t="s">
        <v>8364</v>
      </c>
    </row>
    <row r="3071" spans="1:20" ht="48" x14ac:dyDescent="0.2">
      <c r="A3071">
        <v>890</v>
      </c>
      <c r="B3071" s="3" t="s">
        <v>891</v>
      </c>
      <c r="C3071" s="3" t="s">
        <v>5000</v>
      </c>
      <c r="D3071" s="6">
        <v>3000</v>
      </c>
      <c r="E3071" s="8">
        <v>125</v>
      </c>
      <c r="F3071" t="s">
        <v>8220</v>
      </c>
      <c r="G3071" t="s">
        <v>8223</v>
      </c>
      <c r="H3071" t="s">
        <v>8245</v>
      </c>
      <c r="I3071" s="12">
        <v>1385055979</v>
      </c>
      <c r="J3071" s="12">
        <v>1382460379</v>
      </c>
      <c r="K3071" s="13">
        <f>(J3071/86400)+25569</f>
        <v>41569.698831018519</v>
      </c>
      <c r="L3071" t="b">
        <v>0</v>
      </c>
      <c r="M3071">
        <v>4</v>
      </c>
      <c r="N3071" t="b">
        <v>0</v>
      </c>
      <c r="O3071" t="s">
        <v>8277</v>
      </c>
      <c r="P3071">
        <f t="shared" si="94"/>
        <v>0</v>
      </c>
      <c r="Q3071">
        <f>YEAR(K3071)</f>
        <v>2013</v>
      </c>
      <c r="R3071">
        <f t="shared" si="95"/>
        <v>4</v>
      </c>
      <c r="S3071" s="17" t="s">
        <v>8347</v>
      </c>
      <c r="T3071" t="s">
        <v>8348</v>
      </c>
    </row>
    <row r="3072" spans="1:20" ht="48" hidden="1" x14ac:dyDescent="0.2">
      <c r="A3072">
        <v>1572</v>
      </c>
      <c r="B3072" s="3" t="s">
        <v>1573</v>
      </c>
      <c r="C3072" s="3" t="s">
        <v>5682</v>
      </c>
      <c r="D3072" s="6">
        <v>2500</v>
      </c>
      <c r="E3072" s="8">
        <v>125</v>
      </c>
      <c r="F3072" t="s">
        <v>8219</v>
      </c>
      <c r="G3072" t="s">
        <v>8224</v>
      </c>
      <c r="H3072" t="s">
        <v>8246</v>
      </c>
      <c r="I3072" s="12">
        <v>1456703940</v>
      </c>
      <c r="J3072" s="12">
        <v>1454546859</v>
      </c>
      <c r="K3072" s="13">
        <f>(J3072/86400)+25569</f>
        <v>42404.033090277779</v>
      </c>
      <c r="L3072" t="b">
        <v>0</v>
      </c>
      <c r="M3072">
        <v>3</v>
      </c>
      <c r="N3072" t="b">
        <v>0</v>
      </c>
      <c r="O3072" t="s">
        <v>8288</v>
      </c>
      <c r="P3072">
        <f t="shared" si="94"/>
        <v>0</v>
      </c>
      <c r="Q3072">
        <f>YEAR(K3072)</f>
        <v>2016</v>
      </c>
      <c r="R3072">
        <f t="shared" si="95"/>
        <v>5</v>
      </c>
      <c r="S3072" s="17" t="s">
        <v>8331</v>
      </c>
      <c r="T3072" t="s">
        <v>8369</v>
      </c>
    </row>
    <row r="3073" spans="1:20" ht="48" x14ac:dyDescent="0.2">
      <c r="A3073">
        <v>3899</v>
      </c>
      <c r="B3073" s="3" t="s">
        <v>3896</v>
      </c>
      <c r="C3073" s="3" t="s">
        <v>8007</v>
      </c>
      <c r="D3073" s="6">
        <v>10000</v>
      </c>
      <c r="E3073" s="8">
        <v>125</v>
      </c>
      <c r="F3073" t="s">
        <v>8220</v>
      </c>
      <c r="G3073" t="s">
        <v>8223</v>
      </c>
      <c r="H3073" t="s">
        <v>8245</v>
      </c>
      <c r="I3073" s="12">
        <v>1407868561</v>
      </c>
      <c r="J3073" s="12">
        <v>1406140561</v>
      </c>
      <c r="K3073" s="13">
        <f>(J3073/86400)+25569</f>
        <v>41843.775011574078</v>
      </c>
      <c r="L3073" t="b">
        <v>0</v>
      </c>
      <c r="M3073">
        <v>2</v>
      </c>
      <c r="N3073" t="b">
        <v>0</v>
      </c>
      <c r="O3073" t="s">
        <v>8269</v>
      </c>
      <c r="P3073">
        <f t="shared" si="94"/>
        <v>0</v>
      </c>
      <c r="Q3073">
        <f>YEAR(K3073)</f>
        <v>2014</v>
      </c>
      <c r="R3073">
        <f t="shared" si="95"/>
        <v>1</v>
      </c>
      <c r="S3073" s="17" t="s">
        <v>8343</v>
      </c>
      <c r="T3073" t="s">
        <v>8346</v>
      </c>
    </row>
    <row r="3074" spans="1:20" ht="48" x14ac:dyDescent="0.2">
      <c r="A3074">
        <v>4021</v>
      </c>
      <c r="B3074" s="3" t="s">
        <v>4017</v>
      </c>
      <c r="C3074" s="3" t="s">
        <v>8126</v>
      </c>
      <c r="D3074" s="6">
        <v>15000</v>
      </c>
      <c r="E3074" s="8">
        <v>125</v>
      </c>
      <c r="F3074" t="s">
        <v>8220</v>
      </c>
      <c r="G3074" t="s">
        <v>8223</v>
      </c>
      <c r="H3074" t="s">
        <v>8245</v>
      </c>
      <c r="I3074" s="12">
        <v>1414360358</v>
      </c>
      <c r="J3074" s="12">
        <v>1409176358</v>
      </c>
      <c r="K3074" s="13">
        <f>(J3074/86400)+25569</f>
        <v>41878.911550925928</v>
      </c>
      <c r="L3074" t="b">
        <v>0</v>
      </c>
      <c r="M3074">
        <v>2</v>
      </c>
      <c r="N3074" t="b">
        <v>0</v>
      </c>
      <c r="O3074" t="s">
        <v>8269</v>
      </c>
      <c r="P3074">
        <f t="shared" si="94"/>
        <v>0</v>
      </c>
      <c r="Q3074">
        <f>YEAR(K3074)</f>
        <v>2014</v>
      </c>
      <c r="R3074">
        <f t="shared" si="95"/>
        <v>1</v>
      </c>
      <c r="S3074" s="17" t="s">
        <v>8343</v>
      </c>
      <c r="T3074" t="s">
        <v>8346</v>
      </c>
    </row>
    <row r="3075" spans="1:20" ht="48" x14ac:dyDescent="0.2">
      <c r="A3075">
        <v>3087</v>
      </c>
      <c r="B3075" s="3" t="s">
        <v>3087</v>
      </c>
      <c r="C3075" s="3" t="s">
        <v>7197</v>
      </c>
      <c r="D3075" s="6">
        <v>20000</v>
      </c>
      <c r="E3075" s="8">
        <v>125</v>
      </c>
      <c r="F3075" t="s">
        <v>8220</v>
      </c>
      <c r="G3075" t="s">
        <v>8223</v>
      </c>
      <c r="H3075" t="s">
        <v>8245</v>
      </c>
      <c r="I3075" s="12">
        <v>1482294990</v>
      </c>
      <c r="J3075" s="12">
        <v>1477107390</v>
      </c>
      <c r="K3075" s="13">
        <f>(J3075/86400)+25569</f>
        <v>42665.150347222225</v>
      </c>
      <c r="L3075" t="b">
        <v>0</v>
      </c>
      <c r="M3075">
        <v>2</v>
      </c>
      <c r="N3075" t="b">
        <v>0</v>
      </c>
      <c r="O3075" t="s">
        <v>8301</v>
      </c>
      <c r="P3075">
        <f t="shared" ref="P3075:P3138" si="96">IFERROR(ROUND(E3075/L3075,2),0)</f>
        <v>0</v>
      </c>
      <c r="Q3075">
        <f>YEAR(K3075)</f>
        <v>2016</v>
      </c>
      <c r="R3075">
        <f t="shared" ref="R3075:R3138" si="97">ROUND(E3075/D3075*100,0)</f>
        <v>1</v>
      </c>
      <c r="S3075" s="17" t="s">
        <v>8343</v>
      </c>
      <c r="T3075" t="s">
        <v>8344</v>
      </c>
    </row>
    <row r="3076" spans="1:20" ht="19" hidden="1" x14ac:dyDescent="0.2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 s="12">
        <v>1454370941</v>
      </c>
      <c r="J3076" s="12">
        <v>1449186941</v>
      </c>
      <c r="K3076" s="13">
        <f>(J3076/86400)+25569</f>
        <v>42341.99700231482</v>
      </c>
      <c r="L3076" t="b">
        <v>0</v>
      </c>
      <c r="M3076">
        <v>3</v>
      </c>
      <c r="N3076" t="b">
        <v>0</v>
      </c>
      <c r="O3076" t="s">
        <v>8299</v>
      </c>
      <c r="P3076">
        <f t="shared" si="96"/>
        <v>0</v>
      </c>
      <c r="Q3076">
        <f>YEAR(K3076)</f>
        <v>2015</v>
      </c>
      <c r="R3076">
        <f t="shared" si="97"/>
        <v>0</v>
      </c>
      <c r="S3076" s="17" t="s">
        <v>8328</v>
      </c>
      <c r="T3076" t="s">
        <v>8335</v>
      </c>
    </row>
    <row r="3077" spans="1:20" ht="48" hidden="1" x14ac:dyDescent="0.2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 s="12">
        <v>1427842740</v>
      </c>
      <c r="J3077" s="12">
        <v>1425428206</v>
      </c>
      <c r="K3077" s="13">
        <f>(J3077/86400)+25569</f>
        <v>42067.011643518519</v>
      </c>
      <c r="L3077" t="b">
        <v>0</v>
      </c>
      <c r="M3077">
        <v>14</v>
      </c>
      <c r="N3077" t="b">
        <v>1</v>
      </c>
      <c r="O3077" t="s">
        <v>8269</v>
      </c>
      <c r="P3077">
        <f t="shared" si="96"/>
        <v>0</v>
      </c>
      <c r="Q3077">
        <f>YEAR(K3077)</f>
        <v>2015</v>
      </c>
      <c r="R3077">
        <f t="shared" si="97"/>
        <v>124</v>
      </c>
      <c r="S3077" s="17" t="s">
        <v>8343</v>
      </c>
      <c r="T3077" t="s">
        <v>8346</v>
      </c>
    </row>
    <row r="3078" spans="1:20" ht="48" x14ac:dyDescent="0.2">
      <c r="A3078">
        <v>910</v>
      </c>
      <c r="B3078" s="3" t="s">
        <v>911</v>
      </c>
      <c r="C3078" s="3" t="s">
        <v>5020</v>
      </c>
      <c r="D3078" s="6">
        <v>550</v>
      </c>
      <c r="E3078" s="8">
        <v>123</v>
      </c>
      <c r="F3078" t="s">
        <v>8220</v>
      </c>
      <c r="G3078" t="s">
        <v>8224</v>
      </c>
      <c r="H3078" t="s">
        <v>8246</v>
      </c>
      <c r="I3078" s="12">
        <v>1488546319</v>
      </c>
      <c r="J3078" s="12">
        <v>1483362319</v>
      </c>
      <c r="K3078" s="13">
        <f>(J3078/86400)+25569</f>
        <v>42737.545358796298</v>
      </c>
      <c r="L3078" t="b">
        <v>0</v>
      </c>
      <c r="M3078">
        <v>5</v>
      </c>
      <c r="N3078" t="b">
        <v>0</v>
      </c>
      <c r="O3078" t="s">
        <v>8276</v>
      </c>
      <c r="P3078">
        <f t="shared" si="96"/>
        <v>0</v>
      </c>
      <c r="Q3078">
        <f>YEAR(K3078)</f>
        <v>2017</v>
      </c>
      <c r="R3078">
        <f t="shared" si="97"/>
        <v>22</v>
      </c>
      <c r="S3078" s="17" t="s">
        <v>8347</v>
      </c>
      <c r="T3078" t="s">
        <v>8370</v>
      </c>
    </row>
    <row r="3079" spans="1:20" ht="48" x14ac:dyDescent="0.2">
      <c r="A3079">
        <v>553</v>
      </c>
      <c r="B3079" s="3" t="s">
        <v>554</v>
      </c>
      <c r="C3079" s="3" t="s">
        <v>4663</v>
      </c>
      <c r="D3079" s="6">
        <v>25000</v>
      </c>
      <c r="E3079" s="8">
        <v>123</v>
      </c>
      <c r="F3079" t="s">
        <v>8220</v>
      </c>
      <c r="G3079" t="s">
        <v>8223</v>
      </c>
      <c r="H3079" t="s">
        <v>8245</v>
      </c>
      <c r="I3079" s="12">
        <v>1415988991</v>
      </c>
      <c r="J3079" s="12">
        <v>1413393391</v>
      </c>
      <c r="K3079" s="13">
        <f>(J3079/86400)+25569</f>
        <v>41927.71980324074</v>
      </c>
      <c r="L3079" t="b">
        <v>0</v>
      </c>
      <c r="M3079">
        <v>6</v>
      </c>
      <c r="N3079" t="b">
        <v>0</v>
      </c>
      <c r="O3079" t="s">
        <v>8270</v>
      </c>
      <c r="P3079">
        <f t="shared" si="96"/>
        <v>0</v>
      </c>
      <c r="Q3079">
        <f>YEAR(K3079)</f>
        <v>2014</v>
      </c>
      <c r="R3079">
        <f t="shared" si="97"/>
        <v>0</v>
      </c>
      <c r="S3079" s="17" t="s">
        <v>8328</v>
      </c>
      <c r="T3079" t="s">
        <v>8362</v>
      </c>
    </row>
    <row r="3080" spans="1:20" ht="48" hidden="1" x14ac:dyDescent="0.2">
      <c r="A3080">
        <v>2567</v>
      </c>
      <c r="B3080" s="3" t="s">
        <v>2567</v>
      </c>
      <c r="C3080" s="3" t="s">
        <v>6677</v>
      </c>
      <c r="D3080" s="6">
        <v>45000</v>
      </c>
      <c r="E3080" s="8">
        <v>120</v>
      </c>
      <c r="F3080" t="s">
        <v>8219</v>
      </c>
      <c r="G3080" t="s">
        <v>8223</v>
      </c>
      <c r="H3080" t="s">
        <v>8245</v>
      </c>
      <c r="I3080" s="12">
        <v>1429823138</v>
      </c>
      <c r="J3080" s="12">
        <v>1427231138</v>
      </c>
      <c r="K3080" s="13">
        <f>(J3080/86400)+25569</f>
        <v>42087.878912037035</v>
      </c>
      <c r="L3080" t="b">
        <v>0</v>
      </c>
      <c r="M3080">
        <v>2</v>
      </c>
      <c r="N3080" t="b">
        <v>0</v>
      </c>
      <c r="O3080" t="s">
        <v>8282</v>
      </c>
      <c r="P3080">
        <f t="shared" si="96"/>
        <v>0</v>
      </c>
      <c r="Q3080">
        <f>YEAR(K3080)</f>
        <v>2015</v>
      </c>
      <c r="R3080">
        <f t="shared" si="97"/>
        <v>0</v>
      </c>
      <c r="S3080" s="17" t="s">
        <v>8339</v>
      </c>
      <c r="T3080" t="s">
        <v>8365</v>
      </c>
    </row>
    <row r="3081" spans="1:20" ht="48" hidden="1" x14ac:dyDescent="0.2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 s="12">
        <v>1490033247</v>
      </c>
      <c r="J3081" s="12">
        <v>1489428447</v>
      </c>
      <c r="K3081" s="13">
        <f>(J3081/86400)+25569</f>
        <v>42807.755173611113</v>
      </c>
      <c r="L3081" t="b">
        <v>0</v>
      </c>
      <c r="M3081">
        <v>4</v>
      </c>
      <c r="N3081" t="b">
        <v>0</v>
      </c>
      <c r="O3081" t="s">
        <v>8296</v>
      </c>
      <c r="P3081">
        <f t="shared" si="96"/>
        <v>0</v>
      </c>
      <c r="Q3081">
        <f>YEAR(K3081)</f>
        <v>2017</v>
      </c>
      <c r="R3081">
        <f t="shared" si="97"/>
        <v>48</v>
      </c>
      <c r="S3081" s="17" t="s">
        <v>8339</v>
      </c>
      <c r="T3081" t="s">
        <v>8340</v>
      </c>
    </row>
    <row r="3082" spans="1:20" ht="48" x14ac:dyDescent="0.2">
      <c r="A3082">
        <v>933</v>
      </c>
      <c r="B3082" s="3" t="s">
        <v>934</v>
      </c>
      <c r="C3082" s="3" t="s">
        <v>5043</v>
      </c>
      <c r="D3082" s="6">
        <v>2000</v>
      </c>
      <c r="E3082" s="8">
        <v>120</v>
      </c>
      <c r="F3082" t="s">
        <v>8220</v>
      </c>
      <c r="G3082" t="s">
        <v>8223</v>
      </c>
      <c r="H3082" t="s">
        <v>8245</v>
      </c>
      <c r="I3082" s="12">
        <v>1399867409</v>
      </c>
      <c r="J3082" s="12">
        <v>1394683409</v>
      </c>
      <c r="K3082" s="13">
        <f>(J3082/86400)+25569</f>
        <v>41711.169085648144</v>
      </c>
      <c r="L3082" t="b">
        <v>0</v>
      </c>
      <c r="M3082">
        <v>2</v>
      </c>
      <c r="N3082" t="b">
        <v>0</v>
      </c>
      <c r="O3082" t="s">
        <v>8276</v>
      </c>
      <c r="P3082">
        <f t="shared" si="96"/>
        <v>0</v>
      </c>
      <c r="Q3082">
        <f>YEAR(K3082)</f>
        <v>2014</v>
      </c>
      <c r="R3082">
        <f t="shared" si="97"/>
        <v>6</v>
      </c>
      <c r="S3082" s="17" t="s">
        <v>8347</v>
      </c>
      <c r="T3082" t="s">
        <v>8370</v>
      </c>
    </row>
    <row r="3083" spans="1:20" ht="32" hidden="1" x14ac:dyDescent="0.2">
      <c r="A3083">
        <v>2362</v>
      </c>
      <c r="B3083" s="3" t="s">
        <v>2363</v>
      </c>
      <c r="C3083" s="3" t="s">
        <v>6472</v>
      </c>
      <c r="D3083" s="6">
        <v>420</v>
      </c>
      <c r="E3083" s="8">
        <v>120</v>
      </c>
      <c r="F3083" t="s">
        <v>8219</v>
      </c>
      <c r="G3083" t="s">
        <v>8223</v>
      </c>
      <c r="H3083" t="s">
        <v>8245</v>
      </c>
      <c r="I3083" s="12">
        <v>1418315470</v>
      </c>
      <c r="J3083" s="12">
        <v>1415723470</v>
      </c>
      <c r="K3083" s="13">
        <f>(J3083/86400)+25569</f>
        <v>41954.688310185185</v>
      </c>
      <c r="L3083" t="b">
        <v>0</v>
      </c>
      <c r="M3083">
        <v>2</v>
      </c>
      <c r="N3083" t="b">
        <v>0</v>
      </c>
      <c r="O3083" t="s">
        <v>8270</v>
      </c>
      <c r="P3083">
        <f t="shared" si="96"/>
        <v>0</v>
      </c>
      <c r="Q3083">
        <f>YEAR(K3083)</f>
        <v>2014</v>
      </c>
      <c r="R3083">
        <f t="shared" si="97"/>
        <v>29</v>
      </c>
      <c r="S3083" s="17" t="s">
        <v>8328</v>
      </c>
      <c r="T3083" t="s">
        <v>8362</v>
      </c>
    </row>
    <row r="3084" spans="1:20" ht="48" hidden="1" x14ac:dyDescent="0.2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 s="12">
        <v>1457870400</v>
      </c>
      <c r="J3084" s="12">
        <v>1456421530</v>
      </c>
      <c r="K3084" s="13">
        <f>(J3084/86400)+25569</f>
        <v>42425.730671296296</v>
      </c>
      <c r="L3084" t="b">
        <v>0</v>
      </c>
      <c r="M3084">
        <v>14</v>
      </c>
      <c r="N3084" t="b">
        <v>1</v>
      </c>
      <c r="O3084" t="s">
        <v>8269</v>
      </c>
      <c r="P3084">
        <f t="shared" si="96"/>
        <v>0</v>
      </c>
      <c r="Q3084">
        <f>YEAR(K3084)</f>
        <v>2016</v>
      </c>
      <c r="R3084">
        <f t="shared" si="97"/>
        <v>171</v>
      </c>
      <c r="S3084" s="17" t="s">
        <v>8343</v>
      </c>
      <c r="T3084" t="s">
        <v>8346</v>
      </c>
    </row>
    <row r="3085" spans="1:20" ht="48" x14ac:dyDescent="0.2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 s="12">
        <v>1407168000</v>
      </c>
      <c r="J3085" s="12">
        <v>1406131023</v>
      </c>
      <c r="K3085" s="13">
        <f>(J3085/86400)+25569</f>
        <v>41843.664618055554</v>
      </c>
      <c r="L3085" t="b">
        <v>0</v>
      </c>
      <c r="M3085">
        <v>3</v>
      </c>
      <c r="N3085" t="b">
        <v>0</v>
      </c>
      <c r="O3085" t="s">
        <v>8269</v>
      </c>
      <c r="P3085">
        <f t="shared" si="96"/>
        <v>0</v>
      </c>
      <c r="Q3085">
        <f>YEAR(K3085)</f>
        <v>2014</v>
      </c>
      <c r="R3085">
        <f t="shared" si="97"/>
        <v>0</v>
      </c>
      <c r="S3085" s="17" t="s">
        <v>8343</v>
      </c>
      <c r="T3085" t="s">
        <v>8346</v>
      </c>
    </row>
    <row r="3086" spans="1:20" ht="48" x14ac:dyDescent="0.2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 s="12">
        <v>1467231614</v>
      </c>
      <c r="J3086" s="12">
        <v>1464639614</v>
      </c>
      <c r="K3086" s="13">
        <f>(J3086/86400)+25569</f>
        <v>42520.847384259258</v>
      </c>
      <c r="L3086" t="b">
        <v>0</v>
      </c>
      <c r="M3086">
        <v>6</v>
      </c>
      <c r="N3086" t="b">
        <v>0</v>
      </c>
      <c r="O3086" t="s">
        <v>8280</v>
      </c>
      <c r="P3086">
        <f t="shared" si="96"/>
        <v>0</v>
      </c>
      <c r="Q3086">
        <f>YEAR(K3086)</f>
        <v>2016</v>
      </c>
      <c r="R3086">
        <f t="shared" si="97"/>
        <v>0</v>
      </c>
      <c r="S3086" s="17" t="s">
        <v>8336</v>
      </c>
      <c r="T3086" t="s">
        <v>8354</v>
      </c>
    </row>
    <row r="3087" spans="1:20" ht="48" x14ac:dyDescent="0.2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 s="12">
        <v>1420413960</v>
      </c>
      <c r="J3087" s="12">
        <v>1417651630</v>
      </c>
      <c r="K3087" s="13">
        <f>(J3087/86400)+25569</f>
        <v>41977.004976851851</v>
      </c>
      <c r="L3087" t="b">
        <v>0</v>
      </c>
      <c r="M3087">
        <v>9</v>
      </c>
      <c r="N3087" t="b">
        <v>0</v>
      </c>
      <c r="O3087" t="s">
        <v>8269</v>
      </c>
      <c r="P3087">
        <f t="shared" si="96"/>
        <v>0</v>
      </c>
      <c r="Q3087">
        <f>YEAR(K3087)</f>
        <v>2014</v>
      </c>
      <c r="R3087">
        <f t="shared" si="97"/>
        <v>1</v>
      </c>
      <c r="S3087" s="17" t="s">
        <v>8343</v>
      </c>
      <c r="T3087" t="s">
        <v>8346</v>
      </c>
    </row>
    <row r="3088" spans="1:20" ht="48" hidden="1" x14ac:dyDescent="0.2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 s="12">
        <v>1329864374</v>
      </c>
      <c r="J3088" s="12">
        <v>1328049974</v>
      </c>
      <c r="K3088" s="13">
        <f>(J3088/86400)+25569</f>
        <v>40939.948773148149</v>
      </c>
      <c r="L3088" t="b">
        <v>0</v>
      </c>
      <c r="M3088">
        <v>6</v>
      </c>
      <c r="N3088" t="b">
        <v>0</v>
      </c>
      <c r="O3088" t="s">
        <v>8284</v>
      </c>
      <c r="P3088">
        <f t="shared" si="96"/>
        <v>0</v>
      </c>
      <c r="Q3088">
        <f>YEAR(K3088)</f>
        <v>2012</v>
      </c>
      <c r="R3088">
        <f t="shared" si="97"/>
        <v>12</v>
      </c>
      <c r="S3088" s="17" t="s">
        <v>8347</v>
      </c>
      <c r="T3088" t="s">
        <v>8374</v>
      </c>
    </row>
    <row r="3089" spans="1:20" ht="48" x14ac:dyDescent="0.2">
      <c r="A3089">
        <v>3789</v>
      </c>
      <c r="B3089" s="3" t="s">
        <v>3786</v>
      </c>
      <c r="C3089" s="3" t="s">
        <v>7899</v>
      </c>
      <c r="D3089" s="6">
        <v>3550</v>
      </c>
      <c r="E3089" s="8">
        <v>116</v>
      </c>
      <c r="F3089" t="s">
        <v>8220</v>
      </c>
      <c r="G3089" t="s">
        <v>8224</v>
      </c>
      <c r="H3089" t="s">
        <v>8246</v>
      </c>
      <c r="I3089" s="12">
        <v>1434395418</v>
      </c>
      <c r="J3089" s="12">
        <v>1431630618</v>
      </c>
      <c r="K3089" s="13">
        <f>(J3089/86400)+25569</f>
        <v>42138.798819444448</v>
      </c>
      <c r="L3089" t="b">
        <v>0</v>
      </c>
      <c r="M3089">
        <v>4</v>
      </c>
      <c r="N3089" t="b">
        <v>0</v>
      </c>
      <c r="O3089" t="s">
        <v>8303</v>
      </c>
      <c r="P3089">
        <f t="shared" si="96"/>
        <v>0</v>
      </c>
      <c r="Q3089">
        <f>YEAR(K3089)</f>
        <v>2015</v>
      </c>
      <c r="R3089">
        <f t="shared" si="97"/>
        <v>3</v>
      </c>
      <c r="S3089" s="17" t="s">
        <v>8343</v>
      </c>
      <c r="T3089" t="s">
        <v>8355</v>
      </c>
    </row>
    <row r="3090" spans="1:20" ht="19" hidden="1" x14ac:dyDescent="0.2">
      <c r="A3090">
        <v>3122</v>
      </c>
      <c r="B3090" s="3" t="s">
        <v>3122</v>
      </c>
      <c r="C3090" s="3" t="s">
        <v>7232</v>
      </c>
      <c r="D3090" s="6">
        <v>199</v>
      </c>
      <c r="E3090" s="8">
        <v>116</v>
      </c>
      <c r="F3090" t="s">
        <v>8219</v>
      </c>
      <c r="G3090" t="s">
        <v>8223</v>
      </c>
      <c r="H3090" t="s">
        <v>8245</v>
      </c>
      <c r="I3090" s="12">
        <v>1478733732</v>
      </c>
      <c r="J3090" s="12">
        <v>1478298132</v>
      </c>
      <c r="K3090" s="13">
        <f>(J3090/86400)+25569</f>
        <v>42678.932083333333</v>
      </c>
      <c r="L3090" t="b">
        <v>0</v>
      </c>
      <c r="M3090">
        <v>2</v>
      </c>
      <c r="N3090" t="b">
        <v>0</v>
      </c>
      <c r="O3090" t="s">
        <v>8301</v>
      </c>
      <c r="P3090">
        <f t="shared" si="96"/>
        <v>0</v>
      </c>
      <c r="Q3090">
        <f>YEAR(K3090)</f>
        <v>2016</v>
      </c>
      <c r="R3090">
        <f t="shared" si="97"/>
        <v>58</v>
      </c>
      <c r="S3090" s="17" t="s">
        <v>8343</v>
      </c>
      <c r="T3090" t="s">
        <v>8344</v>
      </c>
    </row>
    <row r="3091" spans="1:20" ht="48" hidden="1" x14ac:dyDescent="0.2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 s="12">
        <v>1484698998</v>
      </c>
      <c r="J3091" s="12">
        <v>1479514998</v>
      </c>
      <c r="K3091" s="13">
        <f>(J3091/86400)+25569</f>
        <v>42693.016180555554</v>
      </c>
      <c r="L3091" t="b">
        <v>0</v>
      </c>
      <c r="M3091">
        <v>3</v>
      </c>
      <c r="N3091" t="b">
        <v>0</v>
      </c>
      <c r="O3091" t="s">
        <v>8265</v>
      </c>
      <c r="P3091">
        <f t="shared" si="96"/>
        <v>0</v>
      </c>
      <c r="Q3091">
        <f>YEAR(K3091)</f>
        <v>2016</v>
      </c>
      <c r="R3091">
        <f t="shared" si="97"/>
        <v>1</v>
      </c>
      <c r="S3091" s="17" t="s">
        <v>8341</v>
      </c>
      <c r="T3091" t="s">
        <v>8357</v>
      </c>
    </row>
    <row r="3092" spans="1:20" ht="48" x14ac:dyDescent="0.2">
      <c r="A3092">
        <v>2124</v>
      </c>
      <c r="B3092" s="3" t="s">
        <v>2125</v>
      </c>
      <c r="C3092" s="3" t="s">
        <v>6234</v>
      </c>
      <c r="D3092" s="6">
        <v>1100</v>
      </c>
      <c r="E3092" s="8">
        <v>115</v>
      </c>
      <c r="F3092" t="s">
        <v>8220</v>
      </c>
      <c r="G3092" t="s">
        <v>8223</v>
      </c>
      <c r="H3092" t="s">
        <v>8245</v>
      </c>
      <c r="I3092" s="12">
        <v>1291093200</v>
      </c>
      <c r="J3092" s="12">
        <v>1286930435</v>
      </c>
      <c r="K3092" s="13">
        <f>(J3092/86400)+25569</f>
        <v>40464.028182870374</v>
      </c>
      <c r="L3092" t="b">
        <v>0</v>
      </c>
      <c r="M3092">
        <v>5</v>
      </c>
      <c r="N3092" t="b">
        <v>0</v>
      </c>
      <c r="O3092" t="s">
        <v>8280</v>
      </c>
      <c r="P3092">
        <f t="shared" si="96"/>
        <v>0</v>
      </c>
      <c r="Q3092">
        <f>YEAR(K3092)</f>
        <v>2010</v>
      </c>
      <c r="R3092">
        <f t="shared" si="97"/>
        <v>10</v>
      </c>
      <c r="S3092" s="17" t="s">
        <v>8336</v>
      </c>
      <c r="T3092" t="s">
        <v>8354</v>
      </c>
    </row>
    <row r="3093" spans="1:20" ht="48" x14ac:dyDescent="0.2">
      <c r="A3093">
        <v>2155</v>
      </c>
      <c r="B3093" s="3" t="s">
        <v>2156</v>
      </c>
      <c r="C3093" s="3" t="s">
        <v>6265</v>
      </c>
      <c r="D3093" s="6">
        <v>5000</v>
      </c>
      <c r="E3093" s="8">
        <v>115</v>
      </c>
      <c r="F3093" t="s">
        <v>8220</v>
      </c>
      <c r="G3093" t="s">
        <v>8224</v>
      </c>
      <c r="H3093" t="s">
        <v>8246</v>
      </c>
      <c r="I3093" s="12">
        <v>1459443385</v>
      </c>
      <c r="J3093" s="12">
        <v>1456854985</v>
      </c>
      <c r="K3093" s="13">
        <f>(J3093/86400)+25569</f>
        <v>42430.747511574074</v>
      </c>
      <c r="L3093" t="b">
        <v>0</v>
      </c>
      <c r="M3093">
        <v>5</v>
      </c>
      <c r="N3093" t="b">
        <v>0</v>
      </c>
      <c r="O3093" t="s">
        <v>8280</v>
      </c>
      <c r="P3093">
        <f t="shared" si="96"/>
        <v>0</v>
      </c>
      <c r="Q3093">
        <f>YEAR(K3093)</f>
        <v>2016</v>
      </c>
      <c r="R3093">
        <f t="shared" si="97"/>
        <v>2</v>
      </c>
      <c r="S3093" s="17" t="s">
        <v>8336</v>
      </c>
      <c r="T3093" t="s">
        <v>8354</v>
      </c>
    </row>
    <row r="3094" spans="1:20" ht="48" x14ac:dyDescent="0.2">
      <c r="A3094">
        <v>593</v>
      </c>
      <c r="B3094" s="3" t="s">
        <v>594</v>
      </c>
      <c r="C3094" s="3" t="s">
        <v>4703</v>
      </c>
      <c r="D3094" s="6">
        <v>500</v>
      </c>
      <c r="E3094" s="8">
        <v>115</v>
      </c>
      <c r="F3094" t="s">
        <v>8220</v>
      </c>
      <c r="G3094" t="s">
        <v>8224</v>
      </c>
      <c r="H3094" t="s">
        <v>8246</v>
      </c>
      <c r="I3094" s="12">
        <v>1428333345</v>
      </c>
      <c r="J3094" s="12">
        <v>1425744945</v>
      </c>
      <c r="K3094" s="13">
        <f>(J3094/86400)+25569</f>
        <v>42070.677604166667</v>
      </c>
      <c r="L3094" t="b">
        <v>0</v>
      </c>
      <c r="M3094">
        <v>7</v>
      </c>
      <c r="N3094" t="b">
        <v>0</v>
      </c>
      <c r="O3094" t="s">
        <v>8270</v>
      </c>
      <c r="P3094">
        <f t="shared" si="96"/>
        <v>0</v>
      </c>
      <c r="Q3094">
        <f>YEAR(K3094)</f>
        <v>2015</v>
      </c>
      <c r="R3094">
        <f t="shared" si="97"/>
        <v>23</v>
      </c>
      <c r="S3094" s="17" t="s">
        <v>8328</v>
      </c>
      <c r="T3094" t="s">
        <v>8362</v>
      </c>
    </row>
    <row r="3095" spans="1:20" ht="48" x14ac:dyDescent="0.2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 s="12">
        <v>1421498303</v>
      </c>
      <c r="J3095" s="12">
        <v>1418906303</v>
      </c>
      <c r="K3095" s="13">
        <f>(J3095/86400)+25569</f>
        <v>41991.526655092588</v>
      </c>
      <c r="L3095" t="b">
        <v>0</v>
      </c>
      <c r="M3095">
        <v>9</v>
      </c>
      <c r="N3095" t="b">
        <v>0</v>
      </c>
      <c r="O3095" t="s">
        <v>8268</v>
      </c>
      <c r="P3095">
        <f t="shared" si="96"/>
        <v>0</v>
      </c>
      <c r="Q3095">
        <f>YEAR(K3095)</f>
        <v>2014</v>
      </c>
      <c r="R3095">
        <f t="shared" si="97"/>
        <v>2</v>
      </c>
      <c r="S3095" s="17" t="s">
        <v>8341</v>
      </c>
      <c r="T3095" t="s">
        <v>8359</v>
      </c>
    </row>
    <row r="3096" spans="1:20" ht="48" x14ac:dyDescent="0.2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 s="12">
        <v>1351582938</v>
      </c>
      <c r="J3096" s="12">
        <v>1348731738</v>
      </c>
      <c r="K3096" s="13">
        <f>(J3096/86400)+25569</f>
        <v>41179.32104166667</v>
      </c>
      <c r="L3096" t="b">
        <v>0</v>
      </c>
      <c r="M3096">
        <v>8</v>
      </c>
      <c r="N3096" t="b">
        <v>0</v>
      </c>
      <c r="O3096" t="s">
        <v>8277</v>
      </c>
      <c r="P3096">
        <f t="shared" si="96"/>
        <v>0</v>
      </c>
      <c r="Q3096">
        <f>YEAR(K3096)</f>
        <v>2012</v>
      </c>
      <c r="R3096">
        <f t="shared" si="97"/>
        <v>3</v>
      </c>
      <c r="S3096" s="17" t="s">
        <v>8347</v>
      </c>
      <c r="T3096" t="s">
        <v>8348</v>
      </c>
    </row>
    <row r="3097" spans="1:20" ht="48" x14ac:dyDescent="0.2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 s="12">
        <v>1425066546</v>
      </c>
      <c r="J3097" s="12">
        <v>1422474546</v>
      </c>
      <c r="K3097" s="13">
        <f>(J3097/86400)+25569</f>
        <v>42032.82576388889</v>
      </c>
      <c r="L3097" t="b">
        <v>0</v>
      </c>
      <c r="M3097">
        <v>7</v>
      </c>
      <c r="N3097" t="b">
        <v>0</v>
      </c>
      <c r="O3097" t="s">
        <v>8266</v>
      </c>
      <c r="P3097">
        <f t="shared" si="96"/>
        <v>0</v>
      </c>
      <c r="Q3097">
        <f>YEAR(K3097)</f>
        <v>2015</v>
      </c>
      <c r="R3097">
        <f t="shared" si="97"/>
        <v>3</v>
      </c>
      <c r="S3097" s="17" t="s">
        <v>8341</v>
      </c>
      <c r="T3097" t="s">
        <v>8345</v>
      </c>
    </row>
    <row r="3098" spans="1:20" ht="48" x14ac:dyDescent="0.2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 s="12">
        <v>1470598345</v>
      </c>
      <c r="J3098" s="12">
        <v>1468006345</v>
      </c>
      <c r="K3098" s="13">
        <f>(J3098/86400)+25569</f>
        <v>42559.81417824074</v>
      </c>
      <c r="L3098" t="b">
        <v>0</v>
      </c>
      <c r="M3098">
        <v>2</v>
      </c>
      <c r="N3098" t="b">
        <v>0</v>
      </c>
      <c r="O3098" t="s">
        <v>8291</v>
      </c>
      <c r="P3098">
        <f t="shared" si="96"/>
        <v>0</v>
      </c>
      <c r="Q3098">
        <f>YEAR(K3098)</f>
        <v>2016</v>
      </c>
      <c r="R3098">
        <f t="shared" si="97"/>
        <v>11</v>
      </c>
      <c r="S3098" s="17" t="s">
        <v>8347</v>
      </c>
      <c r="T3098" t="s">
        <v>8350</v>
      </c>
    </row>
    <row r="3099" spans="1:20" ht="32" x14ac:dyDescent="0.2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 s="12">
        <v>1428171037</v>
      </c>
      <c r="J3099" s="12">
        <v>1425582637</v>
      </c>
      <c r="K3099" s="13">
        <f>(J3099/86400)+25569</f>
        <v>42068.799039351856</v>
      </c>
      <c r="L3099" t="b">
        <v>0</v>
      </c>
      <c r="M3099">
        <v>2</v>
      </c>
      <c r="N3099" t="b">
        <v>0</v>
      </c>
      <c r="O3099" t="s">
        <v>8302</v>
      </c>
      <c r="P3099">
        <f t="shared" si="96"/>
        <v>0</v>
      </c>
      <c r="Q3099">
        <f>YEAR(K3099)</f>
        <v>2015</v>
      </c>
      <c r="R3099">
        <f t="shared" si="97"/>
        <v>1</v>
      </c>
      <c r="S3099" s="17" t="s">
        <v>8331</v>
      </c>
      <c r="T3099" t="s">
        <v>8376</v>
      </c>
    </row>
    <row r="3100" spans="1:20" ht="48" x14ac:dyDescent="0.2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 s="12">
        <v>1424081477</v>
      </c>
      <c r="J3100" s="12">
        <v>1420798277</v>
      </c>
      <c r="K3100" s="13">
        <f>(J3100/86400)+25569</f>
        <v>42013.424502314811</v>
      </c>
      <c r="L3100" t="b">
        <v>0</v>
      </c>
      <c r="M3100">
        <v>3</v>
      </c>
      <c r="N3100" t="b">
        <v>0</v>
      </c>
      <c r="O3100" t="s">
        <v>8303</v>
      </c>
      <c r="P3100">
        <f t="shared" si="96"/>
        <v>0</v>
      </c>
      <c r="Q3100">
        <f>YEAR(K3100)</f>
        <v>2015</v>
      </c>
      <c r="R3100">
        <f t="shared" si="97"/>
        <v>0</v>
      </c>
      <c r="S3100" s="17" t="s">
        <v>8343</v>
      </c>
      <c r="T3100" t="s">
        <v>8355</v>
      </c>
    </row>
    <row r="3101" spans="1:20" ht="48" x14ac:dyDescent="0.2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 s="12">
        <v>1427659200</v>
      </c>
      <c r="J3101" s="12">
        <v>1425678057</v>
      </c>
      <c r="K3101" s="13">
        <f>(J3101/86400)+25569</f>
        <v>42069.903437500005</v>
      </c>
      <c r="L3101" t="b">
        <v>0</v>
      </c>
      <c r="M3101">
        <v>6</v>
      </c>
      <c r="N3101" t="b">
        <v>0</v>
      </c>
      <c r="O3101" t="s">
        <v>8269</v>
      </c>
      <c r="P3101">
        <f t="shared" si="96"/>
        <v>0</v>
      </c>
      <c r="Q3101">
        <f>YEAR(K3101)</f>
        <v>2015</v>
      </c>
      <c r="R3101">
        <f t="shared" si="97"/>
        <v>2</v>
      </c>
      <c r="S3101" s="17" t="s">
        <v>8343</v>
      </c>
      <c r="T3101" t="s">
        <v>8346</v>
      </c>
    </row>
    <row r="3102" spans="1:20" ht="48" x14ac:dyDescent="0.2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 s="12">
        <v>1420938000</v>
      </c>
      <c r="J3102" s="12">
        <v>1418862743</v>
      </c>
      <c r="K3102" s="13">
        <f>(J3102/86400)+25569</f>
        <v>41991.022488425922</v>
      </c>
      <c r="L3102" t="b">
        <v>0</v>
      </c>
      <c r="M3102">
        <v>4</v>
      </c>
      <c r="N3102" t="b">
        <v>0</v>
      </c>
      <c r="O3102" t="s">
        <v>8269</v>
      </c>
      <c r="P3102">
        <f t="shared" si="96"/>
        <v>0</v>
      </c>
      <c r="Q3102">
        <f>YEAR(K3102)</f>
        <v>2014</v>
      </c>
      <c r="R3102">
        <f t="shared" si="97"/>
        <v>2</v>
      </c>
      <c r="S3102" s="17" t="s">
        <v>8343</v>
      </c>
      <c r="T3102" t="s">
        <v>8346</v>
      </c>
    </row>
    <row r="3103" spans="1:20" ht="48" x14ac:dyDescent="0.2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 s="12">
        <v>1416081600</v>
      </c>
      <c r="J3103" s="12">
        <v>1413477228</v>
      </c>
      <c r="K3103" s="13">
        <f>(J3103/86400)+25569</f>
        <v>41928.690138888887</v>
      </c>
      <c r="L3103" t="b">
        <v>0</v>
      </c>
      <c r="M3103">
        <v>2</v>
      </c>
      <c r="N3103" t="b">
        <v>0</v>
      </c>
      <c r="O3103" t="s">
        <v>8269</v>
      </c>
      <c r="P3103">
        <f t="shared" si="96"/>
        <v>0</v>
      </c>
      <c r="Q3103">
        <f>YEAR(K3103)</f>
        <v>2014</v>
      </c>
      <c r="R3103">
        <f t="shared" si="97"/>
        <v>22</v>
      </c>
      <c r="S3103" s="17" t="s">
        <v>8343</v>
      </c>
      <c r="T3103" t="s">
        <v>8346</v>
      </c>
    </row>
    <row r="3104" spans="1:20" ht="48" x14ac:dyDescent="0.2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 s="12">
        <v>1396666779</v>
      </c>
      <c r="J3104" s="12">
        <v>1394078379</v>
      </c>
      <c r="K3104" s="13">
        <f>(J3104/86400)+25569</f>
        <v>41704.16642361111</v>
      </c>
      <c r="L3104" t="b">
        <v>0</v>
      </c>
      <c r="M3104">
        <v>3</v>
      </c>
      <c r="N3104" t="b">
        <v>0</v>
      </c>
      <c r="O3104" t="s">
        <v>8280</v>
      </c>
      <c r="P3104">
        <f t="shared" si="96"/>
        <v>0</v>
      </c>
      <c r="Q3104">
        <f>YEAR(K3104)</f>
        <v>2014</v>
      </c>
      <c r="R3104">
        <f t="shared" si="97"/>
        <v>2</v>
      </c>
      <c r="S3104" s="17" t="s">
        <v>8336</v>
      </c>
      <c r="T3104" t="s">
        <v>8354</v>
      </c>
    </row>
    <row r="3105" spans="1:20" ht="48" hidden="1" x14ac:dyDescent="0.2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 s="12">
        <v>1493571600</v>
      </c>
      <c r="J3105" s="12">
        <v>1489106948</v>
      </c>
      <c r="K3105" s="13">
        <f>(J3105/86400)+25569</f>
        <v>42804.034120370372</v>
      </c>
      <c r="L3105" t="b">
        <v>0</v>
      </c>
      <c r="M3105">
        <v>1</v>
      </c>
      <c r="N3105" t="b">
        <v>0</v>
      </c>
      <c r="O3105" t="s">
        <v>8296</v>
      </c>
      <c r="P3105">
        <f t="shared" si="96"/>
        <v>0</v>
      </c>
      <c r="Q3105">
        <f>YEAR(K3105)</f>
        <v>2017</v>
      </c>
      <c r="R3105">
        <f t="shared" si="97"/>
        <v>1</v>
      </c>
      <c r="S3105" s="17" t="s">
        <v>8339</v>
      </c>
      <c r="T3105" t="s">
        <v>8340</v>
      </c>
    </row>
    <row r="3106" spans="1:20" ht="32" hidden="1" x14ac:dyDescent="0.2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 s="12">
        <v>1430360739</v>
      </c>
      <c r="J3106" s="12">
        <v>1427768739</v>
      </c>
      <c r="K3106" s="13">
        <f>(J3106/86400)+25569</f>
        <v>42094.101145833338</v>
      </c>
      <c r="L3106" t="b">
        <v>0</v>
      </c>
      <c r="M3106">
        <v>7</v>
      </c>
      <c r="N3106" t="b">
        <v>0</v>
      </c>
      <c r="O3106" t="s">
        <v>8270</v>
      </c>
      <c r="P3106">
        <f t="shared" si="96"/>
        <v>0</v>
      </c>
      <c r="Q3106">
        <f>YEAR(K3106)</f>
        <v>2015</v>
      </c>
      <c r="R3106">
        <f t="shared" si="97"/>
        <v>1</v>
      </c>
      <c r="S3106" s="17" t="s">
        <v>8328</v>
      </c>
      <c r="T3106" t="s">
        <v>8362</v>
      </c>
    </row>
    <row r="3107" spans="1:20" ht="32" x14ac:dyDescent="0.2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 s="12">
        <v>1422553565</v>
      </c>
      <c r="J3107" s="12">
        <v>1417369565</v>
      </c>
      <c r="K3107" s="13">
        <f>(J3107/86400)+25569</f>
        <v>41973.740335648152</v>
      </c>
      <c r="L3107" t="b">
        <v>1</v>
      </c>
      <c r="M3107">
        <v>4</v>
      </c>
      <c r="N3107" t="b">
        <v>0</v>
      </c>
      <c r="O3107" t="s">
        <v>8283</v>
      </c>
      <c r="P3107">
        <f t="shared" si="96"/>
        <v>107</v>
      </c>
      <c r="Q3107">
        <f>YEAR(K3107)</f>
        <v>2014</v>
      </c>
      <c r="R3107">
        <f t="shared" si="97"/>
        <v>4</v>
      </c>
      <c r="S3107" s="17" t="s">
        <v>8333</v>
      </c>
      <c r="T3107" t="s">
        <v>8334</v>
      </c>
    </row>
    <row r="3108" spans="1:20" ht="32" hidden="1" x14ac:dyDescent="0.2">
      <c r="A3108">
        <v>1380</v>
      </c>
      <c r="B3108" s="3" t="s">
        <v>1381</v>
      </c>
      <c r="C3108" s="3" t="s">
        <v>5490</v>
      </c>
      <c r="D3108" s="6">
        <v>25</v>
      </c>
      <c r="E3108" s="8">
        <v>106</v>
      </c>
      <c r="F3108" t="s">
        <v>8218</v>
      </c>
      <c r="G3108" t="s">
        <v>8223</v>
      </c>
      <c r="H3108" t="s">
        <v>8245</v>
      </c>
      <c r="I3108" s="12">
        <v>1433815200</v>
      </c>
      <c r="J3108" s="12">
        <v>1431886706</v>
      </c>
      <c r="K3108" s="13">
        <f>(J3108/86400)+25569</f>
        <v>42141.762800925921</v>
      </c>
      <c r="L3108" t="b">
        <v>0</v>
      </c>
      <c r="M3108">
        <v>5</v>
      </c>
      <c r="N3108" t="b">
        <v>1</v>
      </c>
      <c r="O3108" t="s">
        <v>8274</v>
      </c>
      <c r="P3108">
        <f t="shared" si="96"/>
        <v>0</v>
      </c>
      <c r="Q3108">
        <f>YEAR(K3108)</f>
        <v>2015</v>
      </c>
      <c r="R3108">
        <f t="shared" si="97"/>
        <v>424</v>
      </c>
      <c r="S3108" s="17" t="s">
        <v>8347</v>
      </c>
      <c r="T3108" t="s">
        <v>8351</v>
      </c>
    </row>
    <row r="3109" spans="1:20" ht="48" hidden="1" x14ac:dyDescent="0.2">
      <c r="A3109">
        <v>2648</v>
      </c>
      <c r="B3109" s="3" t="s">
        <v>2648</v>
      </c>
      <c r="C3109" s="3" t="s">
        <v>6758</v>
      </c>
      <c r="D3109" s="6">
        <v>12000</v>
      </c>
      <c r="E3109" s="8">
        <v>106</v>
      </c>
      <c r="F3109" t="s">
        <v>8219</v>
      </c>
      <c r="G3109" t="s">
        <v>8223</v>
      </c>
      <c r="H3109" t="s">
        <v>8245</v>
      </c>
      <c r="I3109" s="12">
        <v>1457543360</v>
      </c>
      <c r="J3109" s="12">
        <v>1454951360</v>
      </c>
      <c r="K3109" s="13">
        <f>(J3109/86400)+25569</f>
        <v>42408.714814814812</v>
      </c>
      <c r="L3109" t="b">
        <v>0</v>
      </c>
      <c r="M3109">
        <v>6</v>
      </c>
      <c r="N3109" t="b">
        <v>0</v>
      </c>
      <c r="O3109" t="s">
        <v>8299</v>
      </c>
      <c r="P3109">
        <f t="shared" si="96"/>
        <v>0</v>
      </c>
      <c r="Q3109">
        <f>YEAR(K3109)</f>
        <v>2016</v>
      </c>
      <c r="R3109">
        <f t="shared" si="97"/>
        <v>1</v>
      </c>
      <c r="S3109" s="17" t="s">
        <v>8328</v>
      </c>
      <c r="T3109" t="s">
        <v>8335</v>
      </c>
    </row>
    <row r="3110" spans="1:20" ht="48" x14ac:dyDescent="0.2">
      <c r="A3110">
        <v>968</v>
      </c>
      <c r="B3110" s="3" t="s">
        <v>969</v>
      </c>
      <c r="C3110" s="3" t="s">
        <v>5078</v>
      </c>
      <c r="D3110" s="6">
        <v>8000</v>
      </c>
      <c r="E3110" s="8">
        <v>106</v>
      </c>
      <c r="F3110" t="s">
        <v>8220</v>
      </c>
      <c r="G3110" t="s">
        <v>8223</v>
      </c>
      <c r="H3110" t="s">
        <v>8245</v>
      </c>
      <c r="I3110" s="12">
        <v>1408134034</v>
      </c>
      <c r="J3110" s="12">
        <v>1405542034</v>
      </c>
      <c r="K3110" s="13">
        <f>(J3110/86400)+25569</f>
        <v>41836.847615740742</v>
      </c>
      <c r="L3110" t="b">
        <v>0</v>
      </c>
      <c r="M3110">
        <v>4</v>
      </c>
      <c r="N3110" t="b">
        <v>0</v>
      </c>
      <c r="O3110" t="s">
        <v>8271</v>
      </c>
      <c r="P3110">
        <f t="shared" si="96"/>
        <v>0</v>
      </c>
      <c r="Q3110">
        <f>YEAR(K3110)</f>
        <v>2014</v>
      </c>
      <c r="R3110">
        <f t="shared" si="97"/>
        <v>1</v>
      </c>
      <c r="S3110" s="17" t="s">
        <v>8328</v>
      </c>
      <c r="T3110" t="s">
        <v>8330</v>
      </c>
    </row>
    <row r="3111" spans="1:20" ht="80" x14ac:dyDescent="0.2">
      <c r="A3111">
        <v>984</v>
      </c>
      <c r="B3111" s="3" t="s">
        <v>985</v>
      </c>
      <c r="C3111" s="3" t="s">
        <v>5094</v>
      </c>
      <c r="D3111" s="6">
        <v>10000</v>
      </c>
      <c r="E3111" s="8">
        <v>106</v>
      </c>
      <c r="F3111" t="s">
        <v>8220</v>
      </c>
      <c r="G3111" t="s">
        <v>8223</v>
      </c>
      <c r="H3111" t="s">
        <v>8245</v>
      </c>
      <c r="I3111" s="12">
        <v>1427507208</v>
      </c>
      <c r="J3111" s="12">
        <v>1424918808</v>
      </c>
      <c r="K3111" s="13">
        <f>(J3111/86400)+25569</f>
        <v>42061.11583333333</v>
      </c>
      <c r="L3111" t="b">
        <v>0</v>
      </c>
      <c r="M3111">
        <v>3</v>
      </c>
      <c r="N3111" t="b">
        <v>0</v>
      </c>
      <c r="O3111" t="s">
        <v>8271</v>
      </c>
      <c r="P3111">
        <f t="shared" si="96"/>
        <v>0</v>
      </c>
      <c r="Q3111">
        <f>YEAR(K3111)</f>
        <v>2015</v>
      </c>
      <c r="R3111">
        <f t="shared" si="97"/>
        <v>1</v>
      </c>
      <c r="S3111" s="17" t="s">
        <v>8328</v>
      </c>
      <c r="T3111" t="s">
        <v>8330</v>
      </c>
    </row>
    <row r="3112" spans="1:20" ht="48" hidden="1" x14ac:dyDescent="0.2">
      <c r="A3112">
        <v>1322</v>
      </c>
      <c r="B3112" s="3" t="s">
        <v>1323</v>
      </c>
      <c r="C3112" s="3" t="s">
        <v>5432</v>
      </c>
      <c r="D3112" s="6">
        <v>35000</v>
      </c>
      <c r="E3112" s="8">
        <v>106</v>
      </c>
      <c r="F3112" t="s">
        <v>8219</v>
      </c>
      <c r="G3112" t="s">
        <v>8224</v>
      </c>
      <c r="H3112" t="s">
        <v>8246</v>
      </c>
      <c r="I3112" s="12">
        <v>1432223125</v>
      </c>
      <c r="J3112" s="12">
        <v>1429631125</v>
      </c>
      <c r="K3112" s="13">
        <f>(J3112/86400)+25569</f>
        <v>42115.656539351854</v>
      </c>
      <c r="L3112" t="b">
        <v>0</v>
      </c>
      <c r="M3112">
        <v>4</v>
      </c>
      <c r="N3112" t="b">
        <v>0</v>
      </c>
      <c r="O3112" t="s">
        <v>8271</v>
      </c>
      <c r="P3112">
        <f t="shared" si="96"/>
        <v>0</v>
      </c>
      <c r="Q3112">
        <f>YEAR(K3112)</f>
        <v>2015</v>
      </c>
      <c r="R3112">
        <f t="shared" si="97"/>
        <v>0</v>
      </c>
      <c r="S3112" s="17" t="s">
        <v>8328</v>
      </c>
      <c r="T3112" t="s">
        <v>8330</v>
      </c>
    </row>
    <row r="3113" spans="1:20" ht="48" x14ac:dyDescent="0.2">
      <c r="A3113">
        <v>571</v>
      </c>
      <c r="B3113" s="3" t="s">
        <v>572</v>
      </c>
      <c r="C3113" s="3" t="s">
        <v>4681</v>
      </c>
      <c r="D3113" s="6">
        <v>25000</v>
      </c>
      <c r="E3113" s="8">
        <v>106</v>
      </c>
      <c r="F3113" t="s">
        <v>8220</v>
      </c>
      <c r="G3113" t="s">
        <v>8223</v>
      </c>
      <c r="H3113" t="s">
        <v>8245</v>
      </c>
      <c r="I3113" s="12">
        <v>1437969540</v>
      </c>
      <c r="J3113" s="12">
        <v>1436297723</v>
      </c>
      <c r="K3113" s="13">
        <f>(J3113/86400)+25569</f>
        <v>42192.816238425927</v>
      </c>
      <c r="L3113" t="b">
        <v>0</v>
      </c>
      <c r="M3113">
        <v>2</v>
      </c>
      <c r="N3113" t="b">
        <v>0</v>
      </c>
      <c r="O3113" t="s">
        <v>8270</v>
      </c>
      <c r="P3113">
        <f t="shared" si="96"/>
        <v>0</v>
      </c>
      <c r="Q3113">
        <f>YEAR(K3113)</f>
        <v>2015</v>
      </c>
      <c r="R3113">
        <f t="shared" si="97"/>
        <v>0</v>
      </c>
      <c r="S3113" s="17" t="s">
        <v>8328</v>
      </c>
      <c r="T3113" t="s">
        <v>8362</v>
      </c>
    </row>
    <row r="3114" spans="1:20" ht="48" x14ac:dyDescent="0.2">
      <c r="A3114">
        <v>2759</v>
      </c>
      <c r="B3114" s="3" t="s">
        <v>2759</v>
      </c>
      <c r="C3114" s="3" t="s">
        <v>6869</v>
      </c>
      <c r="D3114" s="6">
        <v>1000</v>
      </c>
      <c r="E3114" s="8">
        <v>105</v>
      </c>
      <c r="F3114" t="s">
        <v>8220</v>
      </c>
      <c r="G3114" t="s">
        <v>8225</v>
      </c>
      <c r="H3114" t="s">
        <v>8247</v>
      </c>
      <c r="I3114" s="12">
        <v>1468658866</v>
      </c>
      <c r="J3114" s="12">
        <v>1464943666</v>
      </c>
      <c r="K3114" s="13">
        <f>(J3114/86400)+25569</f>
        <v>42524.36650462963</v>
      </c>
      <c r="L3114" t="b">
        <v>0</v>
      </c>
      <c r="M3114">
        <v>2</v>
      </c>
      <c r="N3114" t="b">
        <v>0</v>
      </c>
      <c r="O3114" t="s">
        <v>8302</v>
      </c>
      <c r="P3114">
        <f t="shared" si="96"/>
        <v>0</v>
      </c>
      <c r="Q3114">
        <f>YEAR(K3114)</f>
        <v>2016</v>
      </c>
      <c r="R3114">
        <f t="shared" si="97"/>
        <v>11</v>
      </c>
      <c r="S3114" s="17" t="s">
        <v>8331</v>
      </c>
      <c r="T3114" t="s">
        <v>8376</v>
      </c>
    </row>
    <row r="3115" spans="1:20" ht="48" x14ac:dyDescent="0.2">
      <c r="A3115">
        <v>1481</v>
      </c>
      <c r="B3115" s="3" t="s">
        <v>1482</v>
      </c>
      <c r="C3115" s="3" t="s">
        <v>5591</v>
      </c>
      <c r="D3115" s="6">
        <v>5000</v>
      </c>
      <c r="E3115" s="8">
        <v>105</v>
      </c>
      <c r="F3115" t="s">
        <v>8220</v>
      </c>
      <c r="G3115" t="s">
        <v>8228</v>
      </c>
      <c r="H3115" t="s">
        <v>8250</v>
      </c>
      <c r="I3115" s="12">
        <v>1383430145</v>
      </c>
      <c r="J3115" s="12">
        <v>1380838145</v>
      </c>
      <c r="K3115" s="13">
        <f>(J3115/86400)+25569</f>
        <v>41550.922974537039</v>
      </c>
      <c r="L3115" t="b">
        <v>0</v>
      </c>
      <c r="M3115">
        <v>6</v>
      </c>
      <c r="N3115" t="b">
        <v>0</v>
      </c>
      <c r="O3115" t="s">
        <v>8273</v>
      </c>
      <c r="P3115">
        <f t="shared" si="96"/>
        <v>0</v>
      </c>
      <c r="Q3115">
        <f>YEAR(K3115)</f>
        <v>2013</v>
      </c>
      <c r="R3115">
        <f t="shared" si="97"/>
        <v>2</v>
      </c>
      <c r="S3115" s="17" t="s">
        <v>8331</v>
      </c>
      <c r="T3115" t="s">
        <v>8372</v>
      </c>
    </row>
    <row r="3116" spans="1:20" ht="32" x14ac:dyDescent="0.2">
      <c r="A3116">
        <v>1405</v>
      </c>
      <c r="B3116" s="3" t="s">
        <v>1406</v>
      </c>
      <c r="C3116" s="3" t="s">
        <v>5515</v>
      </c>
      <c r="D3116" s="6">
        <v>25000</v>
      </c>
      <c r="E3116" s="8">
        <v>105</v>
      </c>
      <c r="F3116" t="s">
        <v>8220</v>
      </c>
      <c r="G3116" t="s">
        <v>8223</v>
      </c>
      <c r="H3116" t="s">
        <v>8245</v>
      </c>
      <c r="I3116" s="12">
        <v>1417195201</v>
      </c>
      <c r="J3116" s="12">
        <v>1414599601</v>
      </c>
      <c r="K3116" s="13">
        <f>(J3116/86400)+25569</f>
        <v>41941.680567129632</v>
      </c>
      <c r="L3116" t="b">
        <v>1</v>
      </c>
      <c r="M3116">
        <v>17</v>
      </c>
      <c r="N3116" t="b">
        <v>0</v>
      </c>
      <c r="O3116" t="s">
        <v>8285</v>
      </c>
      <c r="P3116">
        <f t="shared" si="96"/>
        <v>105</v>
      </c>
      <c r="Q3116">
        <f>YEAR(K3116)</f>
        <v>2014</v>
      </c>
      <c r="R3116">
        <f t="shared" si="97"/>
        <v>0</v>
      </c>
      <c r="S3116" s="17" t="s">
        <v>8331</v>
      </c>
      <c r="T3116" t="s">
        <v>8368</v>
      </c>
    </row>
    <row r="3117" spans="1:20" ht="48" x14ac:dyDescent="0.2">
      <c r="A3117">
        <v>712</v>
      </c>
      <c r="B3117" s="3" t="s">
        <v>713</v>
      </c>
      <c r="C3117" s="3" t="s">
        <v>4822</v>
      </c>
      <c r="D3117" s="6">
        <v>48500</v>
      </c>
      <c r="E3117" s="8">
        <v>105</v>
      </c>
      <c r="F3117" t="s">
        <v>8220</v>
      </c>
      <c r="G3117" t="s">
        <v>8223</v>
      </c>
      <c r="H3117" t="s">
        <v>8245</v>
      </c>
      <c r="I3117" s="12">
        <v>1455466832</v>
      </c>
      <c r="J3117" s="12">
        <v>1452874832</v>
      </c>
      <c r="K3117" s="13">
        <f>(J3117/86400)+25569</f>
        <v>42384.680925925924</v>
      </c>
      <c r="L3117" t="b">
        <v>0</v>
      </c>
      <c r="M3117">
        <v>4</v>
      </c>
      <c r="N3117" t="b">
        <v>0</v>
      </c>
      <c r="O3117" t="s">
        <v>8271</v>
      </c>
      <c r="P3117">
        <f t="shared" si="96"/>
        <v>0</v>
      </c>
      <c r="Q3117">
        <f>YEAR(K3117)</f>
        <v>2016</v>
      </c>
      <c r="R3117">
        <f t="shared" si="97"/>
        <v>0</v>
      </c>
      <c r="S3117" s="17" t="s">
        <v>8328</v>
      </c>
      <c r="T3117" t="s">
        <v>8330</v>
      </c>
    </row>
    <row r="3118" spans="1:20" ht="48" x14ac:dyDescent="0.2">
      <c r="A3118">
        <v>4017</v>
      </c>
      <c r="B3118" s="3" t="s">
        <v>4013</v>
      </c>
      <c r="C3118" s="3" t="s">
        <v>8122</v>
      </c>
      <c r="D3118" s="6">
        <v>10000</v>
      </c>
      <c r="E3118" s="8">
        <v>105</v>
      </c>
      <c r="F3118" t="s">
        <v>8220</v>
      </c>
      <c r="G3118" t="s">
        <v>8223</v>
      </c>
      <c r="H3118" t="s">
        <v>8245</v>
      </c>
      <c r="I3118" s="12">
        <v>1409846874</v>
      </c>
      <c r="J3118" s="12">
        <v>1407254874</v>
      </c>
      <c r="K3118" s="13">
        <f>(J3118/86400)+25569</f>
        <v>41856.672152777777</v>
      </c>
      <c r="L3118" t="b">
        <v>0</v>
      </c>
      <c r="M3118">
        <v>2</v>
      </c>
      <c r="N3118" t="b">
        <v>0</v>
      </c>
      <c r="O3118" t="s">
        <v>8269</v>
      </c>
      <c r="P3118">
        <f t="shared" si="96"/>
        <v>0</v>
      </c>
      <c r="Q3118">
        <f>YEAR(K3118)</f>
        <v>2014</v>
      </c>
      <c r="R3118">
        <f t="shared" si="97"/>
        <v>1</v>
      </c>
      <c r="S3118" s="17" t="s">
        <v>8343</v>
      </c>
      <c r="T3118" t="s">
        <v>8346</v>
      </c>
    </row>
    <row r="3119" spans="1:20" ht="48" x14ac:dyDescent="0.2">
      <c r="A3119">
        <v>3077</v>
      </c>
      <c r="B3119" s="3" t="s">
        <v>3077</v>
      </c>
      <c r="C3119" s="3" t="s">
        <v>7187</v>
      </c>
      <c r="D3119" s="6">
        <v>22000</v>
      </c>
      <c r="E3119" s="8">
        <v>105</v>
      </c>
      <c r="F3119" t="s">
        <v>8220</v>
      </c>
      <c r="G3119" t="s">
        <v>8228</v>
      </c>
      <c r="H3119" t="s">
        <v>8250</v>
      </c>
      <c r="I3119" s="12">
        <v>1488495478</v>
      </c>
      <c r="J3119" s="12">
        <v>1485903478</v>
      </c>
      <c r="K3119" s="13">
        <f>(J3119/86400)+25569</f>
        <v>42766.956921296296</v>
      </c>
      <c r="L3119" t="b">
        <v>0</v>
      </c>
      <c r="M3119">
        <v>2</v>
      </c>
      <c r="N3119" t="b">
        <v>0</v>
      </c>
      <c r="O3119" t="s">
        <v>8301</v>
      </c>
      <c r="P3119">
        <f t="shared" si="96"/>
        <v>0</v>
      </c>
      <c r="Q3119">
        <f>YEAR(K3119)</f>
        <v>2017</v>
      </c>
      <c r="R3119">
        <f t="shared" si="97"/>
        <v>0</v>
      </c>
      <c r="S3119" s="17" t="s">
        <v>8343</v>
      </c>
      <c r="T3119" t="s">
        <v>8344</v>
      </c>
    </row>
    <row r="3120" spans="1:20" ht="48" x14ac:dyDescent="0.2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 s="12">
        <v>1367097391</v>
      </c>
      <c r="J3120" s="12">
        <v>1364505391</v>
      </c>
      <c r="K3120" s="13">
        <f>(J3120/86400)+25569</f>
        <v>41361.886469907404</v>
      </c>
      <c r="L3120" t="b">
        <v>0</v>
      </c>
      <c r="M3120">
        <v>3</v>
      </c>
      <c r="N3120" t="b">
        <v>0</v>
      </c>
      <c r="O3120" t="s">
        <v>8280</v>
      </c>
      <c r="P3120">
        <f t="shared" si="96"/>
        <v>0</v>
      </c>
      <c r="Q3120">
        <f>YEAR(K3120)</f>
        <v>2013</v>
      </c>
      <c r="R3120">
        <f t="shared" si="97"/>
        <v>2</v>
      </c>
      <c r="S3120" s="17" t="s">
        <v>8336</v>
      </c>
      <c r="T3120" t="s">
        <v>8354</v>
      </c>
    </row>
    <row r="3121" spans="1:20" ht="32" x14ac:dyDescent="0.2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 s="12">
        <v>1478542375</v>
      </c>
      <c r="J3121" s="12">
        <v>1476378775</v>
      </c>
      <c r="K3121" s="13">
        <f>(J3121/86400)+25569</f>
        <v>42656.717303240745</v>
      </c>
      <c r="L3121" t="b">
        <v>0</v>
      </c>
      <c r="M3121">
        <v>6</v>
      </c>
      <c r="N3121" t="b">
        <v>0</v>
      </c>
      <c r="O3121" t="s">
        <v>8292</v>
      </c>
      <c r="P3121">
        <f t="shared" si="96"/>
        <v>0</v>
      </c>
      <c r="Q3121">
        <f>YEAR(K3121)</f>
        <v>2016</v>
      </c>
      <c r="R3121">
        <f t="shared" si="97"/>
        <v>1</v>
      </c>
      <c r="S3121" s="17" t="s">
        <v>8328</v>
      </c>
      <c r="T3121" t="s">
        <v>8338</v>
      </c>
    </row>
    <row r="3122" spans="1:20" ht="48" x14ac:dyDescent="0.2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 s="12">
        <v>1425160800</v>
      </c>
      <c r="J3122" s="12">
        <v>1421274859</v>
      </c>
      <c r="K3122" s="13">
        <f>(J3122/86400)+25569</f>
        <v>42018.94049768518</v>
      </c>
      <c r="L3122" t="b">
        <v>0</v>
      </c>
      <c r="M3122">
        <v>8</v>
      </c>
      <c r="N3122" t="b">
        <v>0</v>
      </c>
      <c r="O3122" t="s">
        <v>8303</v>
      </c>
      <c r="P3122">
        <f t="shared" si="96"/>
        <v>0</v>
      </c>
      <c r="Q3122">
        <f>YEAR(K3122)</f>
        <v>2015</v>
      </c>
      <c r="R3122">
        <f t="shared" si="97"/>
        <v>1</v>
      </c>
      <c r="S3122" s="17" t="s">
        <v>8343</v>
      </c>
      <c r="T3122" t="s">
        <v>8355</v>
      </c>
    </row>
    <row r="3123" spans="1:20" ht="48" x14ac:dyDescent="0.2">
      <c r="A3123">
        <v>861</v>
      </c>
      <c r="B3123" s="3" t="s">
        <v>862</v>
      </c>
      <c r="C3123" s="3" t="s">
        <v>4971</v>
      </c>
      <c r="D3123" s="6">
        <v>4500</v>
      </c>
      <c r="E3123" s="8">
        <v>101</v>
      </c>
      <c r="F3123" t="s">
        <v>8220</v>
      </c>
      <c r="G3123" t="s">
        <v>8223</v>
      </c>
      <c r="H3123" t="s">
        <v>8245</v>
      </c>
      <c r="I3123" s="12">
        <v>1474067404</v>
      </c>
      <c r="J3123" s="12">
        <v>1471475404</v>
      </c>
      <c r="K3123" s="13">
        <f>(J3123/86400)+25569</f>
        <v>42599.965324074074</v>
      </c>
      <c r="L3123" t="b">
        <v>0</v>
      </c>
      <c r="M3123">
        <v>2</v>
      </c>
      <c r="N3123" t="b">
        <v>0</v>
      </c>
      <c r="O3123" t="s">
        <v>8276</v>
      </c>
      <c r="P3123">
        <f t="shared" si="96"/>
        <v>0</v>
      </c>
      <c r="Q3123">
        <f>YEAR(K3123)</f>
        <v>2016</v>
      </c>
      <c r="R3123">
        <f t="shared" si="97"/>
        <v>2</v>
      </c>
      <c r="S3123" s="17" t="s">
        <v>8347</v>
      </c>
      <c r="T3123" t="s">
        <v>8370</v>
      </c>
    </row>
    <row r="3124" spans="1:20" ht="48" x14ac:dyDescent="0.2">
      <c r="A3124">
        <v>1550</v>
      </c>
      <c r="B3124" s="3" t="s">
        <v>1551</v>
      </c>
      <c r="C3124" s="3" t="s">
        <v>5660</v>
      </c>
      <c r="D3124" s="6">
        <v>750</v>
      </c>
      <c r="E3124" s="8">
        <v>101</v>
      </c>
      <c r="F3124" t="s">
        <v>8220</v>
      </c>
      <c r="G3124" t="s">
        <v>8224</v>
      </c>
      <c r="H3124" t="s">
        <v>8246</v>
      </c>
      <c r="I3124" s="12">
        <v>1463050034</v>
      </c>
      <c r="J3124" s="12">
        <v>1460458034</v>
      </c>
      <c r="K3124" s="13">
        <f>(J3124/86400)+25569</f>
        <v>42472.449467592596</v>
      </c>
      <c r="L3124" t="b">
        <v>0</v>
      </c>
      <c r="M3124">
        <v>7</v>
      </c>
      <c r="N3124" t="b">
        <v>0</v>
      </c>
      <c r="O3124" t="s">
        <v>8287</v>
      </c>
      <c r="P3124">
        <f t="shared" si="96"/>
        <v>0</v>
      </c>
      <c r="Q3124">
        <f>YEAR(K3124)</f>
        <v>2016</v>
      </c>
      <c r="R3124">
        <f t="shared" si="97"/>
        <v>13</v>
      </c>
      <c r="S3124" s="17" t="s">
        <v>8333</v>
      </c>
      <c r="T3124" t="s">
        <v>8375</v>
      </c>
    </row>
    <row r="3125" spans="1:20" ht="48" hidden="1" x14ac:dyDescent="0.2">
      <c r="A3125">
        <v>640</v>
      </c>
      <c r="B3125" s="3" t="s">
        <v>641</v>
      </c>
      <c r="C3125" s="3" t="s">
        <v>4750</v>
      </c>
      <c r="D3125" s="6">
        <v>70</v>
      </c>
      <c r="E3125" s="8">
        <v>101</v>
      </c>
      <c r="F3125" t="s">
        <v>8218</v>
      </c>
      <c r="G3125" t="s">
        <v>8229</v>
      </c>
      <c r="H3125" t="s">
        <v>8248</v>
      </c>
      <c r="I3125" s="12">
        <v>1480028400</v>
      </c>
      <c r="J3125" s="12">
        <v>1478685915</v>
      </c>
      <c r="K3125" s="13">
        <f>(J3125/86400)+25569</f>
        <v>42683.420312499999</v>
      </c>
      <c r="L3125" t="b">
        <v>0</v>
      </c>
      <c r="M3125">
        <v>2</v>
      </c>
      <c r="N3125" t="b">
        <v>1</v>
      </c>
      <c r="O3125" t="s">
        <v>8271</v>
      </c>
      <c r="P3125">
        <f t="shared" si="96"/>
        <v>0</v>
      </c>
      <c r="Q3125">
        <f>YEAR(K3125)</f>
        <v>2016</v>
      </c>
      <c r="R3125">
        <f t="shared" si="97"/>
        <v>144</v>
      </c>
      <c r="S3125" s="17" t="s">
        <v>8328</v>
      </c>
      <c r="T3125" t="s">
        <v>8330</v>
      </c>
    </row>
    <row r="3126" spans="1:20" ht="48" x14ac:dyDescent="0.2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 s="12">
        <v>1475378744</v>
      </c>
      <c r="J3126" s="12">
        <v>1472786744</v>
      </c>
      <c r="K3126" s="13">
        <f>(J3126/86400)+25569</f>
        <v>42615.142870370371</v>
      </c>
      <c r="L3126" t="b">
        <v>0</v>
      </c>
      <c r="M3126">
        <v>2</v>
      </c>
      <c r="N3126" t="b">
        <v>0</v>
      </c>
      <c r="O3126" t="s">
        <v>8269</v>
      </c>
      <c r="P3126">
        <f t="shared" si="96"/>
        <v>0</v>
      </c>
      <c r="Q3126">
        <f>YEAR(K3126)</f>
        <v>2016</v>
      </c>
      <c r="R3126">
        <f t="shared" si="97"/>
        <v>3</v>
      </c>
      <c r="S3126" s="17" t="s">
        <v>8343</v>
      </c>
      <c r="T3126" t="s">
        <v>8346</v>
      </c>
    </row>
    <row r="3127" spans="1:20" ht="48" x14ac:dyDescent="0.2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 s="12">
        <v>1431702289</v>
      </c>
      <c r="J3127" s="12">
        <v>1426518289</v>
      </c>
      <c r="K3127" s="13">
        <f>(J3127/86400)+25569</f>
        <v>42079.628344907411</v>
      </c>
      <c r="L3127" t="b">
        <v>0</v>
      </c>
      <c r="M3127">
        <v>1</v>
      </c>
      <c r="N3127" t="b">
        <v>0</v>
      </c>
      <c r="O3127" t="s">
        <v>8266</v>
      </c>
      <c r="P3127">
        <f t="shared" si="96"/>
        <v>0</v>
      </c>
      <c r="Q3127">
        <f>YEAR(K3127)</f>
        <v>2015</v>
      </c>
      <c r="R3127">
        <f t="shared" si="97"/>
        <v>2</v>
      </c>
      <c r="S3127" s="17" t="s">
        <v>8341</v>
      </c>
      <c r="T3127" t="s">
        <v>8345</v>
      </c>
    </row>
    <row r="3128" spans="1:20" ht="48" x14ac:dyDescent="0.2">
      <c r="A3128">
        <v>1145</v>
      </c>
      <c r="B3128" s="3" t="s">
        <v>1146</v>
      </c>
      <c r="C3128" s="3" t="s">
        <v>5255</v>
      </c>
      <c r="D3128" s="6">
        <v>80000</v>
      </c>
      <c r="E3128" s="8">
        <v>100</v>
      </c>
      <c r="F3128" t="s">
        <v>8220</v>
      </c>
      <c r="G3128" t="s">
        <v>8223</v>
      </c>
      <c r="H3128" t="s">
        <v>8245</v>
      </c>
      <c r="I3128" s="12">
        <v>1412272592</v>
      </c>
      <c r="J3128" s="12">
        <v>1407088592</v>
      </c>
      <c r="K3128" s="13">
        <f>(J3128/86400)+25569</f>
        <v>41854.74759259259</v>
      </c>
      <c r="L3128" t="b">
        <v>0</v>
      </c>
      <c r="M3128">
        <v>1</v>
      </c>
      <c r="N3128" t="b">
        <v>0</v>
      </c>
      <c r="O3128" t="s">
        <v>8282</v>
      </c>
      <c r="P3128">
        <f t="shared" si="96"/>
        <v>0</v>
      </c>
      <c r="Q3128">
        <f>YEAR(K3128)</f>
        <v>2014</v>
      </c>
      <c r="R3128">
        <f t="shared" si="97"/>
        <v>0</v>
      </c>
      <c r="S3128" s="17" t="s">
        <v>8339</v>
      </c>
      <c r="T3128" t="s">
        <v>8365</v>
      </c>
    </row>
    <row r="3129" spans="1:20" ht="48" x14ac:dyDescent="0.2">
      <c r="A3129">
        <v>1170</v>
      </c>
      <c r="B3129" s="3" t="s">
        <v>1171</v>
      </c>
      <c r="C3129" s="3" t="s">
        <v>5280</v>
      </c>
      <c r="D3129" s="6">
        <v>25000</v>
      </c>
      <c r="E3129" s="8">
        <v>100</v>
      </c>
      <c r="F3129" t="s">
        <v>8220</v>
      </c>
      <c r="G3129" t="s">
        <v>8224</v>
      </c>
      <c r="H3129" t="s">
        <v>8246</v>
      </c>
      <c r="I3129" s="12">
        <v>1433021171</v>
      </c>
      <c r="J3129" s="12">
        <v>1430429171</v>
      </c>
      <c r="K3129" s="13">
        <f>(J3129/86400)+25569</f>
        <v>42124.893182870372</v>
      </c>
      <c r="L3129" t="b">
        <v>0</v>
      </c>
      <c r="M3129">
        <v>2</v>
      </c>
      <c r="N3129" t="b">
        <v>0</v>
      </c>
      <c r="O3129" t="s">
        <v>8282</v>
      </c>
      <c r="P3129">
        <f t="shared" si="96"/>
        <v>0</v>
      </c>
      <c r="Q3129">
        <f>YEAR(K3129)</f>
        <v>2015</v>
      </c>
      <c r="R3129">
        <f t="shared" si="97"/>
        <v>0</v>
      </c>
      <c r="S3129" s="17" t="s">
        <v>8339</v>
      </c>
      <c r="T3129" t="s">
        <v>8365</v>
      </c>
    </row>
    <row r="3130" spans="1:20" ht="48" x14ac:dyDescent="0.2">
      <c r="A3130">
        <v>1183</v>
      </c>
      <c r="B3130" s="3" t="s">
        <v>1184</v>
      </c>
      <c r="C3130" s="3" t="s">
        <v>5293</v>
      </c>
      <c r="D3130" s="6">
        <v>2500</v>
      </c>
      <c r="E3130" s="8">
        <v>100</v>
      </c>
      <c r="F3130" t="s">
        <v>8220</v>
      </c>
      <c r="G3130" t="s">
        <v>8223</v>
      </c>
      <c r="H3130" t="s">
        <v>8245</v>
      </c>
      <c r="I3130" s="12">
        <v>1478059140</v>
      </c>
      <c r="J3130" s="12">
        <v>1476391223</v>
      </c>
      <c r="K3130" s="13">
        <f>(J3130/86400)+25569</f>
        <v>42656.86137731481</v>
      </c>
      <c r="L3130" t="b">
        <v>0</v>
      </c>
      <c r="M3130">
        <v>3</v>
      </c>
      <c r="N3130" t="b">
        <v>0</v>
      </c>
      <c r="O3130" t="s">
        <v>8282</v>
      </c>
      <c r="P3130">
        <f t="shared" si="96"/>
        <v>0</v>
      </c>
      <c r="Q3130">
        <f>YEAR(K3130)</f>
        <v>2016</v>
      </c>
      <c r="R3130">
        <f t="shared" si="97"/>
        <v>4</v>
      </c>
      <c r="S3130" s="17" t="s">
        <v>8339</v>
      </c>
      <c r="T3130" t="s">
        <v>8365</v>
      </c>
    </row>
    <row r="3131" spans="1:20" ht="48" hidden="1" x14ac:dyDescent="0.2">
      <c r="A3131">
        <v>2565</v>
      </c>
      <c r="B3131" s="3" t="s">
        <v>2565</v>
      </c>
      <c r="C3131" s="3" t="s">
        <v>6675</v>
      </c>
      <c r="D3131" s="6">
        <v>10000</v>
      </c>
      <c r="E3131" s="8">
        <v>100</v>
      </c>
      <c r="F3131" t="s">
        <v>8219</v>
      </c>
      <c r="G3131" t="s">
        <v>8223</v>
      </c>
      <c r="H3131" t="s">
        <v>8245</v>
      </c>
      <c r="I3131" s="12">
        <v>1462827000</v>
      </c>
      <c r="J3131" s="12">
        <v>1457710589</v>
      </c>
      <c r="K3131" s="13">
        <f>(J3131/86400)+25569</f>
        <v>42440.650335648148</v>
      </c>
      <c r="L3131" t="b">
        <v>0</v>
      </c>
      <c r="M3131">
        <v>1</v>
      </c>
      <c r="N3131" t="b">
        <v>0</v>
      </c>
      <c r="O3131" t="s">
        <v>8282</v>
      </c>
      <c r="P3131">
        <f t="shared" si="96"/>
        <v>0</v>
      </c>
      <c r="Q3131">
        <f>YEAR(K3131)</f>
        <v>2016</v>
      </c>
      <c r="R3131">
        <f t="shared" si="97"/>
        <v>1</v>
      </c>
      <c r="S3131" s="17" t="s">
        <v>8339</v>
      </c>
      <c r="T3131" t="s">
        <v>8365</v>
      </c>
    </row>
    <row r="3132" spans="1:20" ht="48" x14ac:dyDescent="0.2">
      <c r="A3132">
        <v>1100</v>
      </c>
      <c r="B3132" s="3" t="s">
        <v>1101</v>
      </c>
      <c r="C3132" s="3" t="s">
        <v>5210</v>
      </c>
      <c r="D3132" s="6">
        <v>4000</v>
      </c>
      <c r="E3132" s="8">
        <v>100</v>
      </c>
      <c r="F3132" t="s">
        <v>8220</v>
      </c>
      <c r="G3132" t="s">
        <v>8235</v>
      </c>
      <c r="H3132" t="s">
        <v>8248</v>
      </c>
      <c r="I3132" s="12">
        <v>1455417571</v>
      </c>
      <c r="J3132" s="12">
        <v>1452825571</v>
      </c>
      <c r="K3132" s="13">
        <f>(J3132/86400)+25569</f>
        <v>42384.110775462963</v>
      </c>
      <c r="L3132" t="b">
        <v>0</v>
      </c>
      <c r="M3132">
        <v>10</v>
      </c>
      <c r="N3132" t="b">
        <v>0</v>
      </c>
      <c r="O3132" t="s">
        <v>8280</v>
      </c>
      <c r="P3132">
        <f t="shared" si="96"/>
        <v>0</v>
      </c>
      <c r="Q3132">
        <f>YEAR(K3132)</f>
        <v>2016</v>
      </c>
      <c r="R3132">
        <f t="shared" si="97"/>
        <v>3</v>
      </c>
      <c r="S3132" s="17" t="s">
        <v>8336</v>
      </c>
      <c r="T3132" t="s">
        <v>8354</v>
      </c>
    </row>
    <row r="3133" spans="1:20" ht="19" x14ac:dyDescent="0.2">
      <c r="A3133">
        <v>919</v>
      </c>
      <c r="B3133" s="3" t="s">
        <v>920</v>
      </c>
      <c r="C3133" s="3" t="s">
        <v>5029</v>
      </c>
      <c r="D3133" s="6">
        <v>20000</v>
      </c>
      <c r="E3133" s="8">
        <v>100</v>
      </c>
      <c r="F3133" t="s">
        <v>8220</v>
      </c>
      <c r="G3133" t="s">
        <v>8223</v>
      </c>
      <c r="H3133" t="s">
        <v>8245</v>
      </c>
      <c r="I3133" s="12">
        <v>1355930645</v>
      </c>
      <c r="J3133" s="12">
        <v>1352906645</v>
      </c>
      <c r="K3133" s="13">
        <f>(J3133/86400)+25569</f>
        <v>41227.641724537039</v>
      </c>
      <c r="L3133" t="b">
        <v>0</v>
      </c>
      <c r="M3133">
        <v>1</v>
      </c>
      <c r="N3133" t="b">
        <v>0</v>
      </c>
      <c r="O3133" t="s">
        <v>8276</v>
      </c>
      <c r="P3133">
        <f t="shared" si="96"/>
        <v>0</v>
      </c>
      <c r="Q3133">
        <f>YEAR(K3133)</f>
        <v>2012</v>
      </c>
      <c r="R3133">
        <f t="shared" si="97"/>
        <v>1</v>
      </c>
      <c r="S3133" s="17" t="s">
        <v>8347</v>
      </c>
      <c r="T3133" t="s">
        <v>8370</v>
      </c>
    </row>
    <row r="3134" spans="1:20" ht="48" x14ac:dyDescent="0.2">
      <c r="A3134">
        <v>1557</v>
      </c>
      <c r="B3134" s="3" t="s">
        <v>1558</v>
      </c>
      <c r="C3134" s="3" t="s">
        <v>5667</v>
      </c>
      <c r="D3134" s="6">
        <v>2500</v>
      </c>
      <c r="E3134" s="8">
        <v>100</v>
      </c>
      <c r="F3134" t="s">
        <v>8220</v>
      </c>
      <c r="G3134" t="s">
        <v>8223</v>
      </c>
      <c r="H3134" t="s">
        <v>8245</v>
      </c>
      <c r="I3134" s="12">
        <v>1411227633</v>
      </c>
      <c r="J3134" s="12">
        <v>1408549233</v>
      </c>
      <c r="K3134" s="13">
        <f>(J3134/86400)+25569</f>
        <v>41871.65315972222</v>
      </c>
      <c r="L3134" t="b">
        <v>0</v>
      </c>
      <c r="M3134">
        <v>1</v>
      </c>
      <c r="N3134" t="b">
        <v>0</v>
      </c>
      <c r="O3134" t="s">
        <v>8287</v>
      </c>
      <c r="P3134">
        <f t="shared" si="96"/>
        <v>0</v>
      </c>
      <c r="Q3134">
        <f>YEAR(K3134)</f>
        <v>2014</v>
      </c>
      <c r="R3134">
        <f t="shared" si="97"/>
        <v>4</v>
      </c>
      <c r="S3134" s="17" t="s">
        <v>8333</v>
      </c>
      <c r="T3134" t="s">
        <v>8375</v>
      </c>
    </row>
    <row r="3135" spans="1:20" ht="48" hidden="1" x14ac:dyDescent="0.2">
      <c r="A3135">
        <v>1565</v>
      </c>
      <c r="B3135" s="3" t="s">
        <v>1566</v>
      </c>
      <c r="C3135" s="3" t="s">
        <v>5675</v>
      </c>
      <c r="D3135" s="6">
        <v>4000</v>
      </c>
      <c r="E3135" s="8">
        <v>100</v>
      </c>
      <c r="F3135" t="s">
        <v>8219</v>
      </c>
      <c r="G3135" t="s">
        <v>8223</v>
      </c>
      <c r="H3135" t="s">
        <v>8245</v>
      </c>
      <c r="I3135" s="12">
        <v>1307554261</v>
      </c>
      <c r="J3135" s="12">
        <v>1304962261</v>
      </c>
      <c r="K3135" s="13">
        <f>(J3135/86400)+25569</f>
        <v>40672.729872685188</v>
      </c>
      <c r="L3135" t="b">
        <v>0</v>
      </c>
      <c r="M3135">
        <v>1</v>
      </c>
      <c r="N3135" t="b">
        <v>0</v>
      </c>
      <c r="O3135" t="s">
        <v>8288</v>
      </c>
      <c r="P3135">
        <f t="shared" si="96"/>
        <v>0</v>
      </c>
      <c r="Q3135">
        <f>YEAR(K3135)</f>
        <v>2011</v>
      </c>
      <c r="R3135">
        <f t="shared" si="97"/>
        <v>3</v>
      </c>
      <c r="S3135" s="17" t="s">
        <v>8331</v>
      </c>
      <c r="T3135" t="s">
        <v>8369</v>
      </c>
    </row>
    <row r="3136" spans="1:20" ht="48" x14ac:dyDescent="0.2">
      <c r="A3136">
        <v>2766</v>
      </c>
      <c r="B3136" s="3" t="s">
        <v>2766</v>
      </c>
      <c r="C3136" s="3" t="s">
        <v>6876</v>
      </c>
      <c r="D3136" s="6">
        <v>5000</v>
      </c>
      <c r="E3136" s="8">
        <v>100</v>
      </c>
      <c r="F3136" t="s">
        <v>8220</v>
      </c>
      <c r="G3136" t="s">
        <v>8223</v>
      </c>
      <c r="H3136" t="s">
        <v>8245</v>
      </c>
      <c r="I3136" s="12">
        <v>1313078518</v>
      </c>
      <c r="J3136" s="12">
        <v>1310486518</v>
      </c>
      <c r="K3136" s="13">
        <f>(J3136/86400)+25569</f>
        <v>40736.668032407411</v>
      </c>
      <c r="L3136" t="b">
        <v>0</v>
      </c>
      <c r="M3136">
        <v>4</v>
      </c>
      <c r="N3136" t="b">
        <v>0</v>
      </c>
      <c r="O3136" t="s">
        <v>8302</v>
      </c>
      <c r="P3136">
        <f t="shared" si="96"/>
        <v>0</v>
      </c>
      <c r="Q3136">
        <f>YEAR(K3136)</f>
        <v>2011</v>
      </c>
      <c r="R3136">
        <f t="shared" si="97"/>
        <v>2</v>
      </c>
      <c r="S3136" s="17" t="s">
        <v>8331</v>
      </c>
      <c r="T3136" t="s">
        <v>8376</v>
      </c>
    </row>
    <row r="3137" spans="1:20" ht="32" x14ac:dyDescent="0.2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 s="12">
        <v>1424014680</v>
      </c>
      <c r="J3137" s="12">
        <v>1418922443</v>
      </c>
      <c r="K3137" s="13">
        <f>(J3137/86400)+25569</f>
        <v>41991.713460648149</v>
      </c>
      <c r="L3137" t="b">
        <v>0</v>
      </c>
      <c r="M3137">
        <v>1</v>
      </c>
      <c r="N3137" t="b">
        <v>0</v>
      </c>
      <c r="O3137" t="s">
        <v>8273</v>
      </c>
      <c r="P3137">
        <f t="shared" si="96"/>
        <v>0</v>
      </c>
      <c r="Q3137">
        <f>YEAR(K3137)</f>
        <v>2014</v>
      </c>
      <c r="R3137">
        <f t="shared" si="97"/>
        <v>8</v>
      </c>
      <c r="S3137" s="17" t="s">
        <v>8331</v>
      </c>
      <c r="T3137" t="s">
        <v>8372</v>
      </c>
    </row>
    <row r="3138" spans="1:20" ht="48" x14ac:dyDescent="0.2">
      <c r="A3138">
        <v>1413</v>
      </c>
      <c r="B3138" s="3" t="s">
        <v>1414</v>
      </c>
      <c r="C3138" s="3" t="s">
        <v>5523</v>
      </c>
      <c r="D3138" s="6">
        <v>2000</v>
      </c>
      <c r="E3138" s="8">
        <v>100</v>
      </c>
      <c r="F3138" t="s">
        <v>8220</v>
      </c>
      <c r="G3138" t="s">
        <v>8236</v>
      </c>
      <c r="H3138" t="s">
        <v>8248</v>
      </c>
      <c r="I3138" s="12">
        <v>1455964170</v>
      </c>
      <c r="J3138" s="12">
        <v>1450780170</v>
      </c>
      <c r="K3138" s="13">
        <f>(J3138/86400)+25569</f>
        <v>42360.437152777777</v>
      </c>
      <c r="L3138" t="b">
        <v>0</v>
      </c>
      <c r="M3138">
        <v>1</v>
      </c>
      <c r="N3138" t="b">
        <v>0</v>
      </c>
      <c r="O3138" t="s">
        <v>8285</v>
      </c>
      <c r="P3138">
        <f t="shared" si="96"/>
        <v>0</v>
      </c>
      <c r="Q3138">
        <f>YEAR(K3138)</f>
        <v>2015</v>
      </c>
      <c r="R3138">
        <f t="shared" si="97"/>
        <v>5</v>
      </c>
      <c r="S3138" s="17" t="s">
        <v>8331</v>
      </c>
      <c r="T3138" t="s">
        <v>8368</v>
      </c>
    </row>
    <row r="3139" spans="1:20" ht="48" x14ac:dyDescent="0.2">
      <c r="A3139">
        <v>1423</v>
      </c>
      <c r="B3139" s="3" t="s">
        <v>1424</v>
      </c>
      <c r="C3139" s="3" t="s">
        <v>5533</v>
      </c>
      <c r="D3139" s="6">
        <v>30000</v>
      </c>
      <c r="E3139" s="8">
        <v>100</v>
      </c>
      <c r="F3139" t="s">
        <v>8220</v>
      </c>
      <c r="G3139" t="s">
        <v>8225</v>
      </c>
      <c r="H3139" t="s">
        <v>8247</v>
      </c>
      <c r="I3139" s="12">
        <v>1451637531</v>
      </c>
      <c r="J3139" s="12">
        <v>1449045531</v>
      </c>
      <c r="K3139" s="13">
        <f>(J3139/86400)+25569</f>
        <v>42340.360312500001</v>
      </c>
      <c r="L3139" t="b">
        <v>0</v>
      </c>
      <c r="M3139">
        <v>1</v>
      </c>
      <c r="N3139" t="b">
        <v>0</v>
      </c>
      <c r="O3139" t="s">
        <v>8285</v>
      </c>
      <c r="P3139">
        <f t="shared" ref="P3139:P3202" si="98">IFERROR(ROUND(E3139/L3139,2),0)</f>
        <v>0</v>
      </c>
      <c r="Q3139">
        <f>YEAR(K3139)</f>
        <v>2015</v>
      </c>
      <c r="R3139">
        <f t="shared" ref="R3139:R3202" si="99">ROUND(E3139/D3139*100,0)</f>
        <v>0</v>
      </c>
      <c r="S3139" s="17" t="s">
        <v>8331</v>
      </c>
      <c r="T3139" t="s">
        <v>8368</v>
      </c>
    </row>
    <row r="3140" spans="1:20" ht="48" hidden="1" x14ac:dyDescent="0.2">
      <c r="A3140">
        <v>1342</v>
      </c>
      <c r="B3140" s="3" t="s">
        <v>1343</v>
      </c>
      <c r="C3140" s="3" t="s">
        <v>5452</v>
      </c>
      <c r="D3140" s="6">
        <v>50000</v>
      </c>
      <c r="E3140" s="8">
        <v>100</v>
      </c>
      <c r="F3140" t="s">
        <v>8219</v>
      </c>
      <c r="G3140" t="s">
        <v>8223</v>
      </c>
      <c r="H3140" t="s">
        <v>8245</v>
      </c>
      <c r="I3140" s="12">
        <v>1437161739</v>
      </c>
      <c r="J3140" s="12">
        <v>1434569739</v>
      </c>
      <c r="K3140" s="13">
        <f>(J3140/86400)+25569</f>
        <v>42172.816423611112</v>
      </c>
      <c r="L3140" t="b">
        <v>0</v>
      </c>
      <c r="M3140">
        <v>1</v>
      </c>
      <c r="N3140" t="b">
        <v>0</v>
      </c>
      <c r="O3140" t="s">
        <v>8271</v>
      </c>
      <c r="P3140">
        <f t="shared" si="98"/>
        <v>0</v>
      </c>
      <c r="Q3140">
        <f>YEAR(K3140)</f>
        <v>2015</v>
      </c>
      <c r="R3140">
        <f t="shared" si="99"/>
        <v>0</v>
      </c>
      <c r="S3140" s="17" t="s">
        <v>8328</v>
      </c>
      <c r="T3140" t="s">
        <v>8330</v>
      </c>
    </row>
    <row r="3141" spans="1:20" ht="32" hidden="1" x14ac:dyDescent="0.2">
      <c r="A3141">
        <v>600</v>
      </c>
      <c r="B3141" s="3" t="s">
        <v>601</v>
      </c>
      <c r="C3141" s="3" t="s">
        <v>4710</v>
      </c>
      <c r="D3141" s="6">
        <v>5000</v>
      </c>
      <c r="E3141" s="8">
        <v>100</v>
      </c>
      <c r="F3141" t="s">
        <v>8219</v>
      </c>
      <c r="G3141" t="s">
        <v>8223</v>
      </c>
      <c r="H3141" t="s">
        <v>8245</v>
      </c>
      <c r="I3141" s="12">
        <v>1431198562</v>
      </c>
      <c r="J3141" s="12">
        <v>1426014562</v>
      </c>
      <c r="K3141" s="13">
        <f>(J3141/86400)+25569</f>
        <v>42073.798171296294</v>
      </c>
      <c r="L3141" t="b">
        <v>0</v>
      </c>
      <c r="M3141">
        <v>1</v>
      </c>
      <c r="N3141" t="b">
        <v>0</v>
      </c>
      <c r="O3141" t="s">
        <v>8270</v>
      </c>
      <c r="P3141">
        <f t="shared" si="98"/>
        <v>0</v>
      </c>
      <c r="Q3141">
        <f>YEAR(K3141)</f>
        <v>2015</v>
      </c>
      <c r="R3141">
        <f t="shared" si="99"/>
        <v>2</v>
      </c>
      <c r="S3141" s="17" t="s">
        <v>8328</v>
      </c>
      <c r="T3141" t="s">
        <v>8362</v>
      </c>
    </row>
    <row r="3142" spans="1:20" ht="48" hidden="1" x14ac:dyDescent="0.2">
      <c r="A3142">
        <v>2368</v>
      </c>
      <c r="B3142" s="3" t="s">
        <v>2369</v>
      </c>
      <c r="C3142" s="3" t="s">
        <v>6478</v>
      </c>
      <c r="D3142" s="6">
        <v>40000</v>
      </c>
      <c r="E3142" s="8">
        <v>100</v>
      </c>
      <c r="F3142" t="s">
        <v>8219</v>
      </c>
      <c r="G3142" t="s">
        <v>8223</v>
      </c>
      <c r="H3142" t="s">
        <v>8245</v>
      </c>
      <c r="I3142" s="12">
        <v>1429028365</v>
      </c>
      <c r="J3142" s="12">
        <v>1425143965</v>
      </c>
      <c r="K3142" s="13">
        <f>(J3142/86400)+25569</f>
        <v>42063.721817129626</v>
      </c>
      <c r="L3142" t="b">
        <v>0</v>
      </c>
      <c r="M3142">
        <v>2</v>
      </c>
      <c r="N3142" t="b">
        <v>0</v>
      </c>
      <c r="O3142" t="s">
        <v>8270</v>
      </c>
      <c r="P3142">
        <f t="shared" si="98"/>
        <v>0</v>
      </c>
      <c r="Q3142">
        <f>YEAR(K3142)</f>
        <v>2015</v>
      </c>
      <c r="R3142">
        <f t="shared" si="99"/>
        <v>0</v>
      </c>
      <c r="S3142" s="17" t="s">
        <v>8328</v>
      </c>
      <c r="T3142" t="s">
        <v>8362</v>
      </c>
    </row>
    <row r="3143" spans="1:20" ht="48" x14ac:dyDescent="0.2">
      <c r="A3143">
        <v>3632</v>
      </c>
      <c r="B3143" s="3" t="s">
        <v>3630</v>
      </c>
      <c r="C3143" s="3" t="s">
        <v>7742</v>
      </c>
      <c r="D3143" s="6">
        <v>500</v>
      </c>
      <c r="E3143" s="8">
        <v>100</v>
      </c>
      <c r="F3143" t="s">
        <v>8220</v>
      </c>
      <c r="G3143" t="s">
        <v>8224</v>
      </c>
      <c r="H3143" t="s">
        <v>8246</v>
      </c>
      <c r="I3143" s="12">
        <v>1416781749</v>
      </c>
      <c r="J3143" s="12">
        <v>1415053749</v>
      </c>
      <c r="K3143" s="13">
        <f>(J3143/86400)+25569</f>
        <v>41946.936909722222</v>
      </c>
      <c r="L3143" t="b">
        <v>0</v>
      </c>
      <c r="M3143">
        <v>1</v>
      </c>
      <c r="N3143" t="b">
        <v>0</v>
      </c>
      <c r="O3143" t="s">
        <v>8303</v>
      </c>
      <c r="P3143">
        <f t="shared" si="98"/>
        <v>0</v>
      </c>
      <c r="Q3143">
        <f>YEAR(K3143)</f>
        <v>2014</v>
      </c>
      <c r="R3143">
        <f t="shared" si="99"/>
        <v>20</v>
      </c>
      <c r="S3143" s="17" t="s">
        <v>8343</v>
      </c>
      <c r="T3143" t="s">
        <v>8355</v>
      </c>
    </row>
    <row r="3144" spans="1:20" ht="48" hidden="1" x14ac:dyDescent="0.2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 s="12">
        <v>1480947054</v>
      </c>
      <c r="J3144" s="12">
        <v>1475759454</v>
      </c>
      <c r="K3144" s="13">
        <f>(J3144/86400)+25569</f>
        <v>42649.54923611111</v>
      </c>
      <c r="L3144" t="b">
        <v>0</v>
      </c>
      <c r="M3144">
        <v>5</v>
      </c>
      <c r="N3144" t="b">
        <v>1</v>
      </c>
      <c r="O3144" t="s">
        <v>8269</v>
      </c>
      <c r="P3144">
        <f t="shared" si="98"/>
        <v>0</v>
      </c>
      <c r="Q3144">
        <f>YEAR(K3144)</f>
        <v>2016</v>
      </c>
      <c r="R3144">
        <f t="shared" si="99"/>
        <v>100</v>
      </c>
      <c r="S3144" s="17" t="s">
        <v>8343</v>
      </c>
      <c r="T3144" t="s">
        <v>8346</v>
      </c>
    </row>
    <row r="3145" spans="1:20" ht="48" x14ac:dyDescent="0.2">
      <c r="A3145">
        <v>3730</v>
      </c>
      <c r="B3145" s="3" t="s">
        <v>3727</v>
      </c>
      <c r="C3145" s="3" t="s">
        <v>7840</v>
      </c>
      <c r="D3145" s="6">
        <v>1000</v>
      </c>
      <c r="E3145" s="8">
        <v>100</v>
      </c>
      <c r="F3145" t="s">
        <v>8220</v>
      </c>
      <c r="G3145" t="s">
        <v>8223</v>
      </c>
      <c r="H3145" t="s">
        <v>8245</v>
      </c>
      <c r="I3145" s="12">
        <v>1439828159</v>
      </c>
      <c r="J3145" s="12">
        <v>1437236159</v>
      </c>
      <c r="K3145" s="13">
        <f>(J3145/86400)+25569</f>
        <v>42203.677766203706</v>
      </c>
      <c r="L3145" t="b">
        <v>0</v>
      </c>
      <c r="M3145">
        <v>1</v>
      </c>
      <c r="N3145" t="b">
        <v>0</v>
      </c>
      <c r="O3145" t="s">
        <v>8269</v>
      </c>
      <c r="P3145">
        <f t="shared" si="98"/>
        <v>0</v>
      </c>
      <c r="Q3145">
        <f>YEAR(K3145)</f>
        <v>2015</v>
      </c>
      <c r="R3145">
        <f t="shared" si="99"/>
        <v>10</v>
      </c>
      <c r="S3145" s="17" t="s">
        <v>8343</v>
      </c>
      <c r="T3145" t="s">
        <v>8346</v>
      </c>
    </row>
    <row r="3146" spans="1:20" ht="48" x14ac:dyDescent="0.2">
      <c r="A3146">
        <v>3742</v>
      </c>
      <c r="B3146" s="3" t="s">
        <v>3739</v>
      </c>
      <c r="C3146" s="3" t="s">
        <v>7852</v>
      </c>
      <c r="D3146" s="6">
        <v>5000</v>
      </c>
      <c r="E3146" s="8">
        <v>100</v>
      </c>
      <c r="F3146" t="s">
        <v>8220</v>
      </c>
      <c r="G3146" t="s">
        <v>8223</v>
      </c>
      <c r="H3146" t="s">
        <v>8245</v>
      </c>
      <c r="I3146" s="12">
        <v>1409980144</v>
      </c>
      <c r="J3146" s="12">
        <v>1407388144</v>
      </c>
      <c r="K3146" s="13">
        <f>(J3146/86400)+25569</f>
        <v>41858.214629629627</v>
      </c>
      <c r="L3146" t="b">
        <v>0</v>
      </c>
      <c r="M3146">
        <v>4</v>
      </c>
      <c r="N3146" t="b">
        <v>0</v>
      </c>
      <c r="O3146" t="s">
        <v>8269</v>
      </c>
      <c r="P3146">
        <f t="shared" si="98"/>
        <v>0</v>
      </c>
      <c r="Q3146">
        <f>YEAR(K3146)</f>
        <v>2014</v>
      </c>
      <c r="R3146">
        <f t="shared" si="99"/>
        <v>2</v>
      </c>
      <c r="S3146" s="17" t="s">
        <v>8343</v>
      </c>
      <c r="T3146" t="s">
        <v>8346</v>
      </c>
    </row>
    <row r="3147" spans="1:20" ht="19" x14ac:dyDescent="0.2">
      <c r="A3147">
        <v>3861</v>
      </c>
      <c r="B3147" s="3" t="s">
        <v>3858</v>
      </c>
      <c r="C3147" s="3" t="s">
        <v>7970</v>
      </c>
      <c r="D3147" s="6">
        <v>2000</v>
      </c>
      <c r="E3147" s="8">
        <v>100</v>
      </c>
      <c r="F3147" t="s">
        <v>8220</v>
      </c>
      <c r="G3147" t="s">
        <v>8223</v>
      </c>
      <c r="H3147" t="s">
        <v>8245</v>
      </c>
      <c r="I3147" s="12">
        <v>1415828820</v>
      </c>
      <c r="J3147" s="12">
        <v>1412258977</v>
      </c>
      <c r="K3147" s="13">
        <f>(J3147/86400)+25569</f>
        <v>41914.590011574073</v>
      </c>
      <c r="L3147" t="b">
        <v>0</v>
      </c>
      <c r="M3147">
        <v>1</v>
      </c>
      <c r="N3147" t="b">
        <v>0</v>
      </c>
      <c r="O3147" t="s">
        <v>8269</v>
      </c>
      <c r="P3147">
        <f t="shared" si="98"/>
        <v>0</v>
      </c>
      <c r="Q3147">
        <f>YEAR(K3147)</f>
        <v>2014</v>
      </c>
      <c r="R3147">
        <f t="shared" si="99"/>
        <v>5</v>
      </c>
      <c r="S3147" s="17" t="s">
        <v>8343</v>
      </c>
      <c r="T3147" t="s">
        <v>8346</v>
      </c>
    </row>
    <row r="3148" spans="1:20" ht="32" x14ac:dyDescent="0.2">
      <c r="A3148">
        <v>3991</v>
      </c>
      <c r="B3148" s="3" t="s">
        <v>3987</v>
      </c>
      <c r="C3148" s="3" t="s">
        <v>8097</v>
      </c>
      <c r="D3148" s="6">
        <v>500</v>
      </c>
      <c r="E3148" s="8">
        <v>100</v>
      </c>
      <c r="F3148" t="s">
        <v>8220</v>
      </c>
      <c r="G3148" t="s">
        <v>8223</v>
      </c>
      <c r="H3148" t="s">
        <v>8245</v>
      </c>
      <c r="I3148" s="12">
        <v>1433086082</v>
      </c>
      <c r="J3148" s="12">
        <v>1430494082</v>
      </c>
      <c r="K3148" s="13">
        <f>(J3148/86400)+25569</f>
        <v>42125.644467592589</v>
      </c>
      <c r="L3148" t="b">
        <v>0</v>
      </c>
      <c r="M3148">
        <v>1</v>
      </c>
      <c r="N3148" t="b">
        <v>0</v>
      </c>
      <c r="O3148" t="s">
        <v>8269</v>
      </c>
      <c r="P3148">
        <f t="shared" si="98"/>
        <v>0</v>
      </c>
      <c r="Q3148">
        <f>YEAR(K3148)</f>
        <v>2015</v>
      </c>
      <c r="R3148">
        <f t="shared" si="99"/>
        <v>20</v>
      </c>
      <c r="S3148" s="17" t="s">
        <v>8343</v>
      </c>
      <c r="T3148" t="s">
        <v>8346</v>
      </c>
    </row>
    <row r="3149" spans="1:20" ht="48" x14ac:dyDescent="0.2">
      <c r="A3149">
        <v>4020</v>
      </c>
      <c r="B3149" s="3" t="s">
        <v>4016</v>
      </c>
      <c r="C3149" s="3" t="s">
        <v>8125</v>
      </c>
      <c r="D3149" s="6">
        <v>600</v>
      </c>
      <c r="E3149" s="8">
        <v>100</v>
      </c>
      <c r="F3149" t="s">
        <v>8220</v>
      </c>
      <c r="G3149" t="s">
        <v>8223</v>
      </c>
      <c r="H3149" t="s">
        <v>8245</v>
      </c>
      <c r="I3149" s="12">
        <v>1427168099</v>
      </c>
      <c r="J3149" s="12">
        <v>1424579699</v>
      </c>
      <c r="K3149" s="13">
        <f>(J3149/86400)+25569</f>
        <v>42057.190960648149</v>
      </c>
      <c r="L3149" t="b">
        <v>0</v>
      </c>
      <c r="M3149">
        <v>3</v>
      </c>
      <c r="N3149" t="b">
        <v>0</v>
      </c>
      <c r="O3149" t="s">
        <v>8269</v>
      </c>
      <c r="P3149">
        <f t="shared" si="98"/>
        <v>0</v>
      </c>
      <c r="Q3149">
        <f>YEAR(K3149)</f>
        <v>2015</v>
      </c>
      <c r="R3149">
        <f t="shared" si="99"/>
        <v>17</v>
      </c>
      <c r="S3149" s="17" t="s">
        <v>8343</v>
      </c>
      <c r="T3149" t="s">
        <v>8346</v>
      </c>
    </row>
    <row r="3150" spans="1:20" ht="48" x14ac:dyDescent="0.2">
      <c r="A3150">
        <v>4103</v>
      </c>
      <c r="B3150" s="3" t="s">
        <v>4099</v>
      </c>
      <c r="C3150" s="3" t="s">
        <v>8206</v>
      </c>
      <c r="D3150" s="6">
        <v>1000</v>
      </c>
      <c r="E3150" s="8">
        <v>100</v>
      </c>
      <c r="F3150" t="s">
        <v>8220</v>
      </c>
      <c r="G3150" t="s">
        <v>8223</v>
      </c>
      <c r="H3150" t="s">
        <v>8245</v>
      </c>
      <c r="I3150" s="12">
        <v>1440613920</v>
      </c>
      <c r="J3150" s="12">
        <v>1435953566</v>
      </c>
      <c r="K3150" s="13">
        <f>(J3150/86400)+25569</f>
        <v>42188.83293981482</v>
      </c>
      <c r="L3150" t="b">
        <v>0</v>
      </c>
      <c r="M3150">
        <v>6</v>
      </c>
      <c r="N3150" t="b">
        <v>0</v>
      </c>
      <c r="O3150" t="s">
        <v>8269</v>
      </c>
      <c r="P3150">
        <f t="shared" si="98"/>
        <v>0</v>
      </c>
      <c r="Q3150">
        <f>YEAR(K3150)</f>
        <v>2015</v>
      </c>
      <c r="R3150">
        <f t="shared" si="99"/>
        <v>10</v>
      </c>
      <c r="S3150" s="17" t="s">
        <v>8343</v>
      </c>
      <c r="T3150" t="s">
        <v>8346</v>
      </c>
    </row>
    <row r="3151" spans="1:20" ht="32" x14ac:dyDescent="0.2">
      <c r="A3151">
        <v>2944</v>
      </c>
      <c r="B3151" s="3" t="s">
        <v>2944</v>
      </c>
      <c r="C3151" s="3" t="s">
        <v>7054</v>
      </c>
      <c r="D3151" s="6">
        <v>10000</v>
      </c>
      <c r="E3151" s="8">
        <v>100</v>
      </c>
      <c r="F3151" t="s">
        <v>8220</v>
      </c>
      <c r="G3151" t="s">
        <v>8223</v>
      </c>
      <c r="H3151" t="s">
        <v>8245</v>
      </c>
      <c r="I3151" s="12">
        <v>1433714198</v>
      </c>
      <c r="J3151" s="12">
        <v>1431122198</v>
      </c>
      <c r="K3151" s="13">
        <f>(J3151/86400)+25569</f>
        <v>42132.9143287037</v>
      </c>
      <c r="L3151" t="b">
        <v>0</v>
      </c>
      <c r="M3151">
        <v>1</v>
      </c>
      <c r="N3151" t="b">
        <v>0</v>
      </c>
      <c r="O3151" t="s">
        <v>8301</v>
      </c>
      <c r="P3151">
        <f t="shared" si="98"/>
        <v>0</v>
      </c>
      <c r="Q3151">
        <f>YEAR(K3151)</f>
        <v>2015</v>
      </c>
      <c r="R3151">
        <f t="shared" si="99"/>
        <v>1</v>
      </c>
      <c r="S3151" s="17" t="s">
        <v>8343</v>
      </c>
      <c r="T3151" t="s">
        <v>8344</v>
      </c>
    </row>
    <row r="3152" spans="1:20" ht="48" hidden="1" x14ac:dyDescent="0.2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 s="12">
        <v>1491581703</v>
      </c>
      <c r="J3152" s="12">
        <v>1488993303</v>
      </c>
      <c r="K3152" s="13">
        <f>(J3152/86400)+25569</f>
        <v>42802.718784722223</v>
      </c>
      <c r="L3152" t="b">
        <v>0</v>
      </c>
      <c r="M3152">
        <v>4</v>
      </c>
      <c r="N3152" t="b">
        <v>0</v>
      </c>
      <c r="O3152" t="s">
        <v>8269</v>
      </c>
      <c r="P3152">
        <f t="shared" si="98"/>
        <v>0</v>
      </c>
      <c r="Q3152">
        <f>YEAR(K3152)</f>
        <v>2017</v>
      </c>
      <c r="R3152">
        <f t="shared" si="99"/>
        <v>1</v>
      </c>
      <c r="S3152" s="17" t="s">
        <v>8343</v>
      </c>
      <c r="T3152" t="s">
        <v>8346</v>
      </c>
    </row>
    <row r="3153" spans="1:20" ht="48" x14ac:dyDescent="0.2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 s="12">
        <v>1477236559</v>
      </c>
      <c r="J3153" s="12">
        <v>1474644559</v>
      </c>
      <c r="K3153" s="13">
        <f>(J3153/86400)+25569</f>
        <v>42636.645358796297</v>
      </c>
      <c r="L3153" t="b">
        <v>0</v>
      </c>
      <c r="M3153">
        <v>9</v>
      </c>
      <c r="N3153" t="b">
        <v>0</v>
      </c>
      <c r="O3153" t="s">
        <v>8271</v>
      </c>
      <c r="P3153">
        <f t="shared" si="98"/>
        <v>0</v>
      </c>
      <c r="Q3153">
        <f>YEAR(K3153)</f>
        <v>2016</v>
      </c>
      <c r="R3153">
        <f t="shared" si="99"/>
        <v>1</v>
      </c>
      <c r="S3153" s="17" t="s">
        <v>8328</v>
      </c>
      <c r="T3153" t="s">
        <v>8330</v>
      </c>
    </row>
    <row r="3154" spans="1:20" ht="48" x14ac:dyDescent="0.2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 s="12">
        <v>1403312703</v>
      </c>
      <c r="J3154" s="12">
        <v>1400720703</v>
      </c>
      <c r="K3154" s="13">
        <f>(J3154/86400)+25569</f>
        <v>41781.045173611114</v>
      </c>
      <c r="L3154" t="b">
        <v>0</v>
      </c>
      <c r="M3154">
        <v>6</v>
      </c>
      <c r="N3154" t="b">
        <v>0</v>
      </c>
      <c r="O3154" t="s">
        <v>8269</v>
      </c>
      <c r="P3154">
        <f t="shared" si="98"/>
        <v>0</v>
      </c>
      <c r="Q3154">
        <f>YEAR(K3154)</f>
        <v>2014</v>
      </c>
      <c r="R3154">
        <f t="shared" si="99"/>
        <v>2</v>
      </c>
      <c r="S3154" s="17" t="s">
        <v>8343</v>
      </c>
      <c r="T3154" t="s">
        <v>8346</v>
      </c>
    </row>
    <row r="3155" spans="1:20" ht="48" x14ac:dyDescent="0.2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 s="12">
        <v>1415404800</v>
      </c>
      <c r="J3155" s="12">
        <v>1412809644</v>
      </c>
      <c r="K3155" s="13">
        <f>(J3155/86400)+25569</f>
        <v>41920.963472222225</v>
      </c>
      <c r="L3155" t="b">
        <v>0</v>
      </c>
      <c r="M3155">
        <v>10</v>
      </c>
      <c r="N3155" t="b">
        <v>0</v>
      </c>
      <c r="O3155" t="s">
        <v>8269</v>
      </c>
      <c r="P3155">
        <f t="shared" si="98"/>
        <v>0</v>
      </c>
      <c r="Q3155">
        <f>YEAR(K3155)</f>
        <v>2014</v>
      </c>
      <c r="R3155">
        <f t="shared" si="99"/>
        <v>6</v>
      </c>
      <c r="S3155" s="17" t="s">
        <v>8343</v>
      </c>
      <c r="T3155" t="s">
        <v>8346</v>
      </c>
    </row>
    <row r="3156" spans="1:20" ht="48" x14ac:dyDescent="0.2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 s="12">
        <v>1459483140</v>
      </c>
      <c r="J3156" s="12">
        <v>1458178044</v>
      </c>
      <c r="K3156" s="13">
        <f>(J3156/86400)+25569</f>
        <v>42446.060694444444</v>
      </c>
      <c r="L3156" t="b">
        <v>0</v>
      </c>
      <c r="M3156">
        <v>4</v>
      </c>
      <c r="N3156" t="b">
        <v>0</v>
      </c>
      <c r="O3156" t="s">
        <v>8269</v>
      </c>
      <c r="P3156">
        <f t="shared" si="98"/>
        <v>0</v>
      </c>
      <c r="Q3156">
        <f>YEAR(K3156)</f>
        <v>2016</v>
      </c>
      <c r="R3156">
        <f t="shared" si="99"/>
        <v>3</v>
      </c>
      <c r="S3156" s="17" t="s">
        <v>8343</v>
      </c>
      <c r="T3156" t="s">
        <v>8346</v>
      </c>
    </row>
    <row r="3157" spans="1:20" ht="48" x14ac:dyDescent="0.2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 s="12">
        <v>1415842193</v>
      </c>
      <c r="J3157" s="12">
        <v>1414110593</v>
      </c>
      <c r="K3157" s="13">
        <f>(J3157/86400)+25569</f>
        <v>41936.020752314813</v>
      </c>
      <c r="L3157" t="b">
        <v>0</v>
      </c>
      <c r="M3157">
        <v>4</v>
      </c>
      <c r="N3157" t="b">
        <v>0</v>
      </c>
      <c r="O3157" t="s">
        <v>8287</v>
      </c>
      <c r="P3157">
        <f t="shared" si="98"/>
        <v>0</v>
      </c>
      <c r="Q3157">
        <f>YEAR(K3157)</f>
        <v>2014</v>
      </c>
      <c r="R3157">
        <f t="shared" si="99"/>
        <v>4</v>
      </c>
      <c r="S3157" s="17" t="s">
        <v>8333</v>
      </c>
      <c r="T3157" t="s">
        <v>8375</v>
      </c>
    </row>
    <row r="3158" spans="1:20" ht="48" x14ac:dyDescent="0.2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 s="12">
        <v>1424747740</v>
      </c>
      <c r="J3158" s="12">
        <v>1422155740</v>
      </c>
      <c r="K3158" s="13">
        <f>(J3158/86400)+25569</f>
        <v>42029.135879629626</v>
      </c>
      <c r="L3158" t="b">
        <v>0</v>
      </c>
      <c r="M3158">
        <v>6</v>
      </c>
      <c r="N3158" t="b">
        <v>0</v>
      </c>
      <c r="O3158" t="s">
        <v>8269</v>
      </c>
      <c r="P3158">
        <f t="shared" si="98"/>
        <v>0</v>
      </c>
      <c r="Q3158">
        <f>YEAR(K3158)</f>
        <v>2015</v>
      </c>
      <c r="R3158">
        <f t="shared" si="99"/>
        <v>3</v>
      </c>
      <c r="S3158" s="17" t="s">
        <v>8343</v>
      </c>
      <c r="T3158" t="s">
        <v>8346</v>
      </c>
    </row>
    <row r="3159" spans="1:20" ht="32" x14ac:dyDescent="0.2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 s="12">
        <v>1445894400</v>
      </c>
      <c r="J3159" s="12">
        <v>1440961053</v>
      </c>
      <c r="K3159" s="13">
        <f>(J3159/86400)+25569</f>
        <v>42246.789965277778</v>
      </c>
      <c r="L3159" t="b">
        <v>0</v>
      </c>
      <c r="M3159">
        <v>3</v>
      </c>
      <c r="N3159" t="b">
        <v>0</v>
      </c>
      <c r="O3159" t="s">
        <v>8289</v>
      </c>
      <c r="P3159">
        <f t="shared" si="98"/>
        <v>0</v>
      </c>
      <c r="Q3159">
        <f>YEAR(K3159)</f>
        <v>2015</v>
      </c>
      <c r="R3159">
        <f t="shared" si="99"/>
        <v>9</v>
      </c>
      <c r="S3159" s="17" t="s">
        <v>8333</v>
      </c>
      <c r="T3159" t="s">
        <v>8371</v>
      </c>
    </row>
    <row r="3160" spans="1:20" ht="48" hidden="1" x14ac:dyDescent="0.2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 s="12">
        <v>1419494400</v>
      </c>
      <c r="J3160" s="12">
        <v>1416888470</v>
      </c>
      <c r="K3160" s="13">
        <f>(J3160/86400)+25569</f>
        <v>41968.172106481477</v>
      </c>
      <c r="L3160" t="b">
        <v>0</v>
      </c>
      <c r="M3160">
        <v>6</v>
      </c>
      <c r="N3160" t="b">
        <v>0</v>
      </c>
      <c r="O3160" t="s">
        <v>8265</v>
      </c>
      <c r="P3160">
        <f t="shared" si="98"/>
        <v>0</v>
      </c>
      <c r="Q3160">
        <f>YEAR(K3160)</f>
        <v>2014</v>
      </c>
      <c r="R3160">
        <f t="shared" si="99"/>
        <v>1</v>
      </c>
      <c r="S3160" s="17" t="s">
        <v>8341</v>
      </c>
      <c r="T3160" t="s">
        <v>8357</v>
      </c>
    </row>
    <row r="3161" spans="1:20" ht="48" hidden="1" x14ac:dyDescent="0.2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 s="12">
        <v>1469913194</v>
      </c>
      <c r="J3161" s="12">
        <v>1467321194</v>
      </c>
      <c r="K3161" s="13">
        <f>(J3161/86400)+25569</f>
        <v>42551.884189814809</v>
      </c>
      <c r="L3161" t="b">
        <v>0</v>
      </c>
      <c r="M3161">
        <v>4</v>
      </c>
      <c r="N3161" t="b">
        <v>0</v>
      </c>
      <c r="O3161" t="s">
        <v>8299</v>
      </c>
      <c r="P3161">
        <f t="shared" si="98"/>
        <v>0</v>
      </c>
      <c r="Q3161">
        <f>YEAR(K3161)</f>
        <v>2016</v>
      </c>
      <c r="R3161">
        <f t="shared" si="99"/>
        <v>0</v>
      </c>
      <c r="S3161" s="17" t="s">
        <v>8328</v>
      </c>
      <c r="T3161" t="s">
        <v>8335</v>
      </c>
    </row>
    <row r="3162" spans="1:20" ht="32" x14ac:dyDescent="0.2">
      <c r="A3162">
        <v>2599</v>
      </c>
      <c r="B3162" s="3" t="s">
        <v>2599</v>
      </c>
      <c r="C3162" s="3" t="s">
        <v>6709</v>
      </c>
      <c r="D3162" s="6">
        <v>9041</v>
      </c>
      <c r="E3162" s="8">
        <v>90</v>
      </c>
      <c r="F3162" t="s">
        <v>8220</v>
      </c>
      <c r="G3162" t="s">
        <v>8223</v>
      </c>
      <c r="H3162" t="s">
        <v>8245</v>
      </c>
      <c r="I3162" s="12">
        <v>1407089147</v>
      </c>
      <c r="J3162" s="12">
        <v>1403201147</v>
      </c>
      <c r="K3162" s="13">
        <f>(J3162/86400)+25569</f>
        <v>41809.754016203704</v>
      </c>
      <c r="L3162" t="b">
        <v>0</v>
      </c>
      <c r="M3162">
        <v>5</v>
      </c>
      <c r="N3162" t="b">
        <v>0</v>
      </c>
      <c r="O3162" t="s">
        <v>8282</v>
      </c>
      <c r="P3162">
        <f t="shared" si="98"/>
        <v>0</v>
      </c>
      <c r="Q3162">
        <f>YEAR(K3162)</f>
        <v>2014</v>
      </c>
      <c r="R3162">
        <f t="shared" si="99"/>
        <v>1</v>
      </c>
      <c r="S3162" s="17" t="s">
        <v>8339</v>
      </c>
      <c r="T3162" t="s">
        <v>8365</v>
      </c>
    </row>
    <row r="3163" spans="1:20" ht="48" x14ac:dyDescent="0.2">
      <c r="A3163">
        <v>863</v>
      </c>
      <c r="B3163" s="3" t="s">
        <v>864</v>
      </c>
      <c r="C3163" s="3" t="s">
        <v>4973</v>
      </c>
      <c r="D3163" s="6">
        <v>2000</v>
      </c>
      <c r="E3163" s="8">
        <v>90</v>
      </c>
      <c r="F3163" t="s">
        <v>8220</v>
      </c>
      <c r="G3163" t="s">
        <v>8223</v>
      </c>
      <c r="H3163" t="s">
        <v>8245</v>
      </c>
      <c r="I3163" s="12">
        <v>1329014966</v>
      </c>
      <c r="J3163" s="12">
        <v>1326422966</v>
      </c>
      <c r="K3163" s="13">
        <f>(J3163/86400)+25569</f>
        <v>40921.117662037039</v>
      </c>
      <c r="L3163" t="b">
        <v>0</v>
      </c>
      <c r="M3163">
        <v>5</v>
      </c>
      <c r="N3163" t="b">
        <v>0</v>
      </c>
      <c r="O3163" t="s">
        <v>8276</v>
      </c>
      <c r="P3163">
        <f t="shared" si="98"/>
        <v>0</v>
      </c>
      <c r="Q3163">
        <f>YEAR(K3163)</f>
        <v>2012</v>
      </c>
      <c r="R3163">
        <f t="shared" si="99"/>
        <v>5</v>
      </c>
      <c r="S3163" s="17" t="s">
        <v>8347</v>
      </c>
      <c r="T3163" t="s">
        <v>8370</v>
      </c>
    </row>
    <row r="3164" spans="1:20" ht="48" x14ac:dyDescent="0.2">
      <c r="A3164">
        <v>902</v>
      </c>
      <c r="B3164" s="3" t="s">
        <v>903</v>
      </c>
      <c r="C3164" s="3" t="s">
        <v>5012</v>
      </c>
      <c r="D3164" s="6">
        <v>30000</v>
      </c>
      <c r="E3164" s="8">
        <v>90</v>
      </c>
      <c r="F3164" t="s">
        <v>8220</v>
      </c>
      <c r="G3164" t="s">
        <v>8223</v>
      </c>
      <c r="H3164" t="s">
        <v>8245</v>
      </c>
      <c r="I3164" s="12">
        <v>1409412600</v>
      </c>
      <c r="J3164" s="12">
        <v>1404947422</v>
      </c>
      <c r="K3164" s="13">
        <f>(J3164/86400)+25569</f>
        <v>41829.965532407405</v>
      </c>
      <c r="L3164" t="b">
        <v>0</v>
      </c>
      <c r="M3164">
        <v>3</v>
      </c>
      <c r="N3164" t="b">
        <v>0</v>
      </c>
      <c r="O3164" t="s">
        <v>8276</v>
      </c>
      <c r="P3164">
        <f t="shared" si="98"/>
        <v>0</v>
      </c>
      <c r="Q3164">
        <f>YEAR(K3164)</f>
        <v>2014</v>
      </c>
      <c r="R3164">
        <f t="shared" si="99"/>
        <v>0</v>
      </c>
      <c r="S3164" s="17" t="s">
        <v>8347</v>
      </c>
      <c r="T3164" t="s">
        <v>8370</v>
      </c>
    </row>
    <row r="3165" spans="1:20" ht="32" x14ac:dyDescent="0.2">
      <c r="A3165">
        <v>2763</v>
      </c>
      <c r="B3165" s="3" t="s">
        <v>2763</v>
      </c>
      <c r="C3165" s="3" t="s">
        <v>6873</v>
      </c>
      <c r="D3165" s="6">
        <v>39400</v>
      </c>
      <c r="E3165" s="8">
        <v>90</v>
      </c>
      <c r="F3165" t="s">
        <v>8220</v>
      </c>
      <c r="G3165" t="s">
        <v>8223</v>
      </c>
      <c r="H3165" t="s">
        <v>8245</v>
      </c>
      <c r="I3165" s="12">
        <v>1369403684</v>
      </c>
      <c r="J3165" s="12">
        <v>1365515684</v>
      </c>
      <c r="K3165" s="13">
        <f>(J3165/86400)+25569</f>
        <v>41373.579675925925</v>
      </c>
      <c r="L3165" t="b">
        <v>0</v>
      </c>
      <c r="M3165">
        <v>3</v>
      </c>
      <c r="N3165" t="b">
        <v>0</v>
      </c>
      <c r="O3165" t="s">
        <v>8302</v>
      </c>
      <c r="P3165">
        <f t="shared" si="98"/>
        <v>0</v>
      </c>
      <c r="Q3165">
        <f>YEAR(K3165)</f>
        <v>2013</v>
      </c>
      <c r="R3165">
        <f t="shared" si="99"/>
        <v>0</v>
      </c>
      <c r="S3165" s="17" t="s">
        <v>8331</v>
      </c>
      <c r="T3165" t="s">
        <v>8376</v>
      </c>
    </row>
    <row r="3166" spans="1:20" ht="48" x14ac:dyDescent="0.2">
      <c r="A3166">
        <v>718</v>
      </c>
      <c r="B3166" s="3" t="s">
        <v>719</v>
      </c>
      <c r="C3166" s="3" t="s">
        <v>4828</v>
      </c>
      <c r="D3166" s="6">
        <v>12000</v>
      </c>
      <c r="E3166" s="8">
        <v>90</v>
      </c>
      <c r="F3166" t="s">
        <v>8220</v>
      </c>
      <c r="G3166" t="s">
        <v>8223</v>
      </c>
      <c r="H3166" t="s">
        <v>8245</v>
      </c>
      <c r="I3166" s="12">
        <v>1487397540</v>
      </c>
      <c r="J3166" s="12">
        <v>1484684247</v>
      </c>
      <c r="K3166" s="13">
        <f>(J3166/86400)+25569</f>
        <v>42752.845451388886</v>
      </c>
      <c r="L3166" t="b">
        <v>0</v>
      </c>
      <c r="M3166">
        <v>4</v>
      </c>
      <c r="N3166" t="b">
        <v>0</v>
      </c>
      <c r="O3166" t="s">
        <v>8271</v>
      </c>
      <c r="P3166">
        <f t="shared" si="98"/>
        <v>0</v>
      </c>
      <c r="Q3166">
        <f>YEAR(K3166)</f>
        <v>2017</v>
      </c>
      <c r="R3166">
        <f t="shared" si="99"/>
        <v>1</v>
      </c>
      <c r="S3166" s="17" t="s">
        <v>8328</v>
      </c>
      <c r="T3166" t="s">
        <v>8330</v>
      </c>
    </row>
    <row r="3167" spans="1:20" ht="48" hidden="1" x14ac:dyDescent="0.2">
      <c r="A3167">
        <v>627</v>
      </c>
      <c r="B3167" s="3" t="s">
        <v>628</v>
      </c>
      <c r="C3167" s="3" t="s">
        <v>4737</v>
      </c>
      <c r="D3167" s="6">
        <v>450000</v>
      </c>
      <c r="E3167" s="8">
        <v>90</v>
      </c>
      <c r="F3167" t="s">
        <v>8219</v>
      </c>
      <c r="G3167" t="s">
        <v>8234</v>
      </c>
      <c r="H3167" t="s">
        <v>8254</v>
      </c>
      <c r="I3167" s="12">
        <v>1457996400</v>
      </c>
      <c r="J3167" s="12">
        <v>1452842511</v>
      </c>
      <c r="K3167" s="13">
        <f>(J3167/86400)+25569</f>
        <v>42384.306840277779</v>
      </c>
      <c r="L3167" t="b">
        <v>0</v>
      </c>
      <c r="M3167">
        <v>1</v>
      </c>
      <c r="N3167" t="b">
        <v>0</v>
      </c>
      <c r="O3167" t="s">
        <v>8270</v>
      </c>
      <c r="P3167">
        <f t="shared" si="98"/>
        <v>0</v>
      </c>
      <c r="Q3167">
        <f>YEAR(K3167)</f>
        <v>2016</v>
      </c>
      <c r="R3167">
        <f t="shared" si="99"/>
        <v>0</v>
      </c>
      <c r="S3167" s="17" t="s">
        <v>8328</v>
      </c>
      <c r="T3167" t="s">
        <v>8362</v>
      </c>
    </row>
    <row r="3168" spans="1:20" ht="48" x14ac:dyDescent="0.2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 s="12">
        <v>1453075200</v>
      </c>
      <c r="J3168" s="12">
        <v>1450628773</v>
      </c>
      <c r="K3168" s="13">
        <f>(J3168/86400)+25569</f>
        <v>42358.684872685189</v>
      </c>
      <c r="L3168" t="b">
        <v>0</v>
      </c>
      <c r="M3168">
        <v>3</v>
      </c>
      <c r="N3168" t="b">
        <v>0</v>
      </c>
      <c r="O3168" t="s">
        <v>8269</v>
      </c>
      <c r="P3168">
        <f t="shared" si="98"/>
        <v>0</v>
      </c>
      <c r="Q3168">
        <f>YEAR(K3168)</f>
        <v>2015</v>
      </c>
      <c r="R3168">
        <f t="shared" si="99"/>
        <v>2</v>
      </c>
      <c r="S3168" s="17" t="s">
        <v>8343</v>
      </c>
      <c r="T3168" t="s">
        <v>8346</v>
      </c>
    </row>
    <row r="3169" spans="1:20" ht="48" x14ac:dyDescent="0.2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 s="12">
        <v>1411328918</v>
      </c>
      <c r="J3169" s="12">
        <v>1407440918</v>
      </c>
      <c r="K3169" s="13">
        <f>(J3169/86400)+25569</f>
        <v>41858.825439814813</v>
      </c>
      <c r="L3169" t="b">
        <v>0</v>
      </c>
      <c r="M3169">
        <v>5</v>
      </c>
      <c r="N3169" t="b">
        <v>0</v>
      </c>
      <c r="O3169" t="s">
        <v>8297</v>
      </c>
      <c r="P3169">
        <f t="shared" si="98"/>
        <v>0</v>
      </c>
      <c r="Q3169">
        <f>YEAR(K3169)</f>
        <v>2014</v>
      </c>
      <c r="R3169">
        <f t="shared" si="99"/>
        <v>0</v>
      </c>
      <c r="S3169" s="17" t="s">
        <v>8339</v>
      </c>
      <c r="T3169" t="s">
        <v>8377</v>
      </c>
    </row>
    <row r="3170" spans="1:20" ht="48" x14ac:dyDescent="0.2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 s="12">
        <v>1469113351</v>
      </c>
      <c r="J3170" s="12">
        <v>1463929351</v>
      </c>
      <c r="K3170" s="13">
        <f>(J3170/86400)+25569</f>
        <v>42512.626747685186</v>
      </c>
      <c r="L3170" t="b">
        <v>0</v>
      </c>
      <c r="M3170">
        <v>6</v>
      </c>
      <c r="N3170" t="b">
        <v>0</v>
      </c>
      <c r="O3170" t="s">
        <v>8269</v>
      </c>
      <c r="P3170">
        <f t="shared" si="98"/>
        <v>0</v>
      </c>
      <c r="Q3170">
        <f>YEAR(K3170)</f>
        <v>2016</v>
      </c>
      <c r="R3170">
        <f t="shared" si="99"/>
        <v>29</v>
      </c>
      <c r="S3170" s="17" t="s">
        <v>8343</v>
      </c>
      <c r="T3170" t="s">
        <v>8346</v>
      </c>
    </row>
    <row r="3171" spans="1:20" ht="48" x14ac:dyDescent="0.2">
      <c r="A3171">
        <v>2597</v>
      </c>
      <c r="B3171" s="3" t="s">
        <v>2597</v>
      </c>
      <c r="C3171" s="3" t="s">
        <v>6707</v>
      </c>
      <c r="D3171" s="6">
        <v>1500</v>
      </c>
      <c r="E3171" s="8">
        <v>85</v>
      </c>
      <c r="F3171" t="s">
        <v>8220</v>
      </c>
      <c r="G3171" t="s">
        <v>8224</v>
      </c>
      <c r="H3171" t="s">
        <v>8246</v>
      </c>
      <c r="I3171" s="12">
        <v>1466323917</v>
      </c>
      <c r="J3171" s="12">
        <v>1463731917</v>
      </c>
      <c r="K3171" s="13">
        <f>(J3171/86400)+25569</f>
        <v>42510.341631944444</v>
      </c>
      <c r="L3171" t="b">
        <v>0</v>
      </c>
      <c r="M3171">
        <v>7</v>
      </c>
      <c r="N3171" t="b">
        <v>0</v>
      </c>
      <c r="O3171" t="s">
        <v>8282</v>
      </c>
      <c r="P3171">
        <f t="shared" si="98"/>
        <v>0</v>
      </c>
      <c r="Q3171">
        <f>YEAR(K3171)</f>
        <v>2016</v>
      </c>
      <c r="R3171">
        <f t="shared" si="99"/>
        <v>6</v>
      </c>
      <c r="S3171" s="17" t="s">
        <v>8339</v>
      </c>
      <c r="T3171" t="s">
        <v>8365</v>
      </c>
    </row>
    <row r="3172" spans="1:20" ht="48" hidden="1" x14ac:dyDescent="0.2">
      <c r="A3172">
        <v>2322</v>
      </c>
      <c r="B3172" s="3" t="s">
        <v>2323</v>
      </c>
      <c r="C3172" s="3" t="s">
        <v>6432</v>
      </c>
      <c r="D3172" s="6">
        <v>2700</v>
      </c>
      <c r="E3172" s="8">
        <v>85</v>
      </c>
      <c r="F3172" t="s">
        <v>8221</v>
      </c>
      <c r="G3172" t="s">
        <v>8223</v>
      </c>
      <c r="H3172" t="s">
        <v>8245</v>
      </c>
      <c r="I3172" s="12">
        <v>1491769769</v>
      </c>
      <c r="J3172" s="12">
        <v>1489181369</v>
      </c>
      <c r="K3172" s="13">
        <f>(J3172/86400)+25569</f>
        <v>42804.895474537036</v>
      </c>
      <c r="L3172" t="b">
        <v>0</v>
      </c>
      <c r="M3172">
        <v>4</v>
      </c>
      <c r="N3172" t="b">
        <v>0</v>
      </c>
      <c r="O3172" t="s">
        <v>8296</v>
      </c>
      <c r="P3172">
        <f t="shared" si="98"/>
        <v>0</v>
      </c>
      <c r="Q3172">
        <f>YEAR(K3172)</f>
        <v>2017</v>
      </c>
      <c r="R3172">
        <f t="shared" si="99"/>
        <v>3</v>
      </c>
      <c r="S3172" s="17" t="s">
        <v>8339</v>
      </c>
      <c r="T3172" t="s">
        <v>8340</v>
      </c>
    </row>
    <row r="3173" spans="1:20" ht="32" x14ac:dyDescent="0.2">
      <c r="A3173">
        <v>2130</v>
      </c>
      <c r="B3173" s="3" t="s">
        <v>2131</v>
      </c>
      <c r="C3173" s="3" t="s">
        <v>6240</v>
      </c>
      <c r="D3173" s="6">
        <v>42000</v>
      </c>
      <c r="E3173" s="8">
        <v>85</v>
      </c>
      <c r="F3173" t="s">
        <v>8220</v>
      </c>
      <c r="G3173" t="s">
        <v>8223</v>
      </c>
      <c r="H3173" t="s">
        <v>8245</v>
      </c>
      <c r="I3173" s="12">
        <v>1408154663</v>
      </c>
      <c r="J3173" s="12">
        <v>1405130663</v>
      </c>
      <c r="K3173" s="13">
        <f>(J3173/86400)+25569</f>
        <v>41832.086377314816</v>
      </c>
      <c r="L3173" t="b">
        <v>0</v>
      </c>
      <c r="M3173">
        <v>4</v>
      </c>
      <c r="N3173" t="b">
        <v>0</v>
      </c>
      <c r="O3173" t="s">
        <v>8280</v>
      </c>
      <c r="P3173">
        <f t="shared" si="98"/>
        <v>0</v>
      </c>
      <c r="Q3173">
        <f>YEAR(K3173)</f>
        <v>2014</v>
      </c>
      <c r="R3173">
        <f t="shared" si="99"/>
        <v>0</v>
      </c>
      <c r="S3173" s="17" t="s">
        <v>8336</v>
      </c>
      <c r="T3173" t="s">
        <v>8354</v>
      </c>
    </row>
    <row r="3174" spans="1:20" ht="48" x14ac:dyDescent="0.2">
      <c r="A3174">
        <v>2160</v>
      </c>
      <c r="B3174" s="3" t="s">
        <v>2161</v>
      </c>
      <c r="C3174" s="3" t="s">
        <v>6270</v>
      </c>
      <c r="D3174" s="6">
        <v>10000</v>
      </c>
      <c r="E3174" s="8">
        <v>85</v>
      </c>
      <c r="F3174" t="s">
        <v>8220</v>
      </c>
      <c r="G3174" t="s">
        <v>8223</v>
      </c>
      <c r="H3174" t="s">
        <v>8245</v>
      </c>
      <c r="I3174" s="12">
        <v>1337447105</v>
      </c>
      <c r="J3174" s="12">
        <v>1334855105</v>
      </c>
      <c r="K3174" s="13">
        <f>(J3174/86400)+25569</f>
        <v>41018.711863425924</v>
      </c>
      <c r="L3174" t="b">
        <v>0</v>
      </c>
      <c r="M3174">
        <v>16</v>
      </c>
      <c r="N3174" t="b">
        <v>0</v>
      </c>
      <c r="O3174" t="s">
        <v>8280</v>
      </c>
      <c r="P3174">
        <f t="shared" si="98"/>
        <v>0</v>
      </c>
      <c r="Q3174">
        <f>YEAR(K3174)</f>
        <v>2012</v>
      </c>
      <c r="R3174">
        <f t="shared" si="99"/>
        <v>1</v>
      </c>
      <c r="S3174" s="17" t="s">
        <v>8336</v>
      </c>
      <c r="T3174" t="s">
        <v>8354</v>
      </c>
    </row>
    <row r="3175" spans="1:20" ht="48" x14ac:dyDescent="0.2">
      <c r="A3175">
        <v>1709</v>
      </c>
      <c r="B3175" s="3" t="s">
        <v>1710</v>
      </c>
      <c r="C3175" s="3" t="s">
        <v>5819</v>
      </c>
      <c r="D3175" s="6">
        <v>1750</v>
      </c>
      <c r="E3175" s="8">
        <v>85</v>
      </c>
      <c r="F3175" t="s">
        <v>8220</v>
      </c>
      <c r="G3175" t="s">
        <v>8223</v>
      </c>
      <c r="H3175" t="s">
        <v>8245</v>
      </c>
      <c r="I3175" s="12">
        <v>1409513940</v>
      </c>
      <c r="J3175" s="12">
        <v>1405949514</v>
      </c>
      <c r="K3175" s="13">
        <f>(J3175/86400)+25569</f>
        <v>41841.563819444447</v>
      </c>
      <c r="L3175" t="b">
        <v>0</v>
      </c>
      <c r="M3175">
        <v>4</v>
      </c>
      <c r="N3175" t="b">
        <v>0</v>
      </c>
      <c r="O3175" t="s">
        <v>8291</v>
      </c>
      <c r="P3175">
        <f t="shared" si="98"/>
        <v>0</v>
      </c>
      <c r="Q3175">
        <f>YEAR(K3175)</f>
        <v>2014</v>
      </c>
      <c r="R3175">
        <f t="shared" si="99"/>
        <v>5</v>
      </c>
      <c r="S3175" s="17" t="s">
        <v>8347</v>
      </c>
      <c r="T3175" t="s">
        <v>8350</v>
      </c>
    </row>
    <row r="3176" spans="1:20" ht="48" hidden="1" x14ac:dyDescent="0.2">
      <c r="A3176">
        <v>1563</v>
      </c>
      <c r="B3176" s="3" t="s">
        <v>1564</v>
      </c>
      <c r="C3176" s="3" t="s">
        <v>5673</v>
      </c>
      <c r="D3176" s="6">
        <v>6000</v>
      </c>
      <c r="E3176" s="8">
        <v>85</v>
      </c>
      <c r="F3176" t="s">
        <v>8219</v>
      </c>
      <c r="G3176" t="s">
        <v>8224</v>
      </c>
      <c r="H3176" t="s">
        <v>8246</v>
      </c>
      <c r="I3176" s="12">
        <v>1394815751</v>
      </c>
      <c r="J3176" s="12">
        <v>1389635351</v>
      </c>
      <c r="K3176" s="13">
        <f>(J3176/86400)+25569</f>
        <v>41652.742488425924</v>
      </c>
      <c r="L3176" t="b">
        <v>0</v>
      </c>
      <c r="M3176">
        <v>2</v>
      </c>
      <c r="N3176" t="b">
        <v>0</v>
      </c>
      <c r="O3176" t="s">
        <v>8288</v>
      </c>
      <c r="P3176">
        <f t="shared" si="98"/>
        <v>0</v>
      </c>
      <c r="Q3176">
        <f>YEAR(K3176)</f>
        <v>2014</v>
      </c>
      <c r="R3176">
        <f t="shared" si="99"/>
        <v>1</v>
      </c>
      <c r="S3176" s="17" t="s">
        <v>8331</v>
      </c>
      <c r="T3176" t="s">
        <v>8369</v>
      </c>
    </row>
    <row r="3177" spans="1:20" ht="48" x14ac:dyDescent="0.2">
      <c r="A3177">
        <v>1907</v>
      </c>
      <c r="B3177" s="3" t="s">
        <v>1908</v>
      </c>
      <c r="C3177" s="3" t="s">
        <v>6017</v>
      </c>
      <c r="D3177" s="6">
        <v>30000</v>
      </c>
      <c r="E3177" s="8">
        <v>85</v>
      </c>
      <c r="F3177" t="s">
        <v>8220</v>
      </c>
      <c r="G3177" t="s">
        <v>8223</v>
      </c>
      <c r="H3177" t="s">
        <v>8245</v>
      </c>
      <c r="I3177" s="12">
        <v>1400853925</v>
      </c>
      <c r="J3177" s="12">
        <v>1399557925</v>
      </c>
      <c r="K3177" s="13">
        <f>(J3177/86400)+25569</f>
        <v>41767.587094907409</v>
      </c>
      <c r="L3177" t="b">
        <v>0</v>
      </c>
      <c r="M3177">
        <v>4</v>
      </c>
      <c r="N3177" t="b">
        <v>0</v>
      </c>
      <c r="O3177" t="s">
        <v>8292</v>
      </c>
      <c r="P3177">
        <f t="shared" si="98"/>
        <v>0</v>
      </c>
      <c r="Q3177">
        <f>YEAR(K3177)</f>
        <v>2014</v>
      </c>
      <c r="R3177">
        <f t="shared" si="99"/>
        <v>0</v>
      </c>
      <c r="S3177" s="17" t="s">
        <v>8328</v>
      </c>
      <c r="T3177" t="s">
        <v>8338</v>
      </c>
    </row>
    <row r="3178" spans="1:20" ht="48" x14ac:dyDescent="0.2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 s="12">
        <v>1451053313</v>
      </c>
      <c r="J3178" s="12">
        <v>1448461313</v>
      </c>
      <c r="K3178" s="13">
        <f>(J3178/86400)+25569</f>
        <v>42333.598530092597</v>
      </c>
      <c r="L3178" t="b">
        <v>0</v>
      </c>
      <c r="M3178">
        <v>8</v>
      </c>
      <c r="N3178" t="b">
        <v>0</v>
      </c>
      <c r="O3178" t="s">
        <v>8280</v>
      </c>
      <c r="P3178">
        <f t="shared" si="98"/>
        <v>0</v>
      </c>
      <c r="Q3178">
        <f>YEAR(K3178)</f>
        <v>2015</v>
      </c>
      <c r="R3178">
        <f t="shared" si="99"/>
        <v>8</v>
      </c>
      <c r="S3178" s="17" t="s">
        <v>8336</v>
      </c>
      <c r="T3178" t="s">
        <v>8354</v>
      </c>
    </row>
    <row r="3179" spans="1:20" ht="48" x14ac:dyDescent="0.2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 s="12">
        <v>1400091095</v>
      </c>
      <c r="J3179" s="12">
        <v>1398363095</v>
      </c>
      <c r="K3179" s="13">
        <f>(J3179/86400)+25569</f>
        <v>41753.758043981477</v>
      </c>
      <c r="L3179" t="b">
        <v>0</v>
      </c>
      <c r="M3179">
        <v>4</v>
      </c>
      <c r="N3179" t="b">
        <v>0</v>
      </c>
      <c r="O3179" t="s">
        <v>8268</v>
      </c>
      <c r="P3179">
        <f t="shared" si="98"/>
        <v>0</v>
      </c>
      <c r="Q3179">
        <f>YEAR(K3179)</f>
        <v>2014</v>
      </c>
      <c r="R3179">
        <f t="shared" si="99"/>
        <v>3</v>
      </c>
      <c r="S3179" s="17" t="s">
        <v>8341</v>
      </c>
      <c r="T3179" t="s">
        <v>8359</v>
      </c>
    </row>
    <row r="3180" spans="1:20" ht="48" x14ac:dyDescent="0.2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 s="12">
        <v>1417007640</v>
      </c>
      <c r="J3180" s="12">
        <v>1414343571</v>
      </c>
      <c r="K3180" s="13">
        <f>(J3180/86400)+25569</f>
        <v>41938.717256944445</v>
      </c>
      <c r="L3180" t="b">
        <v>0</v>
      </c>
      <c r="M3180">
        <v>5</v>
      </c>
      <c r="N3180" t="b">
        <v>0</v>
      </c>
      <c r="O3180" t="s">
        <v>8268</v>
      </c>
      <c r="P3180">
        <f t="shared" si="98"/>
        <v>0</v>
      </c>
      <c r="Q3180">
        <f>YEAR(K3180)</f>
        <v>2014</v>
      </c>
      <c r="R3180">
        <f t="shared" si="99"/>
        <v>1</v>
      </c>
      <c r="S3180" s="17" t="s">
        <v>8341</v>
      </c>
      <c r="T3180" t="s">
        <v>8359</v>
      </c>
    </row>
    <row r="3181" spans="1:20" ht="48" hidden="1" x14ac:dyDescent="0.2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 s="12">
        <v>1418877141</v>
      </c>
      <c r="J3181" s="12">
        <v>1416285141</v>
      </c>
      <c r="K3181" s="13">
        <f>(J3181/86400)+25569</f>
        <v>41961.18913194444</v>
      </c>
      <c r="L3181" t="b">
        <v>0</v>
      </c>
      <c r="M3181">
        <v>4</v>
      </c>
      <c r="N3181" t="b">
        <v>0</v>
      </c>
      <c r="O3181" t="s">
        <v>8270</v>
      </c>
      <c r="P3181">
        <f t="shared" si="98"/>
        <v>0</v>
      </c>
      <c r="Q3181">
        <f>YEAR(K3181)</f>
        <v>2014</v>
      </c>
      <c r="R3181">
        <f t="shared" si="99"/>
        <v>0</v>
      </c>
      <c r="S3181" s="17" t="s">
        <v>8328</v>
      </c>
      <c r="T3181" t="s">
        <v>8362</v>
      </c>
    </row>
    <row r="3182" spans="1:20" ht="64" hidden="1" x14ac:dyDescent="0.2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 s="12">
        <v>1437657935</v>
      </c>
      <c r="J3182" s="12">
        <v>1434201935</v>
      </c>
      <c r="K3182" s="13">
        <f>(J3182/86400)+25569</f>
        <v>42168.559432870374</v>
      </c>
      <c r="L3182" t="b">
        <v>0</v>
      </c>
      <c r="M3182">
        <v>4</v>
      </c>
      <c r="N3182" t="b">
        <v>0</v>
      </c>
      <c r="O3182" t="s">
        <v>8265</v>
      </c>
      <c r="P3182">
        <f t="shared" si="98"/>
        <v>0</v>
      </c>
      <c r="Q3182">
        <f>YEAR(K3182)</f>
        <v>2015</v>
      </c>
      <c r="R3182">
        <f t="shared" si="99"/>
        <v>0</v>
      </c>
      <c r="S3182" s="17" t="s">
        <v>8341</v>
      </c>
      <c r="T3182" t="s">
        <v>8357</v>
      </c>
    </row>
    <row r="3183" spans="1:20" ht="48" x14ac:dyDescent="0.2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 s="12">
        <v>1392800922</v>
      </c>
      <c r="J3183" s="12">
        <v>1390381722</v>
      </c>
      <c r="K3183" s="13">
        <f>(J3183/86400)+25569</f>
        <v>41661.381041666667</v>
      </c>
      <c r="L3183" t="b">
        <v>0</v>
      </c>
      <c r="M3183">
        <v>5</v>
      </c>
      <c r="N3183" t="b">
        <v>0</v>
      </c>
      <c r="O3183" t="s">
        <v>8280</v>
      </c>
      <c r="P3183">
        <f t="shared" si="98"/>
        <v>0</v>
      </c>
      <c r="Q3183">
        <f>YEAR(K3183)</f>
        <v>2014</v>
      </c>
      <c r="R3183">
        <f t="shared" si="99"/>
        <v>3</v>
      </c>
      <c r="S3183" s="17" t="s">
        <v>8336</v>
      </c>
      <c r="T3183" t="s">
        <v>8354</v>
      </c>
    </row>
    <row r="3184" spans="1:20" ht="48" hidden="1" x14ac:dyDescent="0.2">
      <c r="A3184">
        <v>2325</v>
      </c>
      <c r="B3184" s="3" t="s">
        <v>2326</v>
      </c>
      <c r="C3184" s="3" t="s">
        <v>6435</v>
      </c>
      <c r="D3184" s="6">
        <v>1000</v>
      </c>
      <c r="E3184" s="8">
        <v>80</v>
      </c>
      <c r="F3184" t="s">
        <v>8221</v>
      </c>
      <c r="G3184" t="s">
        <v>8223</v>
      </c>
      <c r="H3184" t="s">
        <v>8245</v>
      </c>
      <c r="I3184" s="12">
        <v>1490830331</v>
      </c>
      <c r="J3184" s="12">
        <v>1488241931</v>
      </c>
      <c r="K3184" s="13">
        <f>(J3184/86400)+25569</f>
        <v>42794.022349537037</v>
      </c>
      <c r="L3184" t="b">
        <v>0</v>
      </c>
      <c r="M3184">
        <v>7</v>
      </c>
      <c r="N3184" t="b">
        <v>0</v>
      </c>
      <c r="O3184" t="s">
        <v>8296</v>
      </c>
      <c r="P3184">
        <f t="shared" si="98"/>
        <v>0</v>
      </c>
      <c r="Q3184">
        <f>YEAR(K3184)</f>
        <v>2017</v>
      </c>
      <c r="R3184">
        <f t="shared" si="99"/>
        <v>8</v>
      </c>
      <c r="S3184" s="17" t="s">
        <v>8339</v>
      </c>
      <c r="T3184" t="s">
        <v>8340</v>
      </c>
    </row>
    <row r="3185" spans="1:20" ht="48" hidden="1" x14ac:dyDescent="0.2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 s="12">
        <v>1434738483</v>
      </c>
      <c r="J3185" s="12">
        <v>1432146483</v>
      </c>
      <c r="K3185" s="13">
        <f>(J3185/86400)+25569</f>
        <v>42144.769479166665</v>
      </c>
      <c r="L3185" t="b">
        <v>0</v>
      </c>
      <c r="M3185">
        <v>4</v>
      </c>
      <c r="N3185" t="b">
        <v>0</v>
      </c>
      <c r="O3185" t="s">
        <v>8288</v>
      </c>
      <c r="P3185">
        <f t="shared" si="98"/>
        <v>0</v>
      </c>
      <c r="Q3185">
        <f>YEAR(K3185)</f>
        <v>2015</v>
      </c>
      <c r="R3185">
        <f t="shared" si="99"/>
        <v>1</v>
      </c>
      <c r="S3185" s="17" t="s">
        <v>8331</v>
      </c>
      <c r="T3185" t="s">
        <v>8369</v>
      </c>
    </row>
    <row r="3186" spans="1:20" ht="48" x14ac:dyDescent="0.2">
      <c r="A3186">
        <v>574</v>
      </c>
      <c r="B3186" s="3" t="s">
        <v>575</v>
      </c>
      <c r="C3186" s="3" t="s">
        <v>4684</v>
      </c>
      <c r="D3186" s="6">
        <v>11180</v>
      </c>
      <c r="E3186" s="8">
        <v>80</v>
      </c>
      <c r="F3186" t="s">
        <v>8220</v>
      </c>
      <c r="G3186" t="s">
        <v>8224</v>
      </c>
      <c r="H3186" t="s">
        <v>8246</v>
      </c>
      <c r="I3186" s="12">
        <v>1476873507</v>
      </c>
      <c r="J3186" s="12">
        <v>1474281507</v>
      </c>
      <c r="K3186" s="13">
        <f>(J3186/86400)+25569</f>
        <v>42632.443368055552</v>
      </c>
      <c r="L3186" t="b">
        <v>0</v>
      </c>
      <c r="M3186">
        <v>4</v>
      </c>
      <c r="N3186" t="b">
        <v>0</v>
      </c>
      <c r="O3186" t="s">
        <v>8270</v>
      </c>
      <c r="P3186">
        <f t="shared" si="98"/>
        <v>0</v>
      </c>
      <c r="Q3186">
        <f>YEAR(K3186)</f>
        <v>2016</v>
      </c>
      <c r="R3186">
        <f t="shared" si="99"/>
        <v>1</v>
      </c>
      <c r="S3186" s="17" t="s">
        <v>8328</v>
      </c>
      <c r="T3186" t="s">
        <v>8362</v>
      </c>
    </row>
    <row r="3187" spans="1:20" ht="48" x14ac:dyDescent="0.2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 s="12">
        <v>1443103848</v>
      </c>
      <c r="J3187" s="12">
        <v>1441894248</v>
      </c>
      <c r="K3187" s="13">
        <f>(J3187/86400)+25569</f>
        <v>42257.590833333335</v>
      </c>
      <c r="L3187" t="b">
        <v>0</v>
      </c>
      <c r="M3187">
        <v>3</v>
      </c>
      <c r="N3187" t="b">
        <v>0</v>
      </c>
      <c r="O3187" t="s">
        <v>8269</v>
      </c>
      <c r="P3187">
        <f t="shared" si="98"/>
        <v>0</v>
      </c>
      <c r="Q3187">
        <f>YEAR(K3187)</f>
        <v>2015</v>
      </c>
      <c r="R3187">
        <f t="shared" si="99"/>
        <v>32</v>
      </c>
      <c r="S3187" s="17" t="s">
        <v>8343</v>
      </c>
      <c r="T3187" t="s">
        <v>8346</v>
      </c>
    </row>
    <row r="3188" spans="1:20" ht="48" x14ac:dyDescent="0.2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 s="12">
        <v>1464099900</v>
      </c>
      <c r="J3188" s="12">
        <v>1462585315</v>
      </c>
      <c r="K3188" s="13">
        <f>(J3188/86400)+25569</f>
        <v>42497.070775462962</v>
      </c>
      <c r="L3188" t="b">
        <v>0</v>
      </c>
      <c r="M3188">
        <v>2</v>
      </c>
      <c r="N3188" t="b">
        <v>0</v>
      </c>
      <c r="O3188" t="s">
        <v>8269</v>
      </c>
      <c r="P3188">
        <f t="shared" si="98"/>
        <v>0</v>
      </c>
      <c r="Q3188">
        <f>YEAR(K3188)</f>
        <v>2016</v>
      </c>
      <c r="R3188">
        <f t="shared" si="99"/>
        <v>11</v>
      </c>
      <c r="S3188" s="17" t="s">
        <v>8343</v>
      </c>
      <c r="T3188" t="s">
        <v>8346</v>
      </c>
    </row>
    <row r="3189" spans="1:20" ht="48" x14ac:dyDescent="0.2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 s="12">
        <v>1437082736</v>
      </c>
      <c r="J3189" s="12">
        <v>1435354736</v>
      </c>
      <c r="K3189" s="13">
        <f>(J3189/86400)+25569</f>
        <v>42181.902037037042</v>
      </c>
      <c r="L3189" t="b">
        <v>0</v>
      </c>
      <c r="M3189">
        <v>3</v>
      </c>
      <c r="N3189" t="b">
        <v>0</v>
      </c>
      <c r="O3189" t="s">
        <v>8294</v>
      </c>
      <c r="P3189">
        <f t="shared" si="98"/>
        <v>0</v>
      </c>
      <c r="Q3189">
        <f>YEAR(K3189)</f>
        <v>2015</v>
      </c>
      <c r="R3189">
        <f t="shared" si="99"/>
        <v>8</v>
      </c>
      <c r="S3189" s="17" t="s">
        <v>8333</v>
      </c>
      <c r="T3189" t="s">
        <v>8373</v>
      </c>
    </row>
    <row r="3190" spans="1:20" ht="48" x14ac:dyDescent="0.2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 s="12">
        <v>1456043057</v>
      </c>
      <c r="J3190" s="12">
        <v>1453451057</v>
      </c>
      <c r="K3190" s="13">
        <f>(J3190/86400)+25569</f>
        <v>42391.35019675926</v>
      </c>
      <c r="L3190" t="b">
        <v>0</v>
      </c>
      <c r="M3190">
        <v>2</v>
      </c>
      <c r="N3190" t="b">
        <v>0</v>
      </c>
      <c r="O3190" t="s">
        <v>8285</v>
      </c>
      <c r="P3190">
        <f t="shared" si="98"/>
        <v>0</v>
      </c>
      <c r="Q3190">
        <f>YEAR(K3190)</f>
        <v>2016</v>
      </c>
      <c r="R3190">
        <f t="shared" si="99"/>
        <v>1</v>
      </c>
      <c r="S3190" s="17" t="s">
        <v>8331</v>
      </c>
      <c r="T3190" t="s">
        <v>8368</v>
      </c>
    </row>
    <row r="3191" spans="1:20" ht="48" x14ac:dyDescent="0.2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 s="12">
        <v>1347057464</v>
      </c>
      <c r="J3191" s="12">
        <v>1344465464</v>
      </c>
      <c r="K3191" s="13">
        <f>(J3191/86400)+25569</f>
        <v>41129.942870370374</v>
      </c>
      <c r="L3191" t="b">
        <v>0</v>
      </c>
      <c r="M3191">
        <v>5</v>
      </c>
      <c r="N3191" t="b">
        <v>0</v>
      </c>
      <c r="O3191" t="s">
        <v>8268</v>
      </c>
      <c r="P3191">
        <f t="shared" si="98"/>
        <v>0</v>
      </c>
      <c r="Q3191">
        <f>YEAR(K3191)</f>
        <v>2012</v>
      </c>
      <c r="R3191">
        <f t="shared" si="99"/>
        <v>1</v>
      </c>
      <c r="S3191" s="17" t="s">
        <v>8341</v>
      </c>
      <c r="T3191" t="s">
        <v>8359</v>
      </c>
    </row>
    <row r="3192" spans="1:20" ht="48" x14ac:dyDescent="0.2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 s="12">
        <v>1414795542</v>
      </c>
      <c r="J3192" s="12">
        <v>1412203542</v>
      </c>
      <c r="K3192" s="13">
        <f>(J3192/86400)+25569</f>
        <v>41913.94840277778</v>
      </c>
      <c r="L3192" t="b">
        <v>1</v>
      </c>
      <c r="M3192">
        <v>4</v>
      </c>
      <c r="N3192" t="b">
        <v>0</v>
      </c>
      <c r="O3192" t="s">
        <v>8283</v>
      </c>
      <c r="P3192">
        <f t="shared" si="98"/>
        <v>76</v>
      </c>
      <c r="Q3192">
        <f>YEAR(K3192)</f>
        <v>2014</v>
      </c>
      <c r="R3192">
        <f t="shared" si="99"/>
        <v>1</v>
      </c>
      <c r="S3192" s="17" t="s">
        <v>8333</v>
      </c>
      <c r="T3192" t="s">
        <v>8334</v>
      </c>
    </row>
    <row r="3193" spans="1:20" ht="32" x14ac:dyDescent="0.2">
      <c r="A3193">
        <v>1149</v>
      </c>
      <c r="B3193" s="3" t="s">
        <v>1150</v>
      </c>
      <c r="C3193" s="3" t="s">
        <v>5259</v>
      </c>
      <c r="D3193" s="6">
        <v>50000</v>
      </c>
      <c r="E3193" s="8">
        <v>75</v>
      </c>
      <c r="F3193" t="s">
        <v>8220</v>
      </c>
      <c r="G3193" t="s">
        <v>8223</v>
      </c>
      <c r="H3193" t="s">
        <v>8245</v>
      </c>
      <c r="I3193" s="12">
        <v>1466096566</v>
      </c>
      <c r="J3193" s="12">
        <v>1463504566</v>
      </c>
      <c r="K3193" s="13">
        <f>(J3193/86400)+25569</f>
        <v>42507.71025462963</v>
      </c>
      <c r="L3193" t="b">
        <v>0</v>
      </c>
      <c r="M3193">
        <v>2</v>
      </c>
      <c r="N3193" t="b">
        <v>0</v>
      </c>
      <c r="O3193" t="s">
        <v>8282</v>
      </c>
      <c r="P3193">
        <f t="shared" si="98"/>
        <v>0</v>
      </c>
      <c r="Q3193">
        <f>YEAR(K3193)</f>
        <v>2016</v>
      </c>
      <c r="R3193">
        <f t="shared" si="99"/>
        <v>0</v>
      </c>
      <c r="S3193" s="17" t="s">
        <v>8339</v>
      </c>
      <c r="T3193" t="s">
        <v>8365</v>
      </c>
    </row>
    <row r="3194" spans="1:20" ht="48" hidden="1" x14ac:dyDescent="0.2">
      <c r="A3194">
        <v>2562</v>
      </c>
      <c r="B3194" s="3" t="s">
        <v>2562</v>
      </c>
      <c r="C3194" s="3" t="s">
        <v>6672</v>
      </c>
      <c r="D3194" s="6">
        <v>10000</v>
      </c>
      <c r="E3194" s="8">
        <v>75</v>
      </c>
      <c r="F3194" t="s">
        <v>8219</v>
      </c>
      <c r="G3194" t="s">
        <v>8235</v>
      </c>
      <c r="H3194" t="s">
        <v>8248</v>
      </c>
      <c r="I3194" s="12">
        <v>1476189339</v>
      </c>
      <c r="J3194" s="12">
        <v>1471005339</v>
      </c>
      <c r="K3194" s="13">
        <f>(J3194/86400)+25569</f>
        <v>42594.524756944447</v>
      </c>
      <c r="L3194" t="b">
        <v>0</v>
      </c>
      <c r="M3194">
        <v>3</v>
      </c>
      <c r="N3194" t="b">
        <v>0</v>
      </c>
      <c r="O3194" t="s">
        <v>8282</v>
      </c>
      <c r="P3194">
        <f t="shared" si="98"/>
        <v>0</v>
      </c>
      <c r="Q3194">
        <f>YEAR(K3194)</f>
        <v>2016</v>
      </c>
      <c r="R3194">
        <f t="shared" si="99"/>
        <v>1</v>
      </c>
      <c r="S3194" s="17" t="s">
        <v>8339</v>
      </c>
      <c r="T3194" t="s">
        <v>8365</v>
      </c>
    </row>
    <row r="3195" spans="1:20" ht="48" x14ac:dyDescent="0.2">
      <c r="A3195">
        <v>2510</v>
      </c>
      <c r="B3195" s="3" t="s">
        <v>2510</v>
      </c>
      <c r="C3195" s="3" t="s">
        <v>6620</v>
      </c>
      <c r="D3195" s="6">
        <v>50000</v>
      </c>
      <c r="E3195" s="8">
        <v>75</v>
      </c>
      <c r="F3195" t="s">
        <v>8220</v>
      </c>
      <c r="G3195" t="s">
        <v>8223</v>
      </c>
      <c r="H3195" t="s">
        <v>8245</v>
      </c>
      <c r="I3195" s="12">
        <v>1431647772</v>
      </c>
      <c r="J3195" s="12">
        <v>1426463772</v>
      </c>
      <c r="K3195" s="13">
        <f>(J3195/86400)+25569</f>
        <v>42078.997361111113</v>
      </c>
      <c r="L3195" t="b">
        <v>0</v>
      </c>
      <c r="M3195">
        <v>2</v>
      </c>
      <c r="N3195" t="b">
        <v>0</v>
      </c>
      <c r="O3195" t="s">
        <v>8297</v>
      </c>
      <c r="P3195">
        <f t="shared" si="98"/>
        <v>0</v>
      </c>
      <c r="Q3195">
        <f>YEAR(K3195)</f>
        <v>2015</v>
      </c>
      <c r="R3195">
        <f t="shared" si="99"/>
        <v>0</v>
      </c>
      <c r="S3195" s="17" t="s">
        <v>8339</v>
      </c>
      <c r="T3195" t="s">
        <v>8377</v>
      </c>
    </row>
    <row r="3196" spans="1:20" ht="19" x14ac:dyDescent="0.2">
      <c r="A3196">
        <v>1718</v>
      </c>
      <c r="B3196" s="3" t="s">
        <v>1719</v>
      </c>
      <c r="C3196" s="3" t="s">
        <v>5828</v>
      </c>
      <c r="D3196" s="6">
        <v>35000</v>
      </c>
      <c r="E3196" s="8">
        <v>75</v>
      </c>
      <c r="F3196" t="s">
        <v>8220</v>
      </c>
      <c r="G3196" t="s">
        <v>8223</v>
      </c>
      <c r="H3196" t="s">
        <v>8245</v>
      </c>
      <c r="I3196" s="12">
        <v>1463201940</v>
      </c>
      <c r="J3196" s="12">
        <v>1459435149</v>
      </c>
      <c r="K3196" s="13">
        <f>(J3196/86400)+25569</f>
        <v>42460.610520833332</v>
      </c>
      <c r="L3196" t="b">
        <v>0</v>
      </c>
      <c r="M3196">
        <v>2</v>
      </c>
      <c r="N3196" t="b">
        <v>0</v>
      </c>
      <c r="O3196" t="s">
        <v>8291</v>
      </c>
      <c r="P3196">
        <f t="shared" si="98"/>
        <v>0</v>
      </c>
      <c r="Q3196">
        <f>YEAR(K3196)</f>
        <v>2016</v>
      </c>
      <c r="R3196">
        <f t="shared" si="99"/>
        <v>0</v>
      </c>
      <c r="S3196" s="17" t="s">
        <v>8347</v>
      </c>
      <c r="T3196" t="s">
        <v>8350</v>
      </c>
    </row>
    <row r="3197" spans="1:20" ht="32" x14ac:dyDescent="0.2">
      <c r="A3197">
        <v>1596</v>
      </c>
      <c r="B3197" s="3" t="s">
        <v>1597</v>
      </c>
      <c r="C3197" s="3" t="s">
        <v>5706</v>
      </c>
      <c r="D3197" s="6">
        <v>3250</v>
      </c>
      <c r="E3197" s="8">
        <v>75</v>
      </c>
      <c r="F3197" t="s">
        <v>8220</v>
      </c>
      <c r="G3197" t="s">
        <v>8224</v>
      </c>
      <c r="H3197" t="s">
        <v>8246</v>
      </c>
      <c r="I3197" s="12">
        <v>1418469569</v>
      </c>
      <c r="J3197" s="12">
        <v>1414577969</v>
      </c>
      <c r="K3197" s="13">
        <f>(J3197/86400)+25569</f>
        <v>41941.430196759262</v>
      </c>
      <c r="L3197" t="b">
        <v>0</v>
      </c>
      <c r="M3197">
        <v>3</v>
      </c>
      <c r="N3197" t="b">
        <v>0</v>
      </c>
      <c r="O3197" t="s">
        <v>8289</v>
      </c>
      <c r="P3197">
        <f t="shared" si="98"/>
        <v>0</v>
      </c>
      <c r="Q3197">
        <f>YEAR(K3197)</f>
        <v>2014</v>
      </c>
      <c r="R3197">
        <f t="shared" si="99"/>
        <v>2</v>
      </c>
      <c r="S3197" s="17" t="s">
        <v>8333</v>
      </c>
      <c r="T3197" t="s">
        <v>8371</v>
      </c>
    </row>
    <row r="3198" spans="1:20" ht="32" x14ac:dyDescent="0.2">
      <c r="A3198">
        <v>1447</v>
      </c>
      <c r="B3198" s="3" t="s">
        <v>1448</v>
      </c>
      <c r="C3198" s="3" t="s">
        <v>5557</v>
      </c>
      <c r="D3198" s="6">
        <v>500000</v>
      </c>
      <c r="E3198" s="8">
        <v>75</v>
      </c>
      <c r="F3198" t="s">
        <v>8220</v>
      </c>
      <c r="G3198" t="s">
        <v>8223</v>
      </c>
      <c r="H3198" t="s">
        <v>8245</v>
      </c>
      <c r="I3198" s="12">
        <v>1467999134</v>
      </c>
      <c r="J3198" s="12">
        <v>1465407134</v>
      </c>
      <c r="K3198" s="13">
        <f>(J3198/86400)+25569</f>
        <v>42529.730717592596</v>
      </c>
      <c r="L3198" t="b">
        <v>0</v>
      </c>
      <c r="M3198">
        <v>3</v>
      </c>
      <c r="N3198" t="b">
        <v>0</v>
      </c>
      <c r="O3198" t="s">
        <v>8285</v>
      </c>
      <c r="P3198">
        <f t="shared" si="98"/>
        <v>0</v>
      </c>
      <c r="Q3198">
        <f>YEAR(K3198)</f>
        <v>2016</v>
      </c>
      <c r="R3198">
        <f t="shared" si="99"/>
        <v>0</v>
      </c>
      <c r="S3198" s="17" t="s">
        <v>8331</v>
      </c>
      <c r="T3198" t="s">
        <v>8368</v>
      </c>
    </row>
    <row r="3199" spans="1:20" ht="48" hidden="1" x14ac:dyDescent="0.2">
      <c r="A3199">
        <v>1011</v>
      </c>
      <c r="B3199" s="3" t="s">
        <v>1012</v>
      </c>
      <c r="C3199" s="3" t="s">
        <v>5121</v>
      </c>
      <c r="D3199" s="6">
        <v>20000</v>
      </c>
      <c r="E3199" s="8">
        <v>75</v>
      </c>
      <c r="F3199" t="s">
        <v>8219</v>
      </c>
      <c r="G3199" t="s">
        <v>8223</v>
      </c>
      <c r="H3199" t="s">
        <v>8245</v>
      </c>
      <c r="I3199" s="12">
        <v>1418938395</v>
      </c>
      <c r="J3199" s="12">
        <v>1415050395</v>
      </c>
      <c r="K3199" s="13">
        <f>(J3199/86400)+25569</f>
        <v>41946.898090277777</v>
      </c>
      <c r="L3199" t="b">
        <v>0</v>
      </c>
      <c r="M3199">
        <v>1</v>
      </c>
      <c r="N3199" t="b">
        <v>0</v>
      </c>
      <c r="O3199" t="s">
        <v>8271</v>
      </c>
      <c r="P3199">
        <f t="shared" si="98"/>
        <v>0</v>
      </c>
      <c r="Q3199">
        <f>YEAR(K3199)</f>
        <v>2014</v>
      </c>
      <c r="R3199">
        <f t="shared" si="99"/>
        <v>0</v>
      </c>
      <c r="S3199" s="17" t="s">
        <v>8328</v>
      </c>
      <c r="T3199" t="s">
        <v>8330</v>
      </c>
    </row>
    <row r="3200" spans="1:20" ht="64" hidden="1" x14ac:dyDescent="0.2">
      <c r="A3200">
        <v>2382</v>
      </c>
      <c r="B3200" s="3" t="s">
        <v>2383</v>
      </c>
      <c r="C3200" s="3" t="s">
        <v>6492</v>
      </c>
      <c r="D3200" s="6">
        <v>3000</v>
      </c>
      <c r="E3200" s="8">
        <v>75</v>
      </c>
      <c r="F3200" t="s">
        <v>8219</v>
      </c>
      <c r="G3200" t="s">
        <v>8223</v>
      </c>
      <c r="H3200" t="s">
        <v>8245</v>
      </c>
      <c r="I3200" s="12">
        <v>1438662603</v>
      </c>
      <c r="J3200" s="12">
        <v>1436502603</v>
      </c>
      <c r="K3200" s="13">
        <f>(J3200/86400)+25569</f>
        <v>42195.187534722223</v>
      </c>
      <c r="L3200" t="b">
        <v>0</v>
      </c>
      <c r="M3200">
        <v>2</v>
      </c>
      <c r="N3200" t="b">
        <v>0</v>
      </c>
      <c r="O3200" t="s">
        <v>8270</v>
      </c>
      <c r="P3200">
        <f t="shared" si="98"/>
        <v>0</v>
      </c>
      <c r="Q3200">
        <f>YEAR(K3200)</f>
        <v>2015</v>
      </c>
      <c r="R3200">
        <f t="shared" si="99"/>
        <v>3</v>
      </c>
      <c r="S3200" s="17" t="s">
        <v>8328</v>
      </c>
      <c r="T3200" t="s">
        <v>8362</v>
      </c>
    </row>
    <row r="3201" spans="1:20" ht="48" hidden="1" x14ac:dyDescent="0.2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 s="12">
        <v>1457031600</v>
      </c>
      <c r="J3201" s="12">
        <v>1455640559</v>
      </c>
      <c r="K3201" s="13">
        <f>(J3201/86400)+25569</f>
        <v>42416.691655092596</v>
      </c>
      <c r="L3201" t="b">
        <v>0</v>
      </c>
      <c r="M3201">
        <v>3</v>
      </c>
      <c r="N3201" t="b">
        <v>1</v>
      </c>
      <c r="O3201" t="s">
        <v>8269</v>
      </c>
      <c r="P3201">
        <f t="shared" si="98"/>
        <v>0</v>
      </c>
      <c r="Q3201">
        <f>YEAR(K3201)</f>
        <v>2016</v>
      </c>
      <c r="R3201">
        <f t="shared" si="99"/>
        <v>150</v>
      </c>
      <c r="S3201" s="17" t="s">
        <v>8343</v>
      </c>
      <c r="T3201" t="s">
        <v>8346</v>
      </c>
    </row>
    <row r="3202" spans="1:20" ht="48" x14ac:dyDescent="0.2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 s="12">
        <v>1415534400</v>
      </c>
      <c r="J3202" s="12">
        <v>1414538031</v>
      </c>
      <c r="K3202" s="13">
        <f>(J3202/86400)+25569</f>
        <v>41940.967951388891</v>
      </c>
      <c r="L3202" t="b">
        <v>0</v>
      </c>
      <c r="M3202">
        <v>4</v>
      </c>
      <c r="N3202" t="b">
        <v>0</v>
      </c>
      <c r="O3202" t="s">
        <v>8269</v>
      </c>
      <c r="P3202">
        <f t="shared" si="98"/>
        <v>0</v>
      </c>
      <c r="Q3202">
        <f>YEAR(K3202)</f>
        <v>2014</v>
      </c>
      <c r="R3202">
        <f t="shared" si="99"/>
        <v>5</v>
      </c>
      <c r="S3202" s="17" t="s">
        <v>8343</v>
      </c>
      <c r="T3202" t="s">
        <v>8346</v>
      </c>
    </row>
    <row r="3203" spans="1:20" ht="48" x14ac:dyDescent="0.2">
      <c r="A3203">
        <v>4009</v>
      </c>
      <c r="B3203" s="3" t="s">
        <v>4005</v>
      </c>
      <c r="C3203" s="3" t="s">
        <v>8114</v>
      </c>
      <c r="D3203" s="6">
        <v>1930</v>
      </c>
      <c r="E3203" s="8">
        <v>75</v>
      </c>
      <c r="F3203" t="s">
        <v>8220</v>
      </c>
      <c r="G3203" t="s">
        <v>8224</v>
      </c>
      <c r="H3203" t="s">
        <v>8246</v>
      </c>
      <c r="I3203" s="12">
        <v>1410281360</v>
      </c>
      <c r="J3203" s="12">
        <v>1406825360</v>
      </c>
      <c r="K3203" s="13">
        <f>(J3203/86400)+25569</f>
        <v>41851.700925925928</v>
      </c>
      <c r="L3203" t="b">
        <v>0</v>
      </c>
      <c r="M3203">
        <v>3</v>
      </c>
      <c r="N3203" t="b">
        <v>0</v>
      </c>
      <c r="O3203" t="s">
        <v>8269</v>
      </c>
      <c r="P3203">
        <f t="shared" ref="P3203:P3266" si="100">IFERROR(ROUND(E3203/L3203,2),0)</f>
        <v>0</v>
      </c>
      <c r="Q3203">
        <f>YEAR(K3203)</f>
        <v>2014</v>
      </c>
      <c r="R3203">
        <f t="shared" ref="R3203:R3266" si="101">ROUND(E3203/D3203*100,0)</f>
        <v>4</v>
      </c>
      <c r="S3203" s="17" t="s">
        <v>8343</v>
      </c>
      <c r="T3203" t="s">
        <v>8346</v>
      </c>
    </row>
    <row r="3204" spans="1:20" ht="32" x14ac:dyDescent="0.2">
      <c r="A3204">
        <v>3052</v>
      </c>
      <c r="B3204" s="3" t="s">
        <v>3052</v>
      </c>
      <c r="C3204" s="3" t="s">
        <v>7162</v>
      </c>
      <c r="D3204" s="6">
        <v>50000</v>
      </c>
      <c r="E3204" s="8">
        <v>75</v>
      </c>
      <c r="F3204" t="s">
        <v>8220</v>
      </c>
      <c r="G3204" t="s">
        <v>8223</v>
      </c>
      <c r="H3204" t="s">
        <v>8245</v>
      </c>
      <c r="I3204" s="12">
        <v>1432828740</v>
      </c>
      <c r="J3204" s="12">
        <v>1430237094</v>
      </c>
      <c r="K3204" s="13">
        <f>(J3204/86400)+25569</f>
        <v>42122.670069444444</v>
      </c>
      <c r="L3204" t="b">
        <v>0</v>
      </c>
      <c r="M3204">
        <v>2</v>
      </c>
      <c r="N3204" t="b">
        <v>0</v>
      </c>
      <c r="O3204" t="s">
        <v>8301</v>
      </c>
      <c r="P3204">
        <f t="shared" si="100"/>
        <v>0</v>
      </c>
      <c r="Q3204">
        <f>YEAR(K3204)</f>
        <v>2015</v>
      </c>
      <c r="R3204">
        <f t="shared" si="101"/>
        <v>0</v>
      </c>
      <c r="S3204" s="17" t="s">
        <v>8343</v>
      </c>
      <c r="T3204" t="s">
        <v>8344</v>
      </c>
    </row>
    <row r="3205" spans="1:20" ht="32" x14ac:dyDescent="0.2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 s="12">
        <v>1424746800</v>
      </c>
      <c r="J3205" s="12">
        <v>1422067870</v>
      </c>
      <c r="K3205" s="13">
        <f>(J3205/86400)+25569</f>
        <v>42028.11886574074</v>
      </c>
      <c r="L3205" t="b">
        <v>0</v>
      </c>
      <c r="M3205">
        <v>14</v>
      </c>
      <c r="N3205" t="b">
        <v>0</v>
      </c>
      <c r="O3205" t="s">
        <v>8282</v>
      </c>
      <c r="P3205">
        <f t="shared" si="100"/>
        <v>0</v>
      </c>
      <c r="Q3205">
        <f>YEAR(K3205)</f>
        <v>2015</v>
      </c>
      <c r="R3205">
        <f t="shared" si="101"/>
        <v>0</v>
      </c>
      <c r="S3205" s="17" t="s">
        <v>8339</v>
      </c>
      <c r="T3205" t="s">
        <v>8365</v>
      </c>
    </row>
    <row r="3206" spans="1:20" ht="32" x14ac:dyDescent="0.2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 s="12">
        <v>1480568781</v>
      </c>
      <c r="J3206" s="12">
        <v>1477973181</v>
      </c>
      <c r="K3206" s="13">
        <f>(J3206/86400)+25569</f>
        <v>42675.171076388884</v>
      </c>
      <c r="L3206" t="b">
        <v>0</v>
      </c>
      <c r="M3206">
        <v>3</v>
      </c>
      <c r="N3206" t="b">
        <v>0</v>
      </c>
      <c r="O3206" t="s">
        <v>8282</v>
      </c>
      <c r="P3206">
        <f t="shared" si="100"/>
        <v>0</v>
      </c>
      <c r="Q3206">
        <f>YEAR(K3206)</f>
        <v>2016</v>
      </c>
      <c r="R3206">
        <f t="shared" si="101"/>
        <v>0</v>
      </c>
      <c r="S3206" s="17" t="s">
        <v>8339</v>
      </c>
      <c r="T3206" t="s">
        <v>8365</v>
      </c>
    </row>
    <row r="3207" spans="1:20" ht="48" x14ac:dyDescent="0.2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 s="12">
        <v>1314856800</v>
      </c>
      <c r="J3207" s="12">
        <v>1311789885</v>
      </c>
      <c r="K3207" s="13">
        <f>(J3207/86400)+25569</f>
        <v>40751.753298611111</v>
      </c>
      <c r="L3207" t="b">
        <v>0</v>
      </c>
      <c r="M3207">
        <v>4</v>
      </c>
      <c r="N3207" t="b">
        <v>0</v>
      </c>
      <c r="O3207" t="s">
        <v>8277</v>
      </c>
      <c r="P3207">
        <f t="shared" si="100"/>
        <v>0</v>
      </c>
      <c r="Q3207">
        <f>YEAR(K3207)</f>
        <v>2011</v>
      </c>
      <c r="R3207">
        <f t="shared" si="101"/>
        <v>7</v>
      </c>
      <c r="S3207" s="17" t="s">
        <v>8347</v>
      </c>
      <c r="T3207" t="s">
        <v>8348</v>
      </c>
    </row>
    <row r="3208" spans="1:20" ht="48" x14ac:dyDescent="0.2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 s="12">
        <v>1447451756</v>
      </c>
      <c r="J3208" s="12">
        <v>1444856156</v>
      </c>
      <c r="K3208" s="13">
        <f>(J3208/86400)+25569</f>
        <v>42291.872175925921</v>
      </c>
      <c r="L3208" t="b">
        <v>0</v>
      </c>
      <c r="M3208">
        <v>6</v>
      </c>
      <c r="N3208" t="b">
        <v>0</v>
      </c>
      <c r="O3208" t="s">
        <v>8285</v>
      </c>
      <c r="P3208">
        <f t="shared" si="100"/>
        <v>0</v>
      </c>
      <c r="Q3208">
        <f>YEAR(K3208)</f>
        <v>2015</v>
      </c>
      <c r="R3208">
        <f t="shared" si="101"/>
        <v>7</v>
      </c>
      <c r="S3208" s="17" t="s">
        <v>8331</v>
      </c>
      <c r="T3208" t="s">
        <v>8368</v>
      </c>
    </row>
    <row r="3209" spans="1:20" ht="32" x14ac:dyDescent="0.2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 s="12">
        <v>1428981718</v>
      </c>
      <c r="J3209" s="12">
        <v>1423801318</v>
      </c>
      <c r="K3209" s="13">
        <f>(J3209/86400)+25569</f>
        <v>42048.181921296295</v>
      </c>
      <c r="L3209" t="b">
        <v>0</v>
      </c>
      <c r="M3209">
        <v>3</v>
      </c>
      <c r="N3209" t="b">
        <v>0</v>
      </c>
      <c r="O3209" t="s">
        <v>8282</v>
      </c>
      <c r="P3209">
        <f t="shared" si="100"/>
        <v>0</v>
      </c>
      <c r="Q3209">
        <f>YEAR(K3209)</f>
        <v>2015</v>
      </c>
      <c r="R3209">
        <f t="shared" si="101"/>
        <v>0</v>
      </c>
      <c r="S3209" s="17" t="s">
        <v>8339</v>
      </c>
      <c r="T3209" t="s">
        <v>8365</v>
      </c>
    </row>
    <row r="3210" spans="1:20" ht="48" x14ac:dyDescent="0.2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 s="12">
        <v>1424920795</v>
      </c>
      <c r="J3210" s="12">
        <v>1422328795</v>
      </c>
      <c r="K3210" s="13">
        <f>(J3210/86400)+25569</f>
        <v>42031.138831018514</v>
      </c>
      <c r="L3210" t="b">
        <v>0</v>
      </c>
      <c r="M3210">
        <v>3</v>
      </c>
      <c r="N3210" t="b">
        <v>0</v>
      </c>
      <c r="O3210" t="s">
        <v>8301</v>
      </c>
      <c r="P3210">
        <f t="shared" si="100"/>
        <v>0</v>
      </c>
      <c r="Q3210">
        <f>YEAR(K3210)</f>
        <v>2015</v>
      </c>
      <c r="R3210">
        <f t="shared" si="101"/>
        <v>0</v>
      </c>
      <c r="S3210" s="17" t="s">
        <v>8343</v>
      </c>
      <c r="T3210" t="s">
        <v>8344</v>
      </c>
    </row>
    <row r="3211" spans="1:20" ht="48" hidden="1" x14ac:dyDescent="0.2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 s="12">
        <v>1486165880</v>
      </c>
      <c r="J3211" s="12">
        <v>1480981880</v>
      </c>
      <c r="K3211" s="13">
        <f>(J3211/86400)+25569</f>
        <v>42709.993981481486</v>
      </c>
      <c r="L3211" t="b">
        <v>0</v>
      </c>
      <c r="M3211">
        <v>6</v>
      </c>
      <c r="N3211" t="b">
        <v>0</v>
      </c>
      <c r="O3211" t="s">
        <v>8265</v>
      </c>
      <c r="P3211">
        <f t="shared" si="100"/>
        <v>0</v>
      </c>
      <c r="Q3211">
        <f>YEAR(K3211)</f>
        <v>2016</v>
      </c>
      <c r="R3211">
        <f t="shared" si="101"/>
        <v>14</v>
      </c>
      <c r="S3211" s="17" t="s">
        <v>8341</v>
      </c>
      <c r="T3211" t="s">
        <v>8357</v>
      </c>
    </row>
    <row r="3212" spans="1:20" ht="48" x14ac:dyDescent="0.2">
      <c r="A3212">
        <v>2700</v>
      </c>
      <c r="B3212" s="3" t="s">
        <v>2700</v>
      </c>
      <c r="C3212" s="3" t="s">
        <v>6810</v>
      </c>
      <c r="D3212" s="6">
        <v>9999</v>
      </c>
      <c r="E3212" s="8">
        <v>70</v>
      </c>
      <c r="F3212" t="s">
        <v>8220</v>
      </c>
      <c r="G3212" t="s">
        <v>8223</v>
      </c>
      <c r="H3212" t="s">
        <v>8245</v>
      </c>
      <c r="I3212" s="12">
        <v>1411073972</v>
      </c>
      <c r="J3212" s="12">
        <v>1408481972</v>
      </c>
      <c r="K3212" s="13">
        <f>(J3212/86400)+25569</f>
        <v>41870.874675925923</v>
      </c>
      <c r="L3212" t="b">
        <v>0</v>
      </c>
      <c r="M3212">
        <v>4</v>
      </c>
      <c r="N3212" t="b">
        <v>0</v>
      </c>
      <c r="O3212" t="s">
        <v>8282</v>
      </c>
      <c r="P3212">
        <f t="shared" si="100"/>
        <v>0</v>
      </c>
      <c r="Q3212">
        <f>YEAR(K3212)</f>
        <v>2014</v>
      </c>
      <c r="R3212">
        <f t="shared" si="101"/>
        <v>1</v>
      </c>
      <c r="S3212" s="17" t="s">
        <v>8339</v>
      </c>
      <c r="T3212" t="s">
        <v>8365</v>
      </c>
    </row>
    <row r="3213" spans="1:20" ht="48" x14ac:dyDescent="0.2">
      <c r="A3213">
        <v>1070</v>
      </c>
      <c r="B3213" s="3" t="s">
        <v>1071</v>
      </c>
      <c r="C3213" s="3" t="s">
        <v>5180</v>
      </c>
      <c r="D3213" s="6">
        <v>10000</v>
      </c>
      <c r="E3213" s="8">
        <v>70</v>
      </c>
      <c r="F3213" t="s">
        <v>8220</v>
      </c>
      <c r="G3213" t="s">
        <v>8223</v>
      </c>
      <c r="H3213" t="s">
        <v>8245</v>
      </c>
      <c r="I3213" s="12">
        <v>1349050622</v>
      </c>
      <c r="J3213" s="12">
        <v>1347322622</v>
      </c>
      <c r="K3213" s="13">
        <f>(J3213/86400)+25569</f>
        <v>41163.011828703704</v>
      </c>
      <c r="L3213" t="b">
        <v>0</v>
      </c>
      <c r="M3213">
        <v>2</v>
      </c>
      <c r="N3213" t="b">
        <v>0</v>
      </c>
      <c r="O3213" t="s">
        <v>8280</v>
      </c>
      <c r="P3213">
        <f t="shared" si="100"/>
        <v>0</v>
      </c>
      <c r="Q3213">
        <f>YEAR(K3213)</f>
        <v>2012</v>
      </c>
      <c r="R3213">
        <f t="shared" si="101"/>
        <v>1</v>
      </c>
      <c r="S3213" s="17" t="s">
        <v>8336</v>
      </c>
      <c r="T3213" t="s">
        <v>8354</v>
      </c>
    </row>
    <row r="3214" spans="1:20" ht="48" x14ac:dyDescent="0.2">
      <c r="A3214">
        <v>898</v>
      </c>
      <c r="B3214" s="3" t="s">
        <v>899</v>
      </c>
      <c r="C3214" s="3" t="s">
        <v>5008</v>
      </c>
      <c r="D3214" s="6">
        <v>2500</v>
      </c>
      <c r="E3214" s="8">
        <v>70</v>
      </c>
      <c r="F3214" t="s">
        <v>8220</v>
      </c>
      <c r="G3214" t="s">
        <v>8223</v>
      </c>
      <c r="H3214" t="s">
        <v>8245</v>
      </c>
      <c r="I3214" s="12">
        <v>1326651110</v>
      </c>
      <c r="J3214" s="12">
        <v>1322763110</v>
      </c>
      <c r="K3214" s="13">
        <f>(J3214/86400)+25569</f>
        <v>40878.758217592593</v>
      </c>
      <c r="L3214" t="b">
        <v>0</v>
      </c>
      <c r="M3214">
        <v>2</v>
      </c>
      <c r="N3214" t="b">
        <v>0</v>
      </c>
      <c r="O3214" t="s">
        <v>8277</v>
      </c>
      <c r="P3214">
        <f t="shared" si="100"/>
        <v>0</v>
      </c>
      <c r="Q3214">
        <f>YEAR(K3214)</f>
        <v>2011</v>
      </c>
      <c r="R3214">
        <f t="shared" si="101"/>
        <v>3</v>
      </c>
      <c r="S3214" s="17" t="s">
        <v>8347</v>
      </c>
      <c r="T3214" t="s">
        <v>8348</v>
      </c>
    </row>
    <row r="3215" spans="1:20" ht="48" x14ac:dyDescent="0.2">
      <c r="A3215">
        <v>543</v>
      </c>
      <c r="B3215" s="3" t="s">
        <v>544</v>
      </c>
      <c r="C3215" s="3" t="s">
        <v>4653</v>
      </c>
      <c r="D3215" s="6">
        <v>22000</v>
      </c>
      <c r="E3215" s="8">
        <v>70</v>
      </c>
      <c r="F3215" t="s">
        <v>8220</v>
      </c>
      <c r="G3215" t="s">
        <v>8225</v>
      </c>
      <c r="H3215" t="s">
        <v>8247</v>
      </c>
      <c r="I3215" s="12">
        <v>1414807962</v>
      </c>
      <c r="J3215" s="12">
        <v>1412215962</v>
      </c>
      <c r="K3215" s="13">
        <f>(J3215/86400)+25569</f>
        <v>41914.092152777775</v>
      </c>
      <c r="L3215" t="b">
        <v>0</v>
      </c>
      <c r="M3215">
        <v>2</v>
      </c>
      <c r="N3215" t="b">
        <v>0</v>
      </c>
      <c r="O3215" t="s">
        <v>8270</v>
      </c>
      <c r="P3215">
        <f t="shared" si="100"/>
        <v>0</v>
      </c>
      <c r="Q3215">
        <f>YEAR(K3215)</f>
        <v>2014</v>
      </c>
      <c r="R3215">
        <f t="shared" si="101"/>
        <v>0</v>
      </c>
      <c r="S3215" s="17" t="s">
        <v>8328</v>
      </c>
      <c r="T3215" t="s">
        <v>8362</v>
      </c>
    </row>
    <row r="3216" spans="1:20" ht="48" x14ac:dyDescent="0.2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 s="12">
        <v>1432913659</v>
      </c>
      <c r="J3216" s="12">
        <v>1430321659</v>
      </c>
      <c r="K3216" s="13">
        <f>(J3216/86400)+25569</f>
        <v>42123.648831018523</v>
      </c>
      <c r="L3216" t="b">
        <v>0</v>
      </c>
      <c r="M3216">
        <v>3</v>
      </c>
      <c r="N3216" t="b">
        <v>0</v>
      </c>
      <c r="O3216" t="s">
        <v>8269</v>
      </c>
      <c r="P3216">
        <f t="shared" si="100"/>
        <v>0</v>
      </c>
      <c r="Q3216">
        <f>YEAR(K3216)</f>
        <v>2015</v>
      </c>
      <c r="R3216">
        <f t="shared" si="101"/>
        <v>0</v>
      </c>
      <c r="S3216" s="17" t="s">
        <v>8343</v>
      </c>
      <c r="T3216" t="s">
        <v>8346</v>
      </c>
    </row>
    <row r="3217" spans="1:20" ht="48" hidden="1" x14ac:dyDescent="0.2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 s="12">
        <v>1463353200</v>
      </c>
      <c r="J3217" s="12">
        <v>1462285182</v>
      </c>
      <c r="K3217" s="13">
        <f>(J3217/86400)+25569</f>
        <v>42493.597013888888</v>
      </c>
      <c r="L3217" t="b">
        <v>0</v>
      </c>
      <c r="M3217">
        <v>3</v>
      </c>
      <c r="N3217" t="b">
        <v>1</v>
      </c>
      <c r="O3217" t="s">
        <v>8269</v>
      </c>
      <c r="P3217">
        <f t="shared" si="100"/>
        <v>0</v>
      </c>
      <c r="Q3217">
        <f>YEAR(K3217)</f>
        <v>2016</v>
      </c>
      <c r="R3217">
        <f t="shared" si="101"/>
        <v>140</v>
      </c>
      <c r="S3217" s="17" t="s">
        <v>8343</v>
      </c>
      <c r="T3217" t="s">
        <v>8346</v>
      </c>
    </row>
    <row r="3218" spans="1:20" ht="48" x14ac:dyDescent="0.2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 s="12">
        <v>1423913220</v>
      </c>
      <c r="J3218" s="12">
        <v>1421339077</v>
      </c>
      <c r="K3218" s="13">
        <f>(J3218/86400)+25569</f>
        <v>42019.683761574073</v>
      </c>
      <c r="L3218" t="b">
        <v>0</v>
      </c>
      <c r="M3218">
        <v>4</v>
      </c>
      <c r="N3218" t="b">
        <v>0</v>
      </c>
      <c r="O3218" t="s">
        <v>8269</v>
      </c>
      <c r="P3218">
        <f t="shared" si="100"/>
        <v>0</v>
      </c>
      <c r="Q3218">
        <f>YEAR(K3218)</f>
        <v>2015</v>
      </c>
      <c r="R3218">
        <f t="shared" si="101"/>
        <v>35</v>
      </c>
      <c r="S3218" s="17" t="s">
        <v>8343</v>
      </c>
      <c r="T3218" t="s">
        <v>8346</v>
      </c>
    </row>
    <row r="3219" spans="1:20" ht="48" x14ac:dyDescent="0.2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 s="12">
        <v>1410987400</v>
      </c>
      <c r="J3219" s="12">
        <v>1408395400</v>
      </c>
      <c r="K3219" s="13">
        <f>(J3219/86400)+25569</f>
        <v>41869.872685185182</v>
      </c>
      <c r="L3219" t="b">
        <v>0</v>
      </c>
      <c r="M3219">
        <v>7</v>
      </c>
      <c r="N3219" t="b">
        <v>0</v>
      </c>
      <c r="O3219" t="s">
        <v>8269</v>
      </c>
      <c r="P3219">
        <f t="shared" si="100"/>
        <v>0</v>
      </c>
      <c r="Q3219">
        <f>YEAR(K3219)</f>
        <v>2014</v>
      </c>
      <c r="R3219">
        <f t="shared" si="101"/>
        <v>14</v>
      </c>
      <c r="S3219" s="17" t="s">
        <v>8343</v>
      </c>
      <c r="T3219" t="s">
        <v>8346</v>
      </c>
    </row>
    <row r="3220" spans="1:20" ht="32" x14ac:dyDescent="0.2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 s="12">
        <v>1415740408</v>
      </c>
      <c r="J3220" s="12">
        <v>1414008808</v>
      </c>
      <c r="K3220" s="13">
        <f>(J3220/86400)+25569</f>
        <v>41934.842685185184</v>
      </c>
      <c r="L3220" t="b">
        <v>1</v>
      </c>
      <c r="M3220">
        <v>6</v>
      </c>
      <c r="N3220" t="b">
        <v>0</v>
      </c>
      <c r="O3220" t="s">
        <v>8283</v>
      </c>
      <c r="P3220">
        <f t="shared" si="100"/>
        <v>69.83</v>
      </c>
      <c r="Q3220">
        <f>YEAR(K3220)</f>
        <v>2014</v>
      </c>
      <c r="R3220">
        <f t="shared" si="101"/>
        <v>2</v>
      </c>
      <c r="S3220" s="17" t="s">
        <v>8333</v>
      </c>
      <c r="T3220" t="s">
        <v>8334</v>
      </c>
    </row>
    <row r="3221" spans="1:20" ht="48" x14ac:dyDescent="0.2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 s="12">
        <v>1456934893</v>
      </c>
      <c r="J3221" s="12">
        <v>1454342893</v>
      </c>
      <c r="K3221" s="13">
        <f>(J3221/86400)+25569</f>
        <v>42401.672372685185</v>
      </c>
      <c r="L3221" t="b">
        <v>0</v>
      </c>
      <c r="M3221">
        <v>3</v>
      </c>
      <c r="N3221" t="b">
        <v>0</v>
      </c>
      <c r="O3221" t="s">
        <v>8269</v>
      </c>
      <c r="P3221">
        <f t="shared" si="100"/>
        <v>0</v>
      </c>
      <c r="Q3221">
        <f>YEAR(K3221)</f>
        <v>2016</v>
      </c>
      <c r="R3221">
        <f t="shared" si="101"/>
        <v>4</v>
      </c>
      <c r="S3221" s="17" t="s">
        <v>8343</v>
      </c>
      <c r="T3221" t="s">
        <v>8346</v>
      </c>
    </row>
    <row r="3222" spans="1:20" ht="48" x14ac:dyDescent="0.2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 s="12">
        <v>1436368622</v>
      </c>
      <c r="J3222" s="12">
        <v>1433776622</v>
      </c>
      <c r="K3222" s="13">
        <f>(J3222/86400)+25569</f>
        <v>42163.636828703704</v>
      </c>
      <c r="L3222" t="b">
        <v>0</v>
      </c>
      <c r="M3222">
        <v>8</v>
      </c>
      <c r="N3222" t="b">
        <v>0</v>
      </c>
      <c r="O3222" t="s">
        <v>8270</v>
      </c>
      <c r="P3222">
        <f t="shared" si="100"/>
        <v>0</v>
      </c>
      <c r="Q3222">
        <f>YEAR(K3222)</f>
        <v>2015</v>
      </c>
      <c r="R3222">
        <f t="shared" si="101"/>
        <v>3</v>
      </c>
      <c r="S3222" s="17" t="s">
        <v>8328</v>
      </c>
      <c r="T3222" t="s">
        <v>8362</v>
      </c>
    </row>
    <row r="3223" spans="1:20" ht="48" x14ac:dyDescent="0.2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 s="12">
        <v>1424137247</v>
      </c>
      <c r="J3223" s="12">
        <v>1421545247</v>
      </c>
      <c r="K3223" s="13">
        <f>(J3223/86400)+25569</f>
        <v>42022.069988425923</v>
      </c>
      <c r="L3223" t="b">
        <v>0</v>
      </c>
      <c r="M3223">
        <v>2</v>
      </c>
      <c r="N3223" t="b">
        <v>0</v>
      </c>
      <c r="O3223" t="s">
        <v>8270</v>
      </c>
      <c r="P3223">
        <f t="shared" si="100"/>
        <v>0</v>
      </c>
      <c r="Q3223">
        <f>YEAR(K3223)</f>
        <v>2015</v>
      </c>
      <c r="R3223">
        <f t="shared" si="101"/>
        <v>0</v>
      </c>
      <c r="S3223" s="17" t="s">
        <v>8328</v>
      </c>
      <c r="T3223" t="s">
        <v>8362</v>
      </c>
    </row>
    <row r="3224" spans="1:20" ht="48" hidden="1" x14ac:dyDescent="0.2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 s="12">
        <v>1383789603</v>
      </c>
      <c r="J3224" s="12">
        <v>1381194003</v>
      </c>
      <c r="K3224" s="13">
        <f>(J3224/86400)+25569</f>
        <v>41555.041701388887</v>
      </c>
      <c r="L3224" t="b">
        <v>0</v>
      </c>
      <c r="M3224">
        <v>1</v>
      </c>
      <c r="N3224" t="b">
        <v>0</v>
      </c>
      <c r="O3224" t="s">
        <v>8288</v>
      </c>
      <c r="P3224">
        <f t="shared" si="100"/>
        <v>0</v>
      </c>
      <c r="Q3224">
        <f>YEAR(K3224)</f>
        <v>2013</v>
      </c>
      <c r="R3224">
        <f t="shared" si="101"/>
        <v>1</v>
      </c>
      <c r="S3224" s="17" t="s">
        <v>8331</v>
      </c>
      <c r="T3224" t="s">
        <v>8369</v>
      </c>
    </row>
    <row r="3225" spans="1:20" ht="32" x14ac:dyDescent="0.2">
      <c r="A3225">
        <v>2519</v>
      </c>
      <c r="B3225" s="3" t="s">
        <v>2519</v>
      </c>
      <c r="C3225" s="3" t="s">
        <v>6629</v>
      </c>
      <c r="D3225" s="6">
        <v>150000</v>
      </c>
      <c r="E3225" s="8">
        <v>65</v>
      </c>
      <c r="F3225" t="s">
        <v>8220</v>
      </c>
      <c r="G3225" t="s">
        <v>8223</v>
      </c>
      <c r="H3225" t="s">
        <v>8245</v>
      </c>
      <c r="I3225" s="12">
        <v>1405741404</v>
      </c>
      <c r="J3225" s="12">
        <v>1403149404</v>
      </c>
      <c r="K3225" s="13">
        <f>(J3225/86400)+25569</f>
        <v>41809.155138888891</v>
      </c>
      <c r="L3225" t="b">
        <v>0</v>
      </c>
      <c r="M3225">
        <v>4</v>
      </c>
      <c r="N3225" t="b">
        <v>0</v>
      </c>
      <c r="O3225" t="s">
        <v>8297</v>
      </c>
      <c r="P3225">
        <f t="shared" si="100"/>
        <v>0</v>
      </c>
      <c r="Q3225">
        <f>YEAR(K3225)</f>
        <v>2014</v>
      </c>
      <c r="R3225">
        <f t="shared" si="101"/>
        <v>0</v>
      </c>
      <c r="S3225" s="17" t="s">
        <v>8339</v>
      </c>
      <c r="T3225" t="s">
        <v>8377</v>
      </c>
    </row>
    <row r="3226" spans="1:20" ht="48" x14ac:dyDescent="0.2">
      <c r="A3226">
        <v>872</v>
      </c>
      <c r="B3226" s="3" t="s">
        <v>873</v>
      </c>
      <c r="C3226" s="3" t="s">
        <v>4982</v>
      </c>
      <c r="D3226" s="6">
        <v>8000</v>
      </c>
      <c r="E3226" s="8">
        <v>65</v>
      </c>
      <c r="F3226" t="s">
        <v>8220</v>
      </c>
      <c r="G3226" t="s">
        <v>8223</v>
      </c>
      <c r="H3226" t="s">
        <v>8245</v>
      </c>
      <c r="I3226" s="12">
        <v>1299786527</v>
      </c>
      <c r="J3226" s="12">
        <v>1295898527</v>
      </c>
      <c r="K3226" s="13">
        <f>(J3226/86400)+25569</f>
        <v>40567.825543981482</v>
      </c>
      <c r="L3226" t="b">
        <v>0</v>
      </c>
      <c r="M3226">
        <v>2</v>
      </c>
      <c r="N3226" t="b">
        <v>0</v>
      </c>
      <c r="O3226" t="s">
        <v>8276</v>
      </c>
      <c r="P3226">
        <f t="shared" si="100"/>
        <v>0</v>
      </c>
      <c r="Q3226">
        <f>YEAR(K3226)</f>
        <v>2011</v>
      </c>
      <c r="R3226">
        <f t="shared" si="101"/>
        <v>1</v>
      </c>
      <c r="S3226" s="17" t="s">
        <v>8347</v>
      </c>
      <c r="T3226" t="s">
        <v>8370</v>
      </c>
    </row>
    <row r="3227" spans="1:20" ht="48" x14ac:dyDescent="0.2">
      <c r="A3227">
        <v>878</v>
      </c>
      <c r="B3227" s="3" t="s">
        <v>879</v>
      </c>
      <c r="C3227" s="3" t="s">
        <v>4988</v>
      </c>
      <c r="D3227" s="6">
        <v>5000</v>
      </c>
      <c r="E3227" s="8">
        <v>65</v>
      </c>
      <c r="F3227" t="s">
        <v>8220</v>
      </c>
      <c r="G3227" t="s">
        <v>8223</v>
      </c>
      <c r="H3227" t="s">
        <v>8245</v>
      </c>
      <c r="I3227" s="12">
        <v>1293082524</v>
      </c>
      <c r="J3227" s="12">
        <v>1290490524</v>
      </c>
      <c r="K3227" s="13">
        <f>(J3227/86400)+25569</f>
        <v>40505.232916666668</v>
      </c>
      <c r="L3227" t="b">
        <v>0</v>
      </c>
      <c r="M3227">
        <v>2</v>
      </c>
      <c r="N3227" t="b">
        <v>0</v>
      </c>
      <c r="O3227" t="s">
        <v>8276</v>
      </c>
      <c r="P3227">
        <f t="shared" si="100"/>
        <v>0</v>
      </c>
      <c r="Q3227">
        <f>YEAR(K3227)</f>
        <v>2010</v>
      </c>
      <c r="R3227">
        <f t="shared" si="101"/>
        <v>1</v>
      </c>
      <c r="S3227" s="17" t="s">
        <v>8347</v>
      </c>
      <c r="T3227" t="s">
        <v>8370</v>
      </c>
    </row>
    <row r="3228" spans="1:20" ht="32" x14ac:dyDescent="0.2">
      <c r="A3228">
        <v>996</v>
      </c>
      <c r="B3228" s="3" t="s">
        <v>997</v>
      </c>
      <c r="C3228" s="3" t="s">
        <v>5106</v>
      </c>
      <c r="D3228" s="6">
        <v>4000</v>
      </c>
      <c r="E3228" s="8">
        <v>65</v>
      </c>
      <c r="F3228" t="s">
        <v>8220</v>
      </c>
      <c r="G3228" t="s">
        <v>8223</v>
      </c>
      <c r="H3228" t="s">
        <v>8245</v>
      </c>
      <c r="I3228" s="12">
        <v>1406474820</v>
      </c>
      <c r="J3228" s="12">
        <v>1403902060</v>
      </c>
      <c r="K3228" s="13">
        <f>(J3228/86400)+25569</f>
        <v>41817.866435185184</v>
      </c>
      <c r="L3228" t="b">
        <v>0</v>
      </c>
      <c r="M3228">
        <v>5</v>
      </c>
      <c r="N3228" t="b">
        <v>0</v>
      </c>
      <c r="O3228" t="s">
        <v>8271</v>
      </c>
      <c r="P3228">
        <f t="shared" si="100"/>
        <v>0</v>
      </c>
      <c r="Q3228">
        <f>YEAR(K3228)</f>
        <v>2014</v>
      </c>
      <c r="R3228">
        <f t="shared" si="101"/>
        <v>2</v>
      </c>
      <c r="S3228" s="17" t="s">
        <v>8328</v>
      </c>
      <c r="T3228" t="s">
        <v>8330</v>
      </c>
    </row>
    <row r="3229" spans="1:20" ht="32" x14ac:dyDescent="0.2">
      <c r="A3229">
        <v>997</v>
      </c>
      <c r="B3229" s="3" t="s">
        <v>998</v>
      </c>
      <c r="C3229" s="3" t="s">
        <v>5107</v>
      </c>
      <c r="D3229" s="6">
        <v>5000</v>
      </c>
      <c r="E3229" s="8">
        <v>65</v>
      </c>
      <c r="F3229" t="s">
        <v>8220</v>
      </c>
      <c r="G3229" t="s">
        <v>8223</v>
      </c>
      <c r="H3229" t="s">
        <v>8245</v>
      </c>
      <c r="I3229" s="12">
        <v>1417145297</v>
      </c>
      <c r="J3229" s="12">
        <v>1414549697</v>
      </c>
      <c r="K3229" s="13">
        <f>(J3229/86400)+25569</f>
        <v>41941.10297453704</v>
      </c>
      <c r="L3229" t="b">
        <v>0</v>
      </c>
      <c r="M3229">
        <v>8</v>
      </c>
      <c r="N3229" t="b">
        <v>0</v>
      </c>
      <c r="O3229" t="s">
        <v>8271</v>
      </c>
      <c r="P3229">
        <f t="shared" si="100"/>
        <v>0</v>
      </c>
      <c r="Q3229">
        <f>YEAR(K3229)</f>
        <v>2014</v>
      </c>
      <c r="R3229">
        <f t="shared" si="101"/>
        <v>1</v>
      </c>
      <c r="S3229" s="17" t="s">
        <v>8328</v>
      </c>
      <c r="T3229" t="s">
        <v>8330</v>
      </c>
    </row>
    <row r="3230" spans="1:20" ht="48" hidden="1" x14ac:dyDescent="0.2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 s="12">
        <v>1459180229</v>
      </c>
      <c r="J3230" s="12">
        <v>1457023829</v>
      </c>
      <c r="K3230" s="13">
        <f>(J3230/86400)+25569</f>
        <v>42432.701724537037</v>
      </c>
      <c r="L3230" t="b">
        <v>0</v>
      </c>
      <c r="M3230">
        <v>3</v>
      </c>
      <c r="N3230" t="b">
        <v>1</v>
      </c>
      <c r="O3230" t="s">
        <v>8269</v>
      </c>
      <c r="P3230">
        <f t="shared" si="100"/>
        <v>0</v>
      </c>
      <c r="Q3230">
        <f>YEAR(K3230)</f>
        <v>2016</v>
      </c>
      <c r="R3230">
        <f t="shared" si="101"/>
        <v>6500</v>
      </c>
      <c r="S3230" s="17" t="s">
        <v>8343</v>
      </c>
      <c r="T3230" t="s">
        <v>8346</v>
      </c>
    </row>
    <row r="3231" spans="1:20" ht="48" x14ac:dyDescent="0.2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 s="12">
        <v>1406603696</v>
      </c>
      <c r="J3231" s="12">
        <v>1405307696</v>
      </c>
      <c r="K3231" s="13">
        <f>(J3231/86400)+25569</f>
        <v>41834.135370370372</v>
      </c>
      <c r="L3231" t="b">
        <v>0</v>
      </c>
      <c r="M3231">
        <v>4</v>
      </c>
      <c r="N3231" t="b">
        <v>0</v>
      </c>
      <c r="O3231" t="s">
        <v>8269</v>
      </c>
      <c r="P3231">
        <f t="shared" si="100"/>
        <v>0</v>
      </c>
      <c r="Q3231">
        <f>YEAR(K3231)</f>
        <v>2014</v>
      </c>
      <c r="R3231">
        <f t="shared" si="101"/>
        <v>9</v>
      </c>
      <c r="S3231" s="17" t="s">
        <v>8343</v>
      </c>
      <c r="T3231" t="s">
        <v>8346</v>
      </c>
    </row>
    <row r="3232" spans="1:20" ht="48" hidden="1" x14ac:dyDescent="0.2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 s="12">
        <v>1380449461</v>
      </c>
      <c r="J3232" s="12">
        <v>1375265461</v>
      </c>
      <c r="K3232" s="13">
        <f>(J3232/86400)+25569</f>
        <v>41486.424317129626</v>
      </c>
      <c r="L3232" t="b">
        <v>0</v>
      </c>
      <c r="M3232">
        <v>13</v>
      </c>
      <c r="N3232" t="b">
        <v>1</v>
      </c>
      <c r="O3232" t="s">
        <v>8272</v>
      </c>
      <c r="P3232">
        <f t="shared" si="100"/>
        <v>0</v>
      </c>
      <c r="Q3232">
        <f>YEAR(K3232)</f>
        <v>2013</v>
      </c>
      <c r="R3232">
        <f t="shared" si="101"/>
        <v>160</v>
      </c>
      <c r="S3232" s="17" t="s">
        <v>8331</v>
      </c>
      <c r="T3232" t="s">
        <v>8353</v>
      </c>
    </row>
    <row r="3233" spans="1:20" ht="48" x14ac:dyDescent="0.2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 s="12">
        <v>1435934795</v>
      </c>
      <c r="J3233" s="12">
        <v>1430750795</v>
      </c>
      <c r="K3233" s="13">
        <f>(J3233/86400)+25569</f>
        <v>42128.615682870368</v>
      </c>
      <c r="L3233" t="b">
        <v>0</v>
      </c>
      <c r="M3233">
        <v>4</v>
      </c>
      <c r="N3233" t="b">
        <v>0</v>
      </c>
      <c r="O3233" t="s">
        <v>8269</v>
      </c>
      <c r="P3233">
        <f t="shared" si="100"/>
        <v>0</v>
      </c>
      <c r="Q3233">
        <f>YEAR(K3233)</f>
        <v>2015</v>
      </c>
      <c r="R3233">
        <f t="shared" si="101"/>
        <v>2</v>
      </c>
      <c r="S3233" s="17" t="s">
        <v>8343</v>
      </c>
      <c r="T3233" t="s">
        <v>8346</v>
      </c>
    </row>
    <row r="3234" spans="1:20" ht="48" x14ac:dyDescent="0.2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 s="12">
        <v>1377995523</v>
      </c>
      <c r="J3234" s="12">
        <v>1375403523</v>
      </c>
      <c r="K3234" s="13">
        <f>(J3234/86400)+25569</f>
        <v>41488.022256944445</v>
      </c>
      <c r="L3234" t="b">
        <v>0</v>
      </c>
      <c r="M3234">
        <v>5</v>
      </c>
      <c r="N3234" t="b">
        <v>0</v>
      </c>
      <c r="O3234" t="s">
        <v>8276</v>
      </c>
      <c r="P3234">
        <f t="shared" si="100"/>
        <v>0</v>
      </c>
      <c r="Q3234">
        <f>YEAR(K3234)</f>
        <v>2013</v>
      </c>
      <c r="R3234">
        <f t="shared" si="101"/>
        <v>0</v>
      </c>
      <c r="S3234" s="17" t="s">
        <v>8347</v>
      </c>
      <c r="T3234" t="s">
        <v>8370</v>
      </c>
    </row>
    <row r="3235" spans="1:20" ht="48" x14ac:dyDescent="0.2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 s="12">
        <v>1382414340</v>
      </c>
      <c r="J3235" s="12">
        <v>1380559201</v>
      </c>
      <c r="K3235" s="13">
        <f>(J3235/86400)+25569</f>
        <v>41547.694456018522</v>
      </c>
      <c r="L3235" t="b">
        <v>0</v>
      </c>
      <c r="M3235">
        <v>3</v>
      </c>
      <c r="N3235" t="b">
        <v>0</v>
      </c>
      <c r="O3235" t="s">
        <v>8268</v>
      </c>
      <c r="P3235">
        <f t="shared" si="100"/>
        <v>0</v>
      </c>
      <c r="Q3235">
        <f>YEAR(K3235)</f>
        <v>2013</v>
      </c>
      <c r="R3235">
        <f t="shared" si="101"/>
        <v>1</v>
      </c>
      <c r="S3235" s="17" t="s">
        <v>8341</v>
      </c>
      <c r="T3235" t="s">
        <v>8359</v>
      </c>
    </row>
    <row r="3236" spans="1:20" ht="32" x14ac:dyDescent="0.2">
      <c r="A3236">
        <v>709</v>
      </c>
      <c r="B3236" s="3" t="s">
        <v>710</v>
      </c>
      <c r="C3236" s="3" t="s">
        <v>4819</v>
      </c>
      <c r="D3236" s="6">
        <v>15000</v>
      </c>
      <c r="E3236" s="8">
        <v>61</v>
      </c>
      <c r="F3236" t="s">
        <v>8220</v>
      </c>
      <c r="G3236" t="s">
        <v>8223</v>
      </c>
      <c r="H3236" t="s">
        <v>8245</v>
      </c>
      <c r="I3236" s="12">
        <v>1417741159</v>
      </c>
      <c r="J3236" s="12">
        <v>1415149159</v>
      </c>
      <c r="K3236" s="13">
        <f>(J3236/86400)+25569</f>
        <v>41948.041192129633</v>
      </c>
      <c r="L3236" t="b">
        <v>0</v>
      </c>
      <c r="M3236">
        <v>2</v>
      </c>
      <c r="N3236" t="b">
        <v>0</v>
      </c>
      <c r="O3236" t="s">
        <v>8271</v>
      </c>
      <c r="P3236">
        <f t="shared" si="100"/>
        <v>0</v>
      </c>
      <c r="Q3236">
        <f>YEAR(K3236)</f>
        <v>2014</v>
      </c>
      <c r="R3236">
        <f t="shared" si="101"/>
        <v>0</v>
      </c>
      <c r="S3236" s="17" t="s">
        <v>8328</v>
      </c>
      <c r="T3236" t="s">
        <v>8330</v>
      </c>
    </row>
    <row r="3237" spans="1:20" ht="48" x14ac:dyDescent="0.2">
      <c r="A3237">
        <v>591</v>
      </c>
      <c r="B3237" s="3" t="s">
        <v>592</v>
      </c>
      <c r="C3237" s="3" t="s">
        <v>4701</v>
      </c>
      <c r="D3237" s="6">
        <v>100000</v>
      </c>
      <c r="E3237" s="8">
        <v>61</v>
      </c>
      <c r="F3237" t="s">
        <v>8220</v>
      </c>
      <c r="G3237" t="s">
        <v>8223</v>
      </c>
      <c r="H3237" t="s">
        <v>8245</v>
      </c>
      <c r="I3237" s="12">
        <v>1437570130</v>
      </c>
      <c r="J3237" s="12">
        <v>1434978130</v>
      </c>
      <c r="K3237" s="13">
        <f>(J3237/86400)+25569</f>
        <v>42177.543171296296</v>
      </c>
      <c r="L3237" t="b">
        <v>0</v>
      </c>
      <c r="M3237">
        <v>2</v>
      </c>
      <c r="N3237" t="b">
        <v>0</v>
      </c>
      <c r="O3237" t="s">
        <v>8270</v>
      </c>
      <c r="P3237">
        <f t="shared" si="100"/>
        <v>0</v>
      </c>
      <c r="Q3237">
        <f>YEAR(K3237)</f>
        <v>2015</v>
      </c>
      <c r="R3237">
        <f t="shared" si="101"/>
        <v>0</v>
      </c>
      <c r="S3237" s="17" t="s">
        <v>8328</v>
      </c>
      <c r="T3237" t="s">
        <v>8362</v>
      </c>
    </row>
    <row r="3238" spans="1:20" ht="48" x14ac:dyDescent="0.2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 s="12">
        <v>1425337200</v>
      </c>
      <c r="J3238" s="12">
        <v>1421432810</v>
      </c>
      <c r="K3238" s="13">
        <f>(J3238/86400)+25569</f>
        <v>42020.768634259264</v>
      </c>
      <c r="L3238" t="b">
        <v>0</v>
      </c>
      <c r="M3238">
        <v>6</v>
      </c>
      <c r="N3238" t="b">
        <v>0</v>
      </c>
      <c r="O3238" t="s">
        <v>8269</v>
      </c>
      <c r="P3238">
        <f t="shared" si="100"/>
        <v>0</v>
      </c>
      <c r="Q3238">
        <f>YEAR(K3238)</f>
        <v>2015</v>
      </c>
      <c r="R3238">
        <f t="shared" si="101"/>
        <v>8</v>
      </c>
      <c r="S3238" s="17" t="s">
        <v>8343</v>
      </c>
      <c r="T3238" t="s">
        <v>8346</v>
      </c>
    </row>
    <row r="3239" spans="1:20" ht="48" x14ac:dyDescent="0.2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 s="12">
        <v>1433443151</v>
      </c>
      <c r="J3239" s="12">
        <v>1430851151</v>
      </c>
      <c r="K3239" s="13">
        <f>(J3239/86400)+25569</f>
        <v>42129.77721064815</v>
      </c>
      <c r="L3239" t="b">
        <v>0</v>
      </c>
      <c r="M3239">
        <v>2</v>
      </c>
      <c r="N3239" t="b">
        <v>0</v>
      </c>
      <c r="O3239" t="s">
        <v>8266</v>
      </c>
      <c r="P3239">
        <f t="shared" si="100"/>
        <v>0</v>
      </c>
      <c r="Q3239">
        <f>YEAR(K3239)</f>
        <v>2015</v>
      </c>
      <c r="R3239">
        <f t="shared" si="101"/>
        <v>0</v>
      </c>
      <c r="S3239" s="17" t="s">
        <v>8341</v>
      </c>
      <c r="T3239" t="s">
        <v>8345</v>
      </c>
    </row>
    <row r="3240" spans="1:20" ht="32" x14ac:dyDescent="0.2">
      <c r="A3240">
        <v>1548</v>
      </c>
      <c r="B3240" s="3" t="s">
        <v>1549</v>
      </c>
      <c r="C3240" s="3" t="s">
        <v>5658</v>
      </c>
      <c r="D3240" s="6">
        <v>700</v>
      </c>
      <c r="E3240" s="8">
        <v>60</v>
      </c>
      <c r="F3240" t="s">
        <v>8220</v>
      </c>
      <c r="G3240" t="s">
        <v>8223</v>
      </c>
      <c r="H3240" t="s">
        <v>8245</v>
      </c>
      <c r="I3240" s="12">
        <v>1447020620</v>
      </c>
      <c r="J3240" s="12">
        <v>1444425020</v>
      </c>
      <c r="K3240" s="13">
        <f>(J3240/86400)+25569</f>
        <v>42286.88217592593</v>
      </c>
      <c r="L3240" t="b">
        <v>0</v>
      </c>
      <c r="M3240">
        <v>1</v>
      </c>
      <c r="N3240" t="b">
        <v>0</v>
      </c>
      <c r="O3240" t="s">
        <v>8287</v>
      </c>
      <c r="P3240">
        <f t="shared" si="100"/>
        <v>0</v>
      </c>
      <c r="Q3240">
        <f>YEAR(K3240)</f>
        <v>2015</v>
      </c>
      <c r="R3240">
        <f t="shared" si="101"/>
        <v>9</v>
      </c>
      <c r="S3240" s="17" t="s">
        <v>8333</v>
      </c>
      <c r="T3240" t="s">
        <v>8375</v>
      </c>
    </row>
    <row r="3241" spans="1:20" ht="48" x14ac:dyDescent="0.2">
      <c r="A3241">
        <v>1914</v>
      </c>
      <c r="B3241" s="3" t="s">
        <v>1915</v>
      </c>
      <c r="C3241" s="3" t="s">
        <v>6024</v>
      </c>
      <c r="D3241" s="6">
        <v>666</v>
      </c>
      <c r="E3241" s="8">
        <v>60</v>
      </c>
      <c r="F3241" t="s">
        <v>8220</v>
      </c>
      <c r="G3241" t="s">
        <v>8223</v>
      </c>
      <c r="H3241" t="s">
        <v>8245</v>
      </c>
      <c r="I3241" s="12">
        <v>1414814340</v>
      </c>
      <c r="J3241" s="12">
        <v>1413519073</v>
      </c>
      <c r="K3241" s="13">
        <f>(J3241/86400)+25569</f>
        <v>41929.174456018518</v>
      </c>
      <c r="L3241" t="b">
        <v>0</v>
      </c>
      <c r="M3241">
        <v>2</v>
      </c>
      <c r="N3241" t="b">
        <v>0</v>
      </c>
      <c r="O3241" t="s">
        <v>8292</v>
      </c>
      <c r="P3241">
        <f t="shared" si="100"/>
        <v>0</v>
      </c>
      <c r="Q3241">
        <f>YEAR(K3241)</f>
        <v>2014</v>
      </c>
      <c r="R3241">
        <f t="shared" si="101"/>
        <v>9</v>
      </c>
      <c r="S3241" s="17" t="s">
        <v>8328</v>
      </c>
      <c r="T3241" t="s">
        <v>8338</v>
      </c>
    </row>
    <row r="3242" spans="1:20" ht="48" hidden="1" x14ac:dyDescent="0.2">
      <c r="A3242">
        <v>617</v>
      </c>
      <c r="B3242" s="3" t="s">
        <v>618</v>
      </c>
      <c r="C3242" s="3" t="s">
        <v>4727</v>
      </c>
      <c r="D3242" s="6">
        <v>2000</v>
      </c>
      <c r="E3242" s="8">
        <v>60</v>
      </c>
      <c r="F3242" t="s">
        <v>8219</v>
      </c>
      <c r="G3242" t="s">
        <v>8224</v>
      </c>
      <c r="H3242" t="s">
        <v>8246</v>
      </c>
      <c r="I3242" s="12">
        <v>1431072843</v>
      </c>
      <c r="J3242" s="12">
        <v>1427184843</v>
      </c>
      <c r="K3242" s="13">
        <f>(J3242/86400)+25569</f>
        <v>42087.343090277776</v>
      </c>
      <c r="L3242" t="b">
        <v>0</v>
      </c>
      <c r="M3242">
        <v>3</v>
      </c>
      <c r="N3242" t="b">
        <v>0</v>
      </c>
      <c r="O3242" t="s">
        <v>8270</v>
      </c>
      <c r="P3242">
        <f t="shared" si="100"/>
        <v>0</v>
      </c>
      <c r="Q3242">
        <f>YEAR(K3242)</f>
        <v>2015</v>
      </c>
      <c r="R3242">
        <f t="shared" si="101"/>
        <v>3</v>
      </c>
      <c r="S3242" s="17" t="s">
        <v>8328</v>
      </c>
      <c r="T3242" t="s">
        <v>8362</v>
      </c>
    </row>
    <row r="3243" spans="1:20" ht="48" x14ac:dyDescent="0.2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 s="12">
        <v>1447799054</v>
      </c>
      <c r="J3243" s="12">
        <v>1445203454</v>
      </c>
      <c r="K3243" s="13">
        <f>(J3243/86400)+25569</f>
        <v>42295.891828703709</v>
      </c>
      <c r="L3243" t="b">
        <v>0</v>
      </c>
      <c r="M3243">
        <v>3</v>
      </c>
      <c r="N3243" t="b">
        <v>0</v>
      </c>
      <c r="O3243" t="s">
        <v>8269</v>
      </c>
      <c r="P3243">
        <f t="shared" si="100"/>
        <v>0</v>
      </c>
      <c r="Q3243">
        <f>YEAR(K3243)</f>
        <v>2015</v>
      </c>
      <c r="R3243">
        <f t="shared" si="101"/>
        <v>1</v>
      </c>
      <c r="S3243" s="17" t="s">
        <v>8343</v>
      </c>
      <c r="T3243" t="s">
        <v>8346</v>
      </c>
    </row>
    <row r="3244" spans="1:20" ht="48" x14ac:dyDescent="0.2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 s="12">
        <v>1437606507</v>
      </c>
      <c r="J3244" s="12">
        <v>1435014507</v>
      </c>
      <c r="K3244" s="13">
        <f>(J3244/86400)+25569</f>
        <v>42177.964201388888</v>
      </c>
      <c r="L3244" t="b">
        <v>0</v>
      </c>
      <c r="M3244">
        <v>4</v>
      </c>
      <c r="N3244" t="b">
        <v>0</v>
      </c>
      <c r="O3244" t="s">
        <v>8269</v>
      </c>
      <c r="P3244">
        <f t="shared" si="100"/>
        <v>0</v>
      </c>
      <c r="Q3244">
        <f>YEAR(K3244)</f>
        <v>2015</v>
      </c>
      <c r="R3244">
        <f t="shared" si="101"/>
        <v>6</v>
      </c>
      <c r="S3244" s="17" t="s">
        <v>8343</v>
      </c>
      <c r="T3244" t="s">
        <v>8346</v>
      </c>
    </row>
    <row r="3245" spans="1:20" ht="48" x14ac:dyDescent="0.2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 s="12">
        <v>1440272093</v>
      </c>
      <c r="J3245" s="12">
        <v>1435088093</v>
      </c>
      <c r="K3245" s="13">
        <f>(J3245/86400)+25569</f>
        <v>42178.815891203703</v>
      </c>
      <c r="L3245" t="b">
        <v>0</v>
      </c>
      <c r="M3245">
        <v>4</v>
      </c>
      <c r="N3245" t="b">
        <v>0</v>
      </c>
      <c r="O3245" t="s">
        <v>8269</v>
      </c>
      <c r="P3245">
        <f t="shared" si="100"/>
        <v>0</v>
      </c>
      <c r="Q3245">
        <f>YEAR(K3245)</f>
        <v>2015</v>
      </c>
      <c r="R3245">
        <f t="shared" si="101"/>
        <v>2</v>
      </c>
      <c r="S3245" s="17" t="s">
        <v>8343</v>
      </c>
      <c r="T3245" t="s">
        <v>8346</v>
      </c>
    </row>
    <row r="3246" spans="1:20" ht="48" hidden="1" x14ac:dyDescent="0.2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 s="12">
        <v>1486590035</v>
      </c>
      <c r="J3246" s="12">
        <v>1483998035</v>
      </c>
      <c r="K3246" s="13">
        <f>(J3246/86400)+25569</f>
        <v>42744.903182870374</v>
      </c>
      <c r="L3246" t="b">
        <v>0</v>
      </c>
      <c r="M3246">
        <v>2</v>
      </c>
      <c r="N3246" t="b">
        <v>0</v>
      </c>
      <c r="O3246" t="s">
        <v>8282</v>
      </c>
      <c r="P3246">
        <f t="shared" si="100"/>
        <v>0</v>
      </c>
      <c r="Q3246">
        <f>YEAR(K3246)</f>
        <v>2017</v>
      </c>
      <c r="R3246">
        <f t="shared" si="101"/>
        <v>1</v>
      </c>
      <c r="S3246" s="17" t="s">
        <v>8339</v>
      </c>
      <c r="T3246" t="s">
        <v>8365</v>
      </c>
    </row>
    <row r="3247" spans="1:20" ht="48" x14ac:dyDescent="0.2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 s="12">
        <v>1488517200</v>
      </c>
      <c r="J3247" s="12">
        <v>1485909937</v>
      </c>
      <c r="K3247" s="13">
        <f>(J3247/86400)+25569</f>
        <v>42767.031678240739</v>
      </c>
      <c r="L3247" t="b">
        <v>0</v>
      </c>
      <c r="M3247">
        <v>1</v>
      </c>
      <c r="N3247" t="b">
        <v>0</v>
      </c>
      <c r="O3247" t="s">
        <v>8269</v>
      </c>
      <c r="P3247">
        <f t="shared" si="100"/>
        <v>0</v>
      </c>
      <c r="Q3247">
        <f>YEAR(K3247)</f>
        <v>2017</v>
      </c>
      <c r="R3247">
        <f t="shared" si="101"/>
        <v>2</v>
      </c>
      <c r="S3247" s="17" t="s">
        <v>8343</v>
      </c>
      <c r="T3247" t="s">
        <v>8346</v>
      </c>
    </row>
    <row r="3248" spans="1:20" ht="48" x14ac:dyDescent="0.2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 s="12">
        <v>1409787378</v>
      </c>
      <c r="J3248" s="12">
        <v>1405899378</v>
      </c>
      <c r="K3248" s="13">
        <f>(J3248/86400)+25569</f>
        <v>41840.983541666668</v>
      </c>
      <c r="L3248" t="b">
        <v>0</v>
      </c>
      <c r="M3248">
        <v>3</v>
      </c>
      <c r="N3248" t="b">
        <v>0</v>
      </c>
      <c r="O3248" t="s">
        <v>8273</v>
      </c>
      <c r="P3248">
        <f t="shared" si="100"/>
        <v>0</v>
      </c>
      <c r="Q3248">
        <f>YEAR(K3248)</f>
        <v>2014</v>
      </c>
      <c r="R3248">
        <f t="shared" si="101"/>
        <v>2</v>
      </c>
      <c r="S3248" s="17" t="s">
        <v>8331</v>
      </c>
      <c r="T3248" t="s">
        <v>8372</v>
      </c>
    </row>
    <row r="3249" spans="1:20" ht="32" x14ac:dyDescent="0.2">
      <c r="A3249">
        <v>1082</v>
      </c>
      <c r="B3249" s="3" t="s">
        <v>1083</v>
      </c>
      <c r="C3249" s="3" t="s">
        <v>5192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 s="12">
        <v>1344635088</v>
      </c>
      <c r="J3249" s="12">
        <v>1342043088</v>
      </c>
      <c r="K3249" s="13">
        <f>(J3249/86400)+25569</f>
        <v>41101.906111111108</v>
      </c>
      <c r="L3249" t="b">
        <v>0</v>
      </c>
      <c r="M3249">
        <v>3</v>
      </c>
      <c r="N3249" t="b">
        <v>0</v>
      </c>
      <c r="O3249" t="s">
        <v>8280</v>
      </c>
      <c r="P3249">
        <f t="shared" si="100"/>
        <v>0</v>
      </c>
      <c r="Q3249">
        <f>YEAR(K3249)</f>
        <v>2012</v>
      </c>
      <c r="R3249">
        <f t="shared" si="101"/>
        <v>1</v>
      </c>
      <c r="S3249" s="17" t="s">
        <v>8336</v>
      </c>
      <c r="T3249" t="s">
        <v>8354</v>
      </c>
    </row>
    <row r="3250" spans="1:20" ht="48" x14ac:dyDescent="0.2">
      <c r="A3250">
        <v>586</v>
      </c>
      <c r="B3250" s="3" t="s">
        <v>587</v>
      </c>
      <c r="C3250" s="3" t="s">
        <v>4696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 s="12">
        <v>1424032207</v>
      </c>
      <c r="J3250" s="12">
        <v>1421440207</v>
      </c>
      <c r="K3250" s="13">
        <f>(J3250/86400)+25569</f>
        <v>42020.854247685187</v>
      </c>
      <c r="L3250" t="b">
        <v>0</v>
      </c>
      <c r="M3250">
        <v>4</v>
      </c>
      <c r="N3250" t="b">
        <v>0</v>
      </c>
      <c r="O3250" t="s">
        <v>8270</v>
      </c>
      <c r="P3250">
        <f t="shared" si="100"/>
        <v>0</v>
      </c>
      <c r="Q3250">
        <f>YEAR(K3250)</f>
        <v>2015</v>
      </c>
      <c r="R3250">
        <f t="shared" si="101"/>
        <v>1</v>
      </c>
      <c r="S3250" s="17" t="s">
        <v>8328</v>
      </c>
      <c r="T3250" t="s">
        <v>8362</v>
      </c>
    </row>
    <row r="3251" spans="1:20" ht="64" x14ac:dyDescent="0.2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 s="12">
        <v>1409547600</v>
      </c>
      <c r="J3251" s="12">
        <v>1406986278</v>
      </c>
      <c r="K3251" s="13">
        <f>(J3251/86400)+25569</f>
        <v>41853.563402777778</v>
      </c>
      <c r="L3251" t="b">
        <v>0</v>
      </c>
      <c r="M3251">
        <v>3</v>
      </c>
      <c r="N3251" t="b">
        <v>0</v>
      </c>
      <c r="O3251" t="s">
        <v>8301</v>
      </c>
      <c r="P3251">
        <f t="shared" si="100"/>
        <v>0</v>
      </c>
      <c r="Q3251">
        <f>YEAR(K3251)</f>
        <v>2014</v>
      </c>
      <c r="R3251">
        <f t="shared" si="101"/>
        <v>0</v>
      </c>
      <c r="S3251" s="17" t="s">
        <v>8343</v>
      </c>
      <c r="T3251" t="s">
        <v>8344</v>
      </c>
    </row>
    <row r="3252" spans="1:20" ht="48" x14ac:dyDescent="0.2">
      <c r="A3252">
        <v>2681</v>
      </c>
      <c r="B3252" s="3" t="s">
        <v>2681</v>
      </c>
      <c r="C3252" s="3" t="s">
        <v>6791</v>
      </c>
      <c r="D3252" s="6">
        <v>8000</v>
      </c>
      <c r="E3252" s="8">
        <v>55</v>
      </c>
      <c r="F3252" t="s">
        <v>8220</v>
      </c>
      <c r="G3252" t="s">
        <v>8223</v>
      </c>
      <c r="H3252" t="s">
        <v>8245</v>
      </c>
      <c r="I3252" s="12">
        <v>1405027750</v>
      </c>
      <c r="J3252" s="12">
        <v>1402867750</v>
      </c>
      <c r="K3252" s="13">
        <f>(J3252/86400)+25569</f>
        <v>41805.895254629628</v>
      </c>
      <c r="L3252" t="b">
        <v>0</v>
      </c>
      <c r="M3252">
        <v>2</v>
      </c>
      <c r="N3252" t="b">
        <v>0</v>
      </c>
      <c r="O3252" t="s">
        <v>8282</v>
      </c>
      <c r="P3252">
        <f t="shared" si="100"/>
        <v>0</v>
      </c>
      <c r="Q3252">
        <f>YEAR(K3252)</f>
        <v>2014</v>
      </c>
      <c r="R3252">
        <f t="shared" si="101"/>
        <v>1</v>
      </c>
      <c r="S3252" s="17" t="s">
        <v>8339</v>
      </c>
      <c r="T3252" t="s">
        <v>8365</v>
      </c>
    </row>
    <row r="3253" spans="1:20" ht="48" hidden="1" x14ac:dyDescent="0.2">
      <c r="A3253">
        <v>1577</v>
      </c>
      <c r="B3253" s="3" t="s">
        <v>1578</v>
      </c>
      <c r="C3253" s="3" t="s">
        <v>5687</v>
      </c>
      <c r="D3253" s="6">
        <v>10000</v>
      </c>
      <c r="E3253" s="8">
        <v>55</v>
      </c>
      <c r="F3253" t="s">
        <v>8219</v>
      </c>
      <c r="G3253" t="s">
        <v>8223</v>
      </c>
      <c r="H3253" t="s">
        <v>8245</v>
      </c>
      <c r="I3253" s="12">
        <v>1343161248</v>
      </c>
      <c r="J3253" s="12">
        <v>1337977248</v>
      </c>
      <c r="K3253" s="13">
        <f>(J3253/86400)+25569</f>
        <v>41054.847777777773</v>
      </c>
      <c r="L3253" t="b">
        <v>0</v>
      </c>
      <c r="M3253">
        <v>2</v>
      </c>
      <c r="N3253" t="b">
        <v>0</v>
      </c>
      <c r="O3253" t="s">
        <v>8288</v>
      </c>
      <c r="P3253">
        <f t="shared" si="100"/>
        <v>0</v>
      </c>
      <c r="Q3253">
        <f>YEAR(K3253)</f>
        <v>2012</v>
      </c>
      <c r="R3253">
        <f t="shared" si="101"/>
        <v>1</v>
      </c>
      <c r="S3253" s="17" t="s">
        <v>8331</v>
      </c>
      <c r="T3253" t="s">
        <v>8369</v>
      </c>
    </row>
    <row r="3254" spans="1:20" ht="48" x14ac:dyDescent="0.2">
      <c r="A3254">
        <v>1417</v>
      </c>
      <c r="B3254" s="3" t="s">
        <v>1418</v>
      </c>
      <c r="C3254" s="3" t="s">
        <v>5527</v>
      </c>
      <c r="D3254" s="6">
        <v>4500</v>
      </c>
      <c r="E3254" s="8">
        <v>55</v>
      </c>
      <c r="F3254" t="s">
        <v>8220</v>
      </c>
      <c r="G3254" t="s">
        <v>8223</v>
      </c>
      <c r="H3254" t="s">
        <v>8245</v>
      </c>
      <c r="I3254" s="12">
        <v>1442315460</v>
      </c>
      <c r="J3254" s="12">
        <v>1439696174</v>
      </c>
      <c r="K3254" s="13">
        <f>(J3254/86400)+25569</f>
        <v>42232.15016203704</v>
      </c>
      <c r="L3254" t="b">
        <v>0</v>
      </c>
      <c r="M3254">
        <v>2</v>
      </c>
      <c r="N3254" t="b">
        <v>0</v>
      </c>
      <c r="O3254" t="s">
        <v>8285</v>
      </c>
      <c r="P3254">
        <f t="shared" si="100"/>
        <v>0</v>
      </c>
      <c r="Q3254">
        <f>YEAR(K3254)</f>
        <v>2015</v>
      </c>
      <c r="R3254">
        <f t="shared" si="101"/>
        <v>1</v>
      </c>
      <c r="S3254" s="17" t="s">
        <v>8331</v>
      </c>
      <c r="T3254" t="s">
        <v>8368</v>
      </c>
    </row>
    <row r="3255" spans="1:20" ht="48" x14ac:dyDescent="0.2">
      <c r="A3255">
        <v>561</v>
      </c>
      <c r="B3255" s="3" t="s">
        <v>562</v>
      </c>
      <c r="C3255" s="3" t="s">
        <v>4671</v>
      </c>
      <c r="D3255" s="6">
        <v>15000</v>
      </c>
      <c r="E3255" s="8">
        <v>55</v>
      </c>
      <c r="F3255" t="s">
        <v>8220</v>
      </c>
      <c r="G3255" t="s">
        <v>8223</v>
      </c>
      <c r="H3255" t="s">
        <v>8245</v>
      </c>
      <c r="I3255" s="12">
        <v>1445874513</v>
      </c>
      <c r="J3255" s="12">
        <v>1442850513</v>
      </c>
      <c r="K3255" s="13">
        <f>(J3255/86400)+25569</f>
        <v>42268.658715277779</v>
      </c>
      <c r="L3255" t="b">
        <v>0</v>
      </c>
      <c r="M3255">
        <v>2</v>
      </c>
      <c r="N3255" t="b">
        <v>0</v>
      </c>
      <c r="O3255" t="s">
        <v>8270</v>
      </c>
      <c r="P3255">
        <f t="shared" si="100"/>
        <v>0</v>
      </c>
      <c r="Q3255">
        <f>YEAR(K3255)</f>
        <v>2015</v>
      </c>
      <c r="R3255">
        <f t="shared" si="101"/>
        <v>0</v>
      </c>
      <c r="S3255" s="17" t="s">
        <v>8328</v>
      </c>
      <c r="T3255" t="s">
        <v>8362</v>
      </c>
    </row>
    <row r="3256" spans="1:20" ht="48" hidden="1" x14ac:dyDescent="0.2">
      <c r="A3256">
        <v>2355</v>
      </c>
      <c r="B3256" s="3" t="s">
        <v>2356</v>
      </c>
      <c r="C3256" s="3" t="s">
        <v>6465</v>
      </c>
      <c r="D3256" s="6">
        <v>8000</v>
      </c>
      <c r="E3256" s="8">
        <v>55</v>
      </c>
      <c r="F3256" t="s">
        <v>8219</v>
      </c>
      <c r="G3256" t="s">
        <v>8225</v>
      </c>
      <c r="H3256" t="s">
        <v>8247</v>
      </c>
      <c r="I3256" s="12">
        <v>1430604136</v>
      </c>
      <c r="J3256" s="12">
        <v>1428012136</v>
      </c>
      <c r="K3256" s="13">
        <f>(J3256/86400)+25569</f>
        <v>42096.918240740742</v>
      </c>
      <c r="L3256" t="b">
        <v>0</v>
      </c>
      <c r="M3256">
        <v>2</v>
      </c>
      <c r="N3256" t="b">
        <v>0</v>
      </c>
      <c r="O3256" t="s">
        <v>8270</v>
      </c>
      <c r="P3256">
        <f t="shared" si="100"/>
        <v>0</v>
      </c>
      <c r="Q3256">
        <f>YEAR(K3256)</f>
        <v>2015</v>
      </c>
      <c r="R3256">
        <f t="shared" si="101"/>
        <v>1</v>
      </c>
      <c r="S3256" s="17" t="s">
        <v>8328</v>
      </c>
      <c r="T3256" t="s">
        <v>8362</v>
      </c>
    </row>
    <row r="3257" spans="1:20" ht="48" hidden="1" x14ac:dyDescent="0.2">
      <c r="A3257">
        <v>2380</v>
      </c>
      <c r="B3257" s="3" t="s">
        <v>2381</v>
      </c>
      <c r="C3257" s="3" t="s">
        <v>6490</v>
      </c>
      <c r="D3257" s="6">
        <v>15000</v>
      </c>
      <c r="E3257" s="8">
        <v>55</v>
      </c>
      <c r="F3257" t="s">
        <v>8219</v>
      </c>
      <c r="G3257" t="s">
        <v>8223</v>
      </c>
      <c r="H3257" t="s">
        <v>8245</v>
      </c>
      <c r="I3257" s="12">
        <v>1443726142</v>
      </c>
      <c r="J3257" s="12">
        <v>1441134142</v>
      </c>
      <c r="K3257" s="13">
        <f>(J3257/86400)+25569</f>
        <v>42248.793310185181</v>
      </c>
      <c r="L3257" t="b">
        <v>0</v>
      </c>
      <c r="M3257">
        <v>3</v>
      </c>
      <c r="N3257" t="b">
        <v>0</v>
      </c>
      <c r="O3257" t="s">
        <v>8270</v>
      </c>
      <c r="P3257">
        <f t="shared" si="100"/>
        <v>0</v>
      </c>
      <c r="Q3257">
        <f>YEAR(K3257)</f>
        <v>2015</v>
      </c>
      <c r="R3257">
        <f t="shared" si="101"/>
        <v>0</v>
      </c>
      <c r="S3257" s="17" t="s">
        <v>8328</v>
      </c>
      <c r="T3257" t="s">
        <v>8362</v>
      </c>
    </row>
    <row r="3258" spans="1:20" ht="80" x14ac:dyDescent="0.2">
      <c r="A3258">
        <v>3640</v>
      </c>
      <c r="B3258" s="3" t="s">
        <v>3638</v>
      </c>
      <c r="C3258" s="3" t="s">
        <v>7750</v>
      </c>
      <c r="D3258" s="6">
        <v>1000</v>
      </c>
      <c r="E3258" s="8">
        <v>55</v>
      </c>
      <c r="F3258" t="s">
        <v>8220</v>
      </c>
      <c r="G3258" t="s">
        <v>8223</v>
      </c>
      <c r="H3258" t="s">
        <v>8245</v>
      </c>
      <c r="I3258" s="12">
        <v>1431283530</v>
      </c>
      <c r="J3258" s="12">
        <v>1428691530</v>
      </c>
      <c r="K3258" s="13">
        <f>(J3258/86400)+25569</f>
        <v>42104.781597222223</v>
      </c>
      <c r="L3258" t="b">
        <v>0</v>
      </c>
      <c r="M3258">
        <v>3</v>
      </c>
      <c r="N3258" t="b">
        <v>0</v>
      </c>
      <c r="O3258" t="s">
        <v>8303</v>
      </c>
      <c r="P3258">
        <f t="shared" si="100"/>
        <v>0</v>
      </c>
      <c r="Q3258">
        <f>YEAR(K3258)</f>
        <v>2015</v>
      </c>
      <c r="R3258">
        <f t="shared" si="101"/>
        <v>6</v>
      </c>
      <c r="S3258" s="17" t="s">
        <v>8343</v>
      </c>
      <c r="T3258" t="s">
        <v>8355</v>
      </c>
    </row>
    <row r="3259" spans="1:20" ht="48" x14ac:dyDescent="0.2">
      <c r="A3259">
        <v>2862</v>
      </c>
      <c r="B3259" s="3" t="s">
        <v>2862</v>
      </c>
      <c r="C3259" s="3" t="s">
        <v>6972</v>
      </c>
      <c r="D3259" s="6">
        <v>12700</v>
      </c>
      <c r="E3259" s="8">
        <v>55</v>
      </c>
      <c r="F3259" t="s">
        <v>8220</v>
      </c>
      <c r="G3259" t="s">
        <v>8223</v>
      </c>
      <c r="H3259" t="s">
        <v>8245</v>
      </c>
      <c r="I3259" s="12">
        <v>1403636229</v>
      </c>
      <c r="J3259" s="12">
        <v>1401044229</v>
      </c>
      <c r="K3259" s="13">
        <f>(J3259/86400)+25569</f>
        <v>41784.789687500001</v>
      </c>
      <c r="L3259" t="b">
        <v>0</v>
      </c>
      <c r="M3259">
        <v>3</v>
      </c>
      <c r="N3259" t="b">
        <v>0</v>
      </c>
      <c r="O3259" t="s">
        <v>8269</v>
      </c>
      <c r="P3259">
        <f t="shared" si="100"/>
        <v>0</v>
      </c>
      <c r="Q3259">
        <f>YEAR(K3259)</f>
        <v>2014</v>
      </c>
      <c r="R3259">
        <f t="shared" si="101"/>
        <v>0</v>
      </c>
      <c r="S3259" s="17" t="s">
        <v>8343</v>
      </c>
      <c r="T3259" t="s">
        <v>8346</v>
      </c>
    </row>
    <row r="3260" spans="1:20" ht="48" x14ac:dyDescent="0.2">
      <c r="A3260">
        <v>1115</v>
      </c>
      <c r="B3260" s="3" t="s">
        <v>1116</v>
      </c>
      <c r="C3260" s="3" t="s">
        <v>5225</v>
      </c>
      <c r="D3260" s="6">
        <v>40000</v>
      </c>
      <c r="E3260" s="8">
        <v>53</v>
      </c>
      <c r="F3260" t="s">
        <v>8220</v>
      </c>
      <c r="G3260" t="s">
        <v>8223</v>
      </c>
      <c r="H3260" t="s">
        <v>8245</v>
      </c>
      <c r="I3260" s="12">
        <v>1459352495</v>
      </c>
      <c r="J3260" s="12">
        <v>1456764095</v>
      </c>
      <c r="K3260" s="13">
        <f>(J3260/86400)+25569</f>
        <v>42429.695543981477</v>
      </c>
      <c r="L3260" t="b">
        <v>0</v>
      </c>
      <c r="M3260">
        <v>4</v>
      </c>
      <c r="N3260" t="b">
        <v>0</v>
      </c>
      <c r="O3260" t="s">
        <v>8280</v>
      </c>
      <c r="P3260">
        <f t="shared" si="100"/>
        <v>0</v>
      </c>
      <c r="Q3260">
        <f>YEAR(K3260)</f>
        <v>2016</v>
      </c>
      <c r="R3260">
        <f t="shared" si="101"/>
        <v>0</v>
      </c>
      <c r="S3260" s="17" t="s">
        <v>8336</v>
      </c>
      <c r="T3260" t="s">
        <v>8354</v>
      </c>
    </row>
    <row r="3261" spans="1:20" ht="32" x14ac:dyDescent="0.2">
      <c r="A3261">
        <v>2748</v>
      </c>
      <c r="B3261" s="3" t="s">
        <v>2748</v>
      </c>
      <c r="C3261" s="3" t="s">
        <v>6858</v>
      </c>
      <c r="D3261" s="6">
        <v>5000</v>
      </c>
      <c r="E3261" s="8">
        <v>53</v>
      </c>
      <c r="F3261" t="s">
        <v>8220</v>
      </c>
      <c r="G3261" t="s">
        <v>8223</v>
      </c>
      <c r="H3261" t="s">
        <v>8245</v>
      </c>
      <c r="I3261" s="12">
        <v>1472835802</v>
      </c>
      <c r="J3261" s="12">
        <v>1470243802</v>
      </c>
      <c r="K3261" s="13">
        <f>(J3261/86400)+25569</f>
        <v>42585.7106712963</v>
      </c>
      <c r="L3261" t="b">
        <v>0</v>
      </c>
      <c r="M3261">
        <v>4</v>
      </c>
      <c r="N3261" t="b">
        <v>0</v>
      </c>
      <c r="O3261" t="s">
        <v>8302</v>
      </c>
      <c r="P3261">
        <f t="shared" si="100"/>
        <v>0</v>
      </c>
      <c r="Q3261">
        <f>YEAR(K3261)</f>
        <v>2016</v>
      </c>
      <c r="R3261">
        <f t="shared" si="101"/>
        <v>1</v>
      </c>
      <c r="S3261" s="17" t="s">
        <v>8331</v>
      </c>
      <c r="T3261" t="s">
        <v>8376</v>
      </c>
    </row>
    <row r="3262" spans="1:20" ht="48" x14ac:dyDescent="0.2">
      <c r="A3262">
        <v>2779</v>
      </c>
      <c r="B3262" s="3" t="s">
        <v>2779</v>
      </c>
      <c r="C3262" s="3" t="s">
        <v>6889</v>
      </c>
      <c r="D3262" s="6">
        <v>2500</v>
      </c>
      <c r="E3262" s="8">
        <v>53</v>
      </c>
      <c r="F3262" t="s">
        <v>8220</v>
      </c>
      <c r="G3262" t="s">
        <v>8223</v>
      </c>
      <c r="H3262" t="s">
        <v>8245</v>
      </c>
      <c r="I3262" s="12">
        <v>1448204621</v>
      </c>
      <c r="J3262" s="12">
        <v>1445609021</v>
      </c>
      <c r="K3262" s="13">
        <f>(J3262/86400)+25569</f>
        <v>42300.585891203707</v>
      </c>
      <c r="L3262" t="b">
        <v>0</v>
      </c>
      <c r="M3262">
        <v>1</v>
      </c>
      <c r="N3262" t="b">
        <v>0</v>
      </c>
      <c r="O3262" t="s">
        <v>8302</v>
      </c>
      <c r="P3262">
        <f t="shared" si="100"/>
        <v>0</v>
      </c>
      <c r="Q3262">
        <f>YEAR(K3262)</f>
        <v>2015</v>
      </c>
      <c r="R3262">
        <f t="shared" si="101"/>
        <v>2</v>
      </c>
      <c r="S3262" s="17" t="s">
        <v>8331</v>
      </c>
      <c r="T3262" t="s">
        <v>8376</v>
      </c>
    </row>
    <row r="3263" spans="1:20" ht="48" x14ac:dyDescent="0.2">
      <c r="A3263">
        <v>682</v>
      </c>
      <c r="B3263" s="3" t="s">
        <v>683</v>
      </c>
      <c r="C3263" s="3" t="s">
        <v>4792</v>
      </c>
      <c r="D3263" s="6">
        <v>50000</v>
      </c>
      <c r="E3263" s="8">
        <v>53</v>
      </c>
      <c r="F3263" t="s">
        <v>8220</v>
      </c>
      <c r="G3263" t="s">
        <v>8223</v>
      </c>
      <c r="H3263" t="s">
        <v>8245</v>
      </c>
      <c r="I3263" s="12">
        <v>1489512122</v>
      </c>
      <c r="J3263" s="12">
        <v>1486923722</v>
      </c>
      <c r="K3263" s="13">
        <f>(J3263/86400)+25569</f>
        <v>42778.765300925923</v>
      </c>
      <c r="L3263" t="b">
        <v>0</v>
      </c>
      <c r="M3263">
        <v>4</v>
      </c>
      <c r="N3263" t="b">
        <v>0</v>
      </c>
      <c r="O3263" t="s">
        <v>8271</v>
      </c>
      <c r="P3263">
        <f t="shared" si="100"/>
        <v>0</v>
      </c>
      <c r="Q3263">
        <f>YEAR(K3263)</f>
        <v>2017</v>
      </c>
      <c r="R3263">
        <f t="shared" si="101"/>
        <v>0</v>
      </c>
      <c r="S3263" s="17" t="s">
        <v>8328</v>
      </c>
      <c r="T3263" t="s">
        <v>8330</v>
      </c>
    </row>
    <row r="3264" spans="1:20" ht="48" x14ac:dyDescent="0.2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 s="12">
        <v>1451010086</v>
      </c>
      <c r="J3264" s="12">
        <v>1447122086</v>
      </c>
      <c r="K3264" s="13">
        <f>(J3264/86400)+25569</f>
        <v>42318.098217592589</v>
      </c>
      <c r="L3264" t="b">
        <v>0</v>
      </c>
      <c r="M3264">
        <v>14</v>
      </c>
      <c r="N3264" t="b">
        <v>0</v>
      </c>
      <c r="O3264" t="s">
        <v>8268</v>
      </c>
      <c r="P3264">
        <f t="shared" si="100"/>
        <v>0</v>
      </c>
      <c r="Q3264">
        <f>YEAR(K3264)</f>
        <v>2015</v>
      </c>
      <c r="R3264">
        <f t="shared" si="101"/>
        <v>0</v>
      </c>
      <c r="S3264" s="17" t="s">
        <v>8341</v>
      </c>
      <c r="T3264" t="s">
        <v>8359</v>
      </c>
    </row>
    <row r="3265" spans="1:20" ht="19" x14ac:dyDescent="0.2">
      <c r="A3265">
        <v>2402</v>
      </c>
      <c r="B3265" s="3" t="s">
        <v>2403</v>
      </c>
      <c r="C3265" s="3" t="s">
        <v>6512</v>
      </c>
      <c r="D3265" s="6">
        <v>12000</v>
      </c>
      <c r="E3265" s="8">
        <v>52</v>
      </c>
      <c r="F3265" t="s">
        <v>8220</v>
      </c>
      <c r="G3265" t="s">
        <v>8223</v>
      </c>
      <c r="H3265" t="s">
        <v>8245</v>
      </c>
      <c r="I3265" s="12">
        <v>1431533931</v>
      </c>
      <c r="J3265" s="12">
        <v>1428941931</v>
      </c>
      <c r="K3265" s="13">
        <f>(J3265/86400)+25569</f>
        <v>42107.679756944446</v>
      </c>
      <c r="L3265" t="b">
        <v>0</v>
      </c>
      <c r="M3265">
        <v>1</v>
      </c>
      <c r="N3265" t="b">
        <v>0</v>
      </c>
      <c r="O3265" t="s">
        <v>8282</v>
      </c>
      <c r="P3265">
        <f t="shared" si="100"/>
        <v>0</v>
      </c>
      <c r="Q3265">
        <f>YEAR(K3265)</f>
        <v>2015</v>
      </c>
      <c r="R3265">
        <f t="shared" si="101"/>
        <v>0</v>
      </c>
      <c r="S3265" s="17" t="s">
        <v>8339</v>
      </c>
      <c r="T3265" t="s">
        <v>8365</v>
      </c>
    </row>
    <row r="3266" spans="1:20" ht="48" x14ac:dyDescent="0.2">
      <c r="A3266">
        <v>546</v>
      </c>
      <c r="B3266" s="3" t="s">
        <v>547</v>
      </c>
      <c r="C3266" s="3" t="s">
        <v>4656</v>
      </c>
      <c r="D3266" s="6">
        <v>60000</v>
      </c>
      <c r="E3266" s="8">
        <v>52</v>
      </c>
      <c r="F3266" t="s">
        <v>8220</v>
      </c>
      <c r="G3266" t="s">
        <v>8223</v>
      </c>
      <c r="H3266" t="s">
        <v>8245</v>
      </c>
      <c r="I3266" s="12">
        <v>1445097715</v>
      </c>
      <c r="J3266" s="12">
        <v>1441209715</v>
      </c>
      <c r="K3266" s="13">
        <f>(J3266/86400)+25569</f>
        <v>42249.667997685188</v>
      </c>
      <c r="L3266" t="b">
        <v>0</v>
      </c>
      <c r="M3266">
        <v>2</v>
      </c>
      <c r="N3266" t="b">
        <v>0</v>
      </c>
      <c r="O3266" t="s">
        <v>8270</v>
      </c>
      <c r="P3266">
        <f t="shared" si="100"/>
        <v>0</v>
      </c>
      <c r="Q3266">
        <f>YEAR(K3266)</f>
        <v>2015</v>
      </c>
      <c r="R3266">
        <f t="shared" si="101"/>
        <v>0</v>
      </c>
      <c r="S3266" s="17" t="s">
        <v>8328</v>
      </c>
      <c r="T3266" t="s">
        <v>8362</v>
      </c>
    </row>
    <row r="3267" spans="1:20" ht="48" x14ac:dyDescent="0.2">
      <c r="A3267">
        <v>470</v>
      </c>
      <c r="B3267" s="3" t="s">
        <v>471</v>
      </c>
      <c r="C3267" s="3" t="s">
        <v>4580</v>
      </c>
      <c r="D3267" s="6">
        <v>5000</v>
      </c>
      <c r="E3267" s="8">
        <v>51</v>
      </c>
      <c r="F3267" t="s">
        <v>8220</v>
      </c>
      <c r="G3267" t="s">
        <v>8223</v>
      </c>
      <c r="H3267" t="s">
        <v>8245</v>
      </c>
      <c r="I3267" s="12">
        <v>1389844800</v>
      </c>
      <c r="J3267" s="12">
        <v>1385524889</v>
      </c>
      <c r="K3267" s="13">
        <f>(J3267/86400)+25569</f>
        <v>41605.167696759258</v>
      </c>
      <c r="L3267" t="b">
        <v>0</v>
      </c>
      <c r="M3267">
        <v>2</v>
      </c>
      <c r="N3267" t="b">
        <v>0</v>
      </c>
      <c r="O3267" t="s">
        <v>8268</v>
      </c>
      <c r="P3267">
        <f t="shared" ref="P3267:P3330" si="102">IFERROR(ROUND(E3267/L3267,2),0)</f>
        <v>0</v>
      </c>
      <c r="Q3267">
        <f>YEAR(K3267)</f>
        <v>2013</v>
      </c>
      <c r="R3267">
        <f t="shared" ref="R3267:R3330" si="103">ROUND(E3267/D3267*100,0)</f>
        <v>1</v>
      </c>
      <c r="S3267" s="17" t="s">
        <v>8341</v>
      </c>
      <c r="T3267" t="s">
        <v>8359</v>
      </c>
    </row>
    <row r="3268" spans="1:20" ht="48" x14ac:dyDescent="0.2">
      <c r="A3268">
        <v>184</v>
      </c>
      <c r="B3268" s="3" t="s">
        <v>186</v>
      </c>
      <c r="C3268" s="3" t="s">
        <v>4294</v>
      </c>
      <c r="D3268" s="6">
        <v>1500</v>
      </c>
      <c r="E3268" s="8">
        <v>51</v>
      </c>
      <c r="F3268" t="s">
        <v>8220</v>
      </c>
      <c r="G3268" t="s">
        <v>8228</v>
      </c>
      <c r="H3268" t="s">
        <v>8250</v>
      </c>
      <c r="I3268" s="12">
        <v>1409543940</v>
      </c>
      <c r="J3268" s="12">
        <v>1404586762</v>
      </c>
      <c r="K3268" s="13">
        <f>(J3268/86400)+25569</f>
        <v>41825.791226851856</v>
      </c>
      <c r="L3268" t="b">
        <v>0</v>
      </c>
      <c r="M3268">
        <v>2</v>
      </c>
      <c r="N3268" t="b">
        <v>0</v>
      </c>
      <c r="O3268" t="s">
        <v>8266</v>
      </c>
      <c r="P3268">
        <f t="shared" si="102"/>
        <v>0</v>
      </c>
      <c r="Q3268">
        <f>YEAR(K3268)</f>
        <v>2014</v>
      </c>
      <c r="R3268">
        <f t="shared" si="103"/>
        <v>3</v>
      </c>
      <c r="S3268" s="17" t="s">
        <v>8341</v>
      </c>
      <c r="T3268" t="s">
        <v>8345</v>
      </c>
    </row>
    <row r="3269" spans="1:20" ht="48" hidden="1" x14ac:dyDescent="0.2">
      <c r="A3269">
        <v>2580</v>
      </c>
      <c r="B3269" s="3" t="s">
        <v>2580</v>
      </c>
      <c r="C3269" s="3" t="s">
        <v>6690</v>
      </c>
      <c r="D3269" s="6">
        <v>8500</v>
      </c>
      <c r="E3269" s="8">
        <v>51</v>
      </c>
      <c r="F3269" t="s">
        <v>8219</v>
      </c>
      <c r="G3269" t="s">
        <v>8223</v>
      </c>
      <c r="H3269" t="s">
        <v>8245</v>
      </c>
      <c r="I3269" s="12">
        <v>1431745200</v>
      </c>
      <c r="J3269" s="12">
        <v>1429170603</v>
      </c>
      <c r="K3269" s="13">
        <f>(J3269/86400)+25569</f>
        <v>42110.326423611114</v>
      </c>
      <c r="L3269" t="b">
        <v>0</v>
      </c>
      <c r="M3269">
        <v>2</v>
      </c>
      <c r="N3269" t="b">
        <v>0</v>
      </c>
      <c r="O3269" t="s">
        <v>8282</v>
      </c>
      <c r="P3269">
        <f t="shared" si="102"/>
        <v>0</v>
      </c>
      <c r="Q3269">
        <f>YEAR(K3269)</f>
        <v>2015</v>
      </c>
      <c r="R3269">
        <f t="shared" si="103"/>
        <v>1</v>
      </c>
      <c r="S3269" s="17" t="s">
        <v>8339</v>
      </c>
      <c r="T3269" t="s">
        <v>8365</v>
      </c>
    </row>
    <row r="3270" spans="1:20" ht="32" x14ac:dyDescent="0.2">
      <c r="A3270">
        <v>1875</v>
      </c>
      <c r="B3270" s="3" t="s">
        <v>1876</v>
      </c>
      <c r="C3270" s="3" t="s">
        <v>5985</v>
      </c>
      <c r="D3270" s="6">
        <v>10000</v>
      </c>
      <c r="E3270" s="8">
        <v>51</v>
      </c>
      <c r="F3270" t="s">
        <v>8220</v>
      </c>
      <c r="G3270" t="s">
        <v>8223</v>
      </c>
      <c r="H3270" t="s">
        <v>8245</v>
      </c>
      <c r="I3270" s="12">
        <v>1470519308</v>
      </c>
      <c r="J3270" s="12">
        <v>1465335308</v>
      </c>
      <c r="K3270" s="13">
        <f>(J3270/86400)+25569</f>
        <v>42528.899398148147</v>
      </c>
      <c r="L3270" t="b">
        <v>0</v>
      </c>
      <c r="M3270">
        <v>3</v>
      </c>
      <c r="N3270" t="b">
        <v>0</v>
      </c>
      <c r="O3270" t="s">
        <v>8281</v>
      </c>
      <c r="P3270">
        <f t="shared" si="102"/>
        <v>0</v>
      </c>
      <c r="Q3270">
        <f>YEAR(K3270)</f>
        <v>2016</v>
      </c>
      <c r="R3270">
        <f t="shared" si="103"/>
        <v>1</v>
      </c>
      <c r="S3270" s="17" t="s">
        <v>8336</v>
      </c>
      <c r="T3270" t="s">
        <v>8364</v>
      </c>
    </row>
    <row r="3271" spans="1:20" ht="48" x14ac:dyDescent="0.2">
      <c r="A3271">
        <v>1072</v>
      </c>
      <c r="B3271" s="3" t="s">
        <v>1073</v>
      </c>
      <c r="C3271" s="3" t="s">
        <v>5182</v>
      </c>
      <c r="D3271" s="6">
        <v>75000</v>
      </c>
      <c r="E3271" s="8">
        <v>51</v>
      </c>
      <c r="F3271" t="s">
        <v>8220</v>
      </c>
      <c r="G3271" t="s">
        <v>8223</v>
      </c>
      <c r="H3271" t="s">
        <v>8245</v>
      </c>
      <c r="I3271" s="12">
        <v>1391630297</v>
      </c>
      <c r="J3271" s="12">
        <v>1389038297</v>
      </c>
      <c r="K3271" s="13">
        <f>(J3271/86400)+25569</f>
        <v>41645.832141203704</v>
      </c>
      <c r="L3271" t="b">
        <v>0</v>
      </c>
      <c r="M3271">
        <v>4</v>
      </c>
      <c r="N3271" t="b">
        <v>0</v>
      </c>
      <c r="O3271" t="s">
        <v>8280</v>
      </c>
      <c r="P3271">
        <f t="shared" si="102"/>
        <v>0</v>
      </c>
      <c r="Q3271">
        <f>YEAR(K3271)</f>
        <v>2014</v>
      </c>
      <c r="R3271">
        <f t="shared" si="103"/>
        <v>0</v>
      </c>
      <c r="S3271" s="17" t="s">
        <v>8336</v>
      </c>
      <c r="T3271" t="s">
        <v>8354</v>
      </c>
    </row>
    <row r="3272" spans="1:20" ht="48" x14ac:dyDescent="0.2">
      <c r="A3272">
        <v>1703</v>
      </c>
      <c r="B3272" s="3" t="s">
        <v>1704</v>
      </c>
      <c r="C3272" s="3" t="s">
        <v>5813</v>
      </c>
      <c r="D3272" s="6">
        <v>5000</v>
      </c>
      <c r="E3272" s="8">
        <v>51</v>
      </c>
      <c r="F3272" t="s">
        <v>8220</v>
      </c>
      <c r="G3272" t="s">
        <v>8223</v>
      </c>
      <c r="H3272" t="s">
        <v>8245</v>
      </c>
      <c r="I3272" s="12">
        <v>1441003537</v>
      </c>
      <c r="J3272" s="12">
        <v>1435819537</v>
      </c>
      <c r="K3272" s="13">
        <f>(J3272/86400)+25569</f>
        <v>42187.281678240739</v>
      </c>
      <c r="L3272" t="b">
        <v>0</v>
      </c>
      <c r="M3272">
        <v>2</v>
      </c>
      <c r="N3272" t="b">
        <v>0</v>
      </c>
      <c r="O3272" t="s">
        <v>8291</v>
      </c>
      <c r="P3272">
        <f t="shared" si="102"/>
        <v>0</v>
      </c>
      <c r="Q3272">
        <f>YEAR(K3272)</f>
        <v>2015</v>
      </c>
      <c r="R3272">
        <f t="shared" si="103"/>
        <v>1</v>
      </c>
      <c r="S3272" s="17" t="s">
        <v>8347</v>
      </c>
      <c r="T3272" t="s">
        <v>8350</v>
      </c>
    </row>
    <row r="3273" spans="1:20" ht="48" x14ac:dyDescent="0.2">
      <c r="A3273">
        <v>1985</v>
      </c>
      <c r="B3273" s="3" t="s">
        <v>1986</v>
      </c>
      <c r="C3273" s="3" t="s">
        <v>6095</v>
      </c>
      <c r="D3273" s="6">
        <v>1600</v>
      </c>
      <c r="E3273" s="8">
        <v>51</v>
      </c>
      <c r="F3273" t="s">
        <v>8220</v>
      </c>
      <c r="G3273" t="s">
        <v>8224</v>
      </c>
      <c r="H3273" t="s">
        <v>8246</v>
      </c>
      <c r="I3273" s="12">
        <v>1470178800</v>
      </c>
      <c r="J3273" s="12">
        <v>1467650771</v>
      </c>
      <c r="K3273" s="13">
        <f>(J3273/86400)+25569</f>
        <v>42555.698738425926</v>
      </c>
      <c r="L3273" t="b">
        <v>0</v>
      </c>
      <c r="M3273">
        <v>4</v>
      </c>
      <c r="N3273" t="b">
        <v>0</v>
      </c>
      <c r="O3273" t="s">
        <v>8294</v>
      </c>
      <c r="P3273">
        <f t="shared" si="102"/>
        <v>0</v>
      </c>
      <c r="Q3273">
        <f>YEAR(K3273)</f>
        <v>2016</v>
      </c>
      <c r="R3273">
        <f t="shared" si="103"/>
        <v>3</v>
      </c>
      <c r="S3273" s="17" t="s">
        <v>8333</v>
      </c>
      <c r="T3273" t="s">
        <v>8373</v>
      </c>
    </row>
    <row r="3274" spans="1:20" ht="48" hidden="1" x14ac:dyDescent="0.2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 s="12">
        <v>1429622726</v>
      </c>
      <c r="J3274" s="12">
        <v>1424442326</v>
      </c>
      <c r="K3274" s="13">
        <f>(J3274/86400)+25569</f>
        <v>42055.600995370369</v>
      </c>
      <c r="L3274" t="b">
        <v>0</v>
      </c>
      <c r="M3274">
        <v>6</v>
      </c>
      <c r="N3274" t="b">
        <v>0</v>
      </c>
      <c r="O3274" t="s">
        <v>8299</v>
      </c>
      <c r="P3274">
        <f t="shared" si="102"/>
        <v>0</v>
      </c>
      <c r="Q3274">
        <f>YEAR(K3274)</f>
        <v>2015</v>
      </c>
      <c r="R3274">
        <f t="shared" si="103"/>
        <v>0</v>
      </c>
      <c r="S3274" s="17" t="s">
        <v>8328</v>
      </c>
      <c r="T3274" t="s">
        <v>8335</v>
      </c>
    </row>
    <row r="3275" spans="1:20" ht="48" x14ac:dyDescent="0.2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 s="12">
        <v>1407250329</v>
      </c>
      <c r="J3275" s="12">
        <v>1404658329</v>
      </c>
      <c r="K3275" s="13">
        <f>(J3275/86400)+25569</f>
        <v>41826.61954861111</v>
      </c>
      <c r="L3275" t="b">
        <v>0</v>
      </c>
      <c r="M3275">
        <v>6</v>
      </c>
      <c r="N3275" t="b">
        <v>0</v>
      </c>
      <c r="O3275" t="s">
        <v>8269</v>
      </c>
      <c r="P3275">
        <f t="shared" si="102"/>
        <v>0</v>
      </c>
      <c r="Q3275">
        <f>YEAR(K3275)</f>
        <v>2014</v>
      </c>
      <c r="R3275">
        <f t="shared" si="103"/>
        <v>9</v>
      </c>
      <c r="S3275" s="17" t="s">
        <v>8343</v>
      </c>
      <c r="T3275" t="s">
        <v>8346</v>
      </c>
    </row>
    <row r="3276" spans="1:20" ht="32" x14ac:dyDescent="0.2">
      <c r="A3276">
        <v>444</v>
      </c>
      <c r="B3276" s="3" t="s">
        <v>445</v>
      </c>
      <c r="C3276" s="3" t="s">
        <v>4554</v>
      </c>
      <c r="D3276" s="6">
        <v>1000</v>
      </c>
      <c r="E3276" s="8">
        <v>50</v>
      </c>
      <c r="F3276" t="s">
        <v>8220</v>
      </c>
      <c r="G3276" t="s">
        <v>8223</v>
      </c>
      <c r="H3276" t="s">
        <v>8245</v>
      </c>
      <c r="I3276" s="12">
        <v>1329342361</v>
      </c>
      <c r="J3276" s="12">
        <v>1324158361</v>
      </c>
      <c r="K3276" s="13">
        <f>(J3276/86400)+25569</f>
        <v>40894.906956018516</v>
      </c>
      <c r="L3276" t="b">
        <v>0</v>
      </c>
      <c r="M3276">
        <v>1</v>
      </c>
      <c r="N3276" t="b">
        <v>0</v>
      </c>
      <c r="O3276" t="s">
        <v>8268</v>
      </c>
      <c r="P3276">
        <f t="shared" si="102"/>
        <v>0</v>
      </c>
      <c r="Q3276">
        <f>YEAR(K3276)</f>
        <v>2011</v>
      </c>
      <c r="R3276">
        <f t="shared" si="103"/>
        <v>5</v>
      </c>
      <c r="S3276" s="17" t="s">
        <v>8341</v>
      </c>
      <c r="T3276" t="s">
        <v>8359</v>
      </c>
    </row>
    <row r="3277" spans="1:20" ht="48" x14ac:dyDescent="0.2">
      <c r="A3277">
        <v>486</v>
      </c>
      <c r="B3277" s="3" t="s">
        <v>487</v>
      </c>
      <c r="C3277" s="3" t="s">
        <v>4596</v>
      </c>
      <c r="D3277" s="6">
        <v>550000</v>
      </c>
      <c r="E3277" s="8">
        <v>50</v>
      </c>
      <c r="F3277" t="s">
        <v>8220</v>
      </c>
      <c r="G3277" t="s">
        <v>8225</v>
      </c>
      <c r="H3277" t="s">
        <v>8247</v>
      </c>
      <c r="I3277" s="12">
        <v>1401662239</v>
      </c>
      <c r="J3277" s="12">
        <v>1399070239</v>
      </c>
      <c r="K3277" s="13">
        <f>(J3277/86400)+25569</f>
        <v>41761.94258101852</v>
      </c>
      <c r="L3277" t="b">
        <v>0</v>
      </c>
      <c r="M3277">
        <v>1</v>
      </c>
      <c r="N3277" t="b">
        <v>0</v>
      </c>
      <c r="O3277" t="s">
        <v>8268</v>
      </c>
      <c r="P3277">
        <f t="shared" si="102"/>
        <v>0</v>
      </c>
      <c r="Q3277">
        <f>YEAR(K3277)</f>
        <v>2014</v>
      </c>
      <c r="R3277">
        <f t="shared" si="103"/>
        <v>0</v>
      </c>
      <c r="S3277" s="17" t="s">
        <v>8341</v>
      </c>
      <c r="T3277" t="s">
        <v>8359</v>
      </c>
    </row>
    <row r="3278" spans="1:20" ht="48" x14ac:dyDescent="0.2">
      <c r="A3278">
        <v>514</v>
      </c>
      <c r="B3278" s="3" t="s">
        <v>515</v>
      </c>
      <c r="C3278" s="3" t="s">
        <v>4624</v>
      </c>
      <c r="D3278" s="6">
        <v>1500</v>
      </c>
      <c r="E3278" s="8">
        <v>50</v>
      </c>
      <c r="F3278" t="s">
        <v>8220</v>
      </c>
      <c r="G3278" t="s">
        <v>8228</v>
      </c>
      <c r="H3278" t="s">
        <v>8250</v>
      </c>
      <c r="I3278" s="12">
        <v>1407595447</v>
      </c>
      <c r="J3278" s="12">
        <v>1405003447</v>
      </c>
      <c r="K3278" s="13">
        <f>(J3278/86400)+25569</f>
        <v>41830.613969907405</v>
      </c>
      <c r="L3278" t="b">
        <v>0</v>
      </c>
      <c r="M3278">
        <v>3</v>
      </c>
      <c r="N3278" t="b">
        <v>0</v>
      </c>
      <c r="O3278" t="s">
        <v>8268</v>
      </c>
      <c r="P3278">
        <f t="shared" si="102"/>
        <v>0</v>
      </c>
      <c r="Q3278">
        <f>YEAR(K3278)</f>
        <v>2014</v>
      </c>
      <c r="R3278">
        <f t="shared" si="103"/>
        <v>3</v>
      </c>
      <c r="S3278" s="17" t="s">
        <v>8341</v>
      </c>
      <c r="T3278" t="s">
        <v>8359</v>
      </c>
    </row>
    <row r="3279" spans="1:20" ht="19" x14ac:dyDescent="0.2">
      <c r="A3279">
        <v>190</v>
      </c>
      <c r="B3279" s="3" t="s">
        <v>192</v>
      </c>
      <c r="C3279" s="3" t="s">
        <v>4300</v>
      </c>
      <c r="D3279" s="6">
        <v>12000</v>
      </c>
      <c r="E3279" s="8">
        <v>50</v>
      </c>
      <c r="F3279" t="s">
        <v>8220</v>
      </c>
      <c r="G3279" t="s">
        <v>8223</v>
      </c>
      <c r="H3279" t="s">
        <v>8245</v>
      </c>
      <c r="I3279" s="12">
        <v>1466091446</v>
      </c>
      <c r="J3279" s="12">
        <v>1465227446</v>
      </c>
      <c r="K3279" s="13">
        <f>(J3279/86400)+25569</f>
        <v>42527.650995370372</v>
      </c>
      <c r="L3279" t="b">
        <v>0</v>
      </c>
      <c r="M3279">
        <v>1</v>
      </c>
      <c r="N3279" t="b">
        <v>0</v>
      </c>
      <c r="O3279" t="s">
        <v>8266</v>
      </c>
      <c r="P3279">
        <f t="shared" si="102"/>
        <v>0</v>
      </c>
      <c r="Q3279">
        <f>YEAR(K3279)</f>
        <v>2016</v>
      </c>
      <c r="R3279">
        <f t="shared" si="103"/>
        <v>0</v>
      </c>
      <c r="S3279" s="17" t="s">
        <v>8341</v>
      </c>
      <c r="T3279" t="s">
        <v>8345</v>
      </c>
    </row>
    <row r="3280" spans="1:20" ht="19" x14ac:dyDescent="0.2">
      <c r="A3280">
        <v>237</v>
      </c>
      <c r="B3280" s="3" t="s">
        <v>239</v>
      </c>
      <c r="C3280" s="3" t="s">
        <v>4347</v>
      </c>
      <c r="D3280" s="6">
        <v>15000</v>
      </c>
      <c r="E3280" s="8">
        <v>50</v>
      </c>
      <c r="F3280" t="s">
        <v>8220</v>
      </c>
      <c r="G3280" t="s">
        <v>8223</v>
      </c>
      <c r="H3280" t="s">
        <v>8245</v>
      </c>
      <c r="I3280" s="12">
        <v>1457445069</v>
      </c>
      <c r="J3280" s="12">
        <v>1452261069</v>
      </c>
      <c r="K3280" s="13">
        <f>(J3280/86400)+25569</f>
        <v>42377.577187499999</v>
      </c>
      <c r="L3280" t="b">
        <v>0</v>
      </c>
      <c r="M3280">
        <v>1</v>
      </c>
      <c r="N3280" t="b">
        <v>0</v>
      </c>
      <c r="O3280" t="s">
        <v>8266</v>
      </c>
      <c r="P3280">
        <f t="shared" si="102"/>
        <v>0</v>
      </c>
      <c r="Q3280">
        <f>YEAR(K3280)</f>
        <v>2016</v>
      </c>
      <c r="R3280">
        <f t="shared" si="103"/>
        <v>0</v>
      </c>
      <c r="S3280" s="17" t="s">
        <v>8341</v>
      </c>
      <c r="T3280" t="s">
        <v>8345</v>
      </c>
    </row>
    <row r="3281" spans="1:20" ht="32" x14ac:dyDescent="0.2">
      <c r="A3281">
        <v>1153</v>
      </c>
      <c r="B3281" s="3" t="s">
        <v>1154</v>
      </c>
      <c r="C3281" s="3" t="s">
        <v>5263</v>
      </c>
      <c r="D3281" s="6">
        <v>8000</v>
      </c>
      <c r="E3281" s="8">
        <v>50</v>
      </c>
      <c r="F3281" t="s">
        <v>8220</v>
      </c>
      <c r="G3281" t="s">
        <v>8223</v>
      </c>
      <c r="H3281" t="s">
        <v>8245</v>
      </c>
      <c r="I3281" s="12">
        <v>1434647305</v>
      </c>
      <c r="J3281" s="12">
        <v>1432055305</v>
      </c>
      <c r="K3281" s="13">
        <f>(J3281/86400)+25569</f>
        <v>42143.714178240742</v>
      </c>
      <c r="L3281" t="b">
        <v>0</v>
      </c>
      <c r="M3281">
        <v>1</v>
      </c>
      <c r="N3281" t="b">
        <v>0</v>
      </c>
      <c r="O3281" t="s">
        <v>8282</v>
      </c>
      <c r="P3281">
        <f t="shared" si="102"/>
        <v>0</v>
      </c>
      <c r="Q3281">
        <f>YEAR(K3281)</f>
        <v>2015</v>
      </c>
      <c r="R3281">
        <f t="shared" si="103"/>
        <v>1</v>
      </c>
      <c r="S3281" s="17" t="s">
        <v>8339</v>
      </c>
      <c r="T3281" t="s">
        <v>8365</v>
      </c>
    </row>
    <row r="3282" spans="1:20" ht="48" x14ac:dyDescent="0.2">
      <c r="A3282">
        <v>2438</v>
      </c>
      <c r="B3282" s="3" t="s">
        <v>2439</v>
      </c>
      <c r="C3282" s="3" t="s">
        <v>6548</v>
      </c>
      <c r="D3282" s="6">
        <v>15000</v>
      </c>
      <c r="E3282" s="8">
        <v>50</v>
      </c>
      <c r="F3282" t="s">
        <v>8220</v>
      </c>
      <c r="G3282" t="s">
        <v>8223</v>
      </c>
      <c r="H3282" t="s">
        <v>8245</v>
      </c>
      <c r="I3282" s="12">
        <v>1449529062</v>
      </c>
      <c r="J3282" s="12">
        <v>1444341462</v>
      </c>
      <c r="K3282" s="13">
        <f>(J3282/86400)+25569</f>
        <v>42285.91506944444</v>
      </c>
      <c r="L3282" t="b">
        <v>0</v>
      </c>
      <c r="M3282">
        <v>1</v>
      </c>
      <c r="N3282" t="b">
        <v>0</v>
      </c>
      <c r="O3282" t="s">
        <v>8282</v>
      </c>
      <c r="P3282">
        <f t="shared" si="102"/>
        <v>0</v>
      </c>
      <c r="Q3282">
        <f>YEAR(K3282)</f>
        <v>2015</v>
      </c>
      <c r="R3282">
        <f t="shared" si="103"/>
        <v>0</v>
      </c>
      <c r="S3282" s="17" t="s">
        <v>8339</v>
      </c>
      <c r="T3282" t="s">
        <v>8365</v>
      </c>
    </row>
    <row r="3283" spans="1:20" ht="48" hidden="1" x14ac:dyDescent="0.2">
      <c r="A3283">
        <v>2568</v>
      </c>
      <c r="B3283" s="3" t="s">
        <v>2568</v>
      </c>
      <c r="C3283" s="3" t="s">
        <v>6678</v>
      </c>
      <c r="D3283" s="6">
        <v>10000</v>
      </c>
      <c r="E3283" s="8">
        <v>50</v>
      </c>
      <c r="F3283" t="s">
        <v>8219</v>
      </c>
      <c r="G3283" t="s">
        <v>8224</v>
      </c>
      <c r="H3283" t="s">
        <v>8246</v>
      </c>
      <c r="I3283" s="12">
        <v>1472745594</v>
      </c>
      <c r="J3283" s="12">
        <v>1470153594</v>
      </c>
      <c r="K3283" s="13">
        <f>(J3283/86400)+25569</f>
        <v>42584.666597222225</v>
      </c>
      <c r="L3283" t="b">
        <v>0</v>
      </c>
      <c r="M3283">
        <v>1</v>
      </c>
      <c r="N3283" t="b">
        <v>0</v>
      </c>
      <c r="O3283" t="s">
        <v>8282</v>
      </c>
      <c r="P3283">
        <f t="shared" si="102"/>
        <v>0</v>
      </c>
      <c r="Q3283">
        <f>YEAR(K3283)</f>
        <v>2016</v>
      </c>
      <c r="R3283">
        <f t="shared" si="103"/>
        <v>1</v>
      </c>
      <c r="S3283" s="17" t="s">
        <v>8339</v>
      </c>
      <c r="T3283" t="s">
        <v>8365</v>
      </c>
    </row>
    <row r="3284" spans="1:20" ht="48" x14ac:dyDescent="0.2">
      <c r="A3284">
        <v>2585</v>
      </c>
      <c r="B3284" s="3" t="s">
        <v>2585</v>
      </c>
      <c r="C3284" s="3" t="s">
        <v>6695</v>
      </c>
      <c r="D3284" s="6">
        <v>30000</v>
      </c>
      <c r="E3284" s="8">
        <v>50</v>
      </c>
      <c r="F3284" t="s">
        <v>8220</v>
      </c>
      <c r="G3284" t="s">
        <v>8223</v>
      </c>
      <c r="H3284" t="s">
        <v>8245</v>
      </c>
      <c r="I3284" s="12">
        <v>1404601632</v>
      </c>
      <c r="J3284" s="12">
        <v>1402009632</v>
      </c>
      <c r="K3284" s="13">
        <f>(J3284/86400)+25569</f>
        <v>41795.963333333333</v>
      </c>
      <c r="L3284" t="b">
        <v>0</v>
      </c>
      <c r="M3284">
        <v>1</v>
      </c>
      <c r="N3284" t="b">
        <v>0</v>
      </c>
      <c r="O3284" t="s">
        <v>8282</v>
      </c>
      <c r="P3284">
        <f t="shared" si="102"/>
        <v>0</v>
      </c>
      <c r="Q3284">
        <f>YEAR(K3284)</f>
        <v>2014</v>
      </c>
      <c r="R3284">
        <f t="shared" si="103"/>
        <v>0</v>
      </c>
      <c r="S3284" s="17" t="s">
        <v>8339</v>
      </c>
      <c r="T3284" t="s">
        <v>8365</v>
      </c>
    </row>
    <row r="3285" spans="1:20" ht="48" x14ac:dyDescent="0.2">
      <c r="A3285">
        <v>2592</v>
      </c>
      <c r="B3285" s="3" t="s">
        <v>2592</v>
      </c>
      <c r="C3285" s="3" t="s">
        <v>6702</v>
      </c>
      <c r="D3285" s="6">
        <v>30000</v>
      </c>
      <c r="E3285" s="8">
        <v>50</v>
      </c>
      <c r="F3285" t="s">
        <v>8220</v>
      </c>
      <c r="G3285" t="s">
        <v>8223</v>
      </c>
      <c r="H3285" t="s">
        <v>8245</v>
      </c>
      <c r="I3285" s="12">
        <v>1412536421</v>
      </c>
      <c r="J3285" s="12">
        <v>1409944421</v>
      </c>
      <c r="K3285" s="13">
        <f>(J3285/86400)+25569</f>
        <v>41887.801168981481</v>
      </c>
      <c r="L3285" t="b">
        <v>0</v>
      </c>
      <c r="M3285">
        <v>1</v>
      </c>
      <c r="N3285" t="b">
        <v>0</v>
      </c>
      <c r="O3285" t="s">
        <v>8282</v>
      </c>
      <c r="P3285">
        <f t="shared" si="102"/>
        <v>0</v>
      </c>
      <c r="Q3285">
        <f>YEAR(K3285)</f>
        <v>2014</v>
      </c>
      <c r="R3285">
        <f t="shared" si="103"/>
        <v>0</v>
      </c>
      <c r="S3285" s="17" t="s">
        <v>8339</v>
      </c>
      <c r="T3285" t="s">
        <v>8365</v>
      </c>
    </row>
    <row r="3286" spans="1:20" ht="64" x14ac:dyDescent="0.2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 s="12">
        <v>1470527094</v>
      </c>
      <c r="J3286" s="12">
        <v>1467935094</v>
      </c>
      <c r="K3286" s="13">
        <f>(J3286/86400)+25569</f>
        <v>42558.98951388889</v>
      </c>
      <c r="L3286" t="b">
        <v>0</v>
      </c>
      <c r="M3286">
        <v>1</v>
      </c>
      <c r="N3286" t="b">
        <v>0</v>
      </c>
      <c r="O3286" t="s">
        <v>8281</v>
      </c>
      <c r="P3286">
        <f t="shared" si="102"/>
        <v>0</v>
      </c>
      <c r="Q3286">
        <f>YEAR(K3286)</f>
        <v>2016</v>
      </c>
      <c r="R3286">
        <f t="shared" si="103"/>
        <v>5</v>
      </c>
      <c r="S3286" s="17" t="s">
        <v>8336</v>
      </c>
      <c r="T3286" t="s">
        <v>8364</v>
      </c>
    </row>
    <row r="3287" spans="1:20" ht="64" x14ac:dyDescent="0.2">
      <c r="A3287">
        <v>2123</v>
      </c>
      <c r="B3287" s="3" t="s">
        <v>2124</v>
      </c>
      <c r="C3287" s="3" t="s">
        <v>6233</v>
      </c>
      <c r="D3287" s="6">
        <v>500</v>
      </c>
      <c r="E3287" s="8">
        <v>50</v>
      </c>
      <c r="F3287" t="s">
        <v>8220</v>
      </c>
      <c r="G3287" t="s">
        <v>8223</v>
      </c>
      <c r="H3287" t="s">
        <v>8245</v>
      </c>
      <c r="I3287" s="12">
        <v>1268636340</v>
      </c>
      <c r="J3287" s="12">
        <v>1263982307</v>
      </c>
      <c r="K3287" s="13">
        <f>(J3287/86400)+25569</f>
        <v>40198.424849537041</v>
      </c>
      <c r="L3287" t="b">
        <v>0</v>
      </c>
      <c r="M3287">
        <v>5</v>
      </c>
      <c r="N3287" t="b">
        <v>0</v>
      </c>
      <c r="O3287" t="s">
        <v>8280</v>
      </c>
      <c r="P3287">
        <f t="shared" si="102"/>
        <v>0</v>
      </c>
      <c r="Q3287">
        <f>YEAR(K3287)</f>
        <v>2010</v>
      </c>
      <c r="R3287">
        <f t="shared" si="103"/>
        <v>10</v>
      </c>
      <c r="S3287" s="17" t="s">
        <v>8336</v>
      </c>
      <c r="T3287" t="s">
        <v>8354</v>
      </c>
    </row>
    <row r="3288" spans="1:20" ht="48" x14ac:dyDescent="0.2">
      <c r="A3288">
        <v>2152</v>
      </c>
      <c r="B3288" s="3" t="s">
        <v>2153</v>
      </c>
      <c r="C3288" s="3" t="s">
        <v>6262</v>
      </c>
      <c r="D3288" s="6">
        <v>30000</v>
      </c>
      <c r="E3288" s="8">
        <v>50</v>
      </c>
      <c r="F3288" t="s">
        <v>8220</v>
      </c>
      <c r="G3288" t="s">
        <v>8223</v>
      </c>
      <c r="H3288" t="s">
        <v>8245</v>
      </c>
      <c r="I3288" s="12">
        <v>1394909909</v>
      </c>
      <c r="J3288" s="12">
        <v>1392321509</v>
      </c>
      <c r="K3288" s="13">
        <f>(J3288/86400)+25569</f>
        <v>41683.832280092596</v>
      </c>
      <c r="L3288" t="b">
        <v>0</v>
      </c>
      <c r="M3288">
        <v>4</v>
      </c>
      <c r="N3288" t="b">
        <v>0</v>
      </c>
      <c r="O3288" t="s">
        <v>8280</v>
      </c>
      <c r="P3288">
        <f t="shared" si="102"/>
        <v>0</v>
      </c>
      <c r="Q3288">
        <f>YEAR(K3288)</f>
        <v>2014</v>
      </c>
      <c r="R3288">
        <f t="shared" si="103"/>
        <v>0</v>
      </c>
      <c r="S3288" s="17" t="s">
        <v>8336</v>
      </c>
      <c r="T3288" t="s">
        <v>8354</v>
      </c>
    </row>
    <row r="3289" spans="1:20" ht="48" hidden="1" x14ac:dyDescent="0.2">
      <c r="A3289">
        <v>1060</v>
      </c>
      <c r="B3289" s="3" t="s">
        <v>1061</v>
      </c>
      <c r="C3289" s="3" t="s">
        <v>5170</v>
      </c>
      <c r="D3289" s="6">
        <v>5000</v>
      </c>
      <c r="E3289" s="8">
        <v>50</v>
      </c>
      <c r="F3289" t="s">
        <v>8219</v>
      </c>
      <c r="G3289" t="s">
        <v>8223</v>
      </c>
      <c r="H3289" t="s">
        <v>8245</v>
      </c>
      <c r="I3289" s="12">
        <v>1429134893</v>
      </c>
      <c r="J3289" s="12">
        <v>1426542893</v>
      </c>
      <c r="K3289" s="13">
        <f>(J3289/86400)+25569</f>
        <v>42079.913113425922</v>
      </c>
      <c r="L3289" t="b">
        <v>0</v>
      </c>
      <c r="M3289">
        <v>1</v>
      </c>
      <c r="N3289" t="b">
        <v>0</v>
      </c>
      <c r="O3289" t="s">
        <v>8279</v>
      </c>
      <c r="P3289">
        <f t="shared" si="102"/>
        <v>0</v>
      </c>
      <c r="Q3289">
        <f>YEAR(K3289)</f>
        <v>2015</v>
      </c>
      <c r="R3289">
        <f t="shared" si="103"/>
        <v>1</v>
      </c>
      <c r="S3289" s="17" t="s">
        <v>8366</v>
      </c>
      <c r="T3289" t="s">
        <v>8367</v>
      </c>
    </row>
    <row r="3290" spans="1:20" ht="48" x14ac:dyDescent="0.2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 s="12">
        <v>1412536412</v>
      </c>
      <c r="J3290" s="12">
        <v>1409944412</v>
      </c>
      <c r="K3290" s="13">
        <f>(J3290/86400)+25569</f>
        <v>41887.801064814819</v>
      </c>
      <c r="L3290" t="b">
        <v>0</v>
      </c>
      <c r="M3290">
        <v>1</v>
      </c>
      <c r="N3290" t="b">
        <v>0</v>
      </c>
      <c r="O3290" t="s">
        <v>8291</v>
      </c>
      <c r="P3290">
        <f t="shared" si="102"/>
        <v>0</v>
      </c>
      <c r="Q3290">
        <f>YEAR(K3290)</f>
        <v>2014</v>
      </c>
      <c r="R3290">
        <f t="shared" si="103"/>
        <v>2</v>
      </c>
      <c r="S3290" s="17" t="s">
        <v>8347</v>
      </c>
      <c r="T3290" t="s">
        <v>8350</v>
      </c>
    </row>
    <row r="3291" spans="1:20" ht="64" x14ac:dyDescent="0.2">
      <c r="A3291">
        <v>868</v>
      </c>
      <c r="B3291" s="3" t="s">
        <v>869</v>
      </c>
      <c r="C3291" s="3" t="s">
        <v>4978</v>
      </c>
      <c r="D3291" s="6">
        <v>45000</v>
      </c>
      <c r="E3291" s="8">
        <v>50</v>
      </c>
      <c r="F3291" t="s">
        <v>8220</v>
      </c>
      <c r="G3291" t="s">
        <v>8223</v>
      </c>
      <c r="H3291" t="s">
        <v>8245</v>
      </c>
      <c r="I3291" s="12">
        <v>1389055198</v>
      </c>
      <c r="J3291" s="12">
        <v>1386463198</v>
      </c>
      <c r="K3291" s="13">
        <f>(J3291/86400)+25569</f>
        <v>41616.027754629627</v>
      </c>
      <c r="L3291" t="b">
        <v>0</v>
      </c>
      <c r="M3291">
        <v>1</v>
      </c>
      <c r="N3291" t="b">
        <v>0</v>
      </c>
      <c r="O3291" t="s">
        <v>8276</v>
      </c>
      <c r="P3291">
        <f t="shared" si="102"/>
        <v>0</v>
      </c>
      <c r="Q3291">
        <f>YEAR(K3291)</f>
        <v>2013</v>
      </c>
      <c r="R3291">
        <f t="shared" si="103"/>
        <v>0</v>
      </c>
      <c r="S3291" s="17" t="s">
        <v>8347</v>
      </c>
      <c r="T3291" t="s">
        <v>8370</v>
      </c>
    </row>
    <row r="3292" spans="1:20" ht="48" x14ac:dyDescent="0.2">
      <c r="A3292">
        <v>935</v>
      </c>
      <c r="B3292" s="3" t="s">
        <v>936</v>
      </c>
      <c r="C3292" s="3" t="s">
        <v>5045</v>
      </c>
      <c r="D3292" s="6">
        <v>3500</v>
      </c>
      <c r="E3292" s="8">
        <v>50</v>
      </c>
      <c r="F3292" t="s">
        <v>8220</v>
      </c>
      <c r="G3292" t="s">
        <v>8223</v>
      </c>
      <c r="H3292" t="s">
        <v>8245</v>
      </c>
      <c r="I3292" s="12">
        <v>1454054429</v>
      </c>
      <c r="J3292" s="12">
        <v>1451462429</v>
      </c>
      <c r="K3292" s="13">
        <f>(J3292/86400)+25569</f>
        <v>42368.333668981482</v>
      </c>
      <c r="L3292" t="b">
        <v>0</v>
      </c>
      <c r="M3292">
        <v>2</v>
      </c>
      <c r="N3292" t="b">
        <v>0</v>
      </c>
      <c r="O3292" t="s">
        <v>8276</v>
      </c>
      <c r="P3292">
        <f t="shared" si="102"/>
        <v>0</v>
      </c>
      <c r="Q3292">
        <f>YEAR(K3292)</f>
        <v>2015</v>
      </c>
      <c r="R3292">
        <f t="shared" si="103"/>
        <v>1</v>
      </c>
      <c r="S3292" s="17" t="s">
        <v>8347</v>
      </c>
      <c r="T3292" t="s">
        <v>8370</v>
      </c>
    </row>
    <row r="3293" spans="1:20" ht="32" x14ac:dyDescent="0.2">
      <c r="A3293">
        <v>1559</v>
      </c>
      <c r="B3293" s="3" t="s">
        <v>1560</v>
      </c>
      <c r="C3293" s="3" t="s">
        <v>5669</v>
      </c>
      <c r="D3293" s="6">
        <v>15000</v>
      </c>
      <c r="E3293" s="8">
        <v>50</v>
      </c>
      <c r="F3293" t="s">
        <v>8220</v>
      </c>
      <c r="G3293" t="s">
        <v>8223</v>
      </c>
      <c r="H3293" t="s">
        <v>8245</v>
      </c>
      <c r="I3293" s="12">
        <v>1430270199</v>
      </c>
      <c r="J3293" s="12">
        <v>1428974199</v>
      </c>
      <c r="K3293" s="13">
        <f>(J3293/86400)+25569</f>
        <v>42108.053229166668</v>
      </c>
      <c r="L3293" t="b">
        <v>0</v>
      </c>
      <c r="M3293">
        <v>1</v>
      </c>
      <c r="N3293" t="b">
        <v>0</v>
      </c>
      <c r="O3293" t="s">
        <v>8287</v>
      </c>
      <c r="P3293">
        <f t="shared" si="102"/>
        <v>0</v>
      </c>
      <c r="Q3293">
        <f>YEAR(K3293)</f>
        <v>2015</v>
      </c>
      <c r="R3293">
        <f t="shared" si="103"/>
        <v>0</v>
      </c>
      <c r="S3293" s="17" t="s">
        <v>8333</v>
      </c>
      <c r="T3293" t="s">
        <v>8375</v>
      </c>
    </row>
    <row r="3294" spans="1:20" ht="48" x14ac:dyDescent="0.2">
      <c r="A3294">
        <v>1989</v>
      </c>
      <c r="B3294" s="3" t="s">
        <v>1990</v>
      </c>
      <c r="C3294" s="3" t="s">
        <v>6099</v>
      </c>
      <c r="D3294" s="6">
        <v>5000</v>
      </c>
      <c r="E3294" s="8">
        <v>50</v>
      </c>
      <c r="F3294" t="s">
        <v>8220</v>
      </c>
      <c r="G3294" t="s">
        <v>8223</v>
      </c>
      <c r="H3294" t="s">
        <v>8245</v>
      </c>
      <c r="I3294" s="12">
        <v>1481473208</v>
      </c>
      <c r="J3294" s="12">
        <v>1478881208</v>
      </c>
      <c r="K3294" s="13">
        <f>(J3294/86400)+25569</f>
        <v>42685.680648148147</v>
      </c>
      <c r="L3294" t="b">
        <v>0</v>
      </c>
      <c r="M3294">
        <v>1</v>
      </c>
      <c r="N3294" t="b">
        <v>0</v>
      </c>
      <c r="O3294" t="s">
        <v>8294</v>
      </c>
      <c r="P3294">
        <f t="shared" si="102"/>
        <v>0</v>
      </c>
      <c r="Q3294">
        <f>YEAR(K3294)</f>
        <v>2016</v>
      </c>
      <c r="R3294">
        <f t="shared" si="103"/>
        <v>1</v>
      </c>
      <c r="S3294" s="17" t="s">
        <v>8333</v>
      </c>
      <c r="T3294" t="s">
        <v>8373</v>
      </c>
    </row>
    <row r="3295" spans="1:20" ht="64" x14ac:dyDescent="0.2">
      <c r="A3295">
        <v>772</v>
      </c>
      <c r="B3295" s="3" t="s">
        <v>773</v>
      </c>
      <c r="C3295" s="3" t="s">
        <v>4882</v>
      </c>
      <c r="D3295" s="6">
        <v>1500</v>
      </c>
      <c r="E3295" s="8">
        <v>50</v>
      </c>
      <c r="F3295" t="s">
        <v>8220</v>
      </c>
      <c r="G3295" t="s">
        <v>8223</v>
      </c>
      <c r="H3295" t="s">
        <v>8245</v>
      </c>
      <c r="I3295" s="12">
        <v>1257047940</v>
      </c>
      <c r="J3295" s="12">
        <v>1252718519</v>
      </c>
      <c r="K3295" s="13">
        <f>(J3295/86400)+25569</f>
        <v>40068.056932870371</v>
      </c>
      <c r="L3295" t="b">
        <v>0</v>
      </c>
      <c r="M3295">
        <v>1</v>
      </c>
      <c r="N3295" t="b">
        <v>0</v>
      </c>
      <c r="O3295" t="s">
        <v>8273</v>
      </c>
      <c r="P3295">
        <f t="shared" si="102"/>
        <v>0</v>
      </c>
      <c r="Q3295">
        <f>YEAR(K3295)</f>
        <v>2009</v>
      </c>
      <c r="R3295">
        <f t="shared" si="103"/>
        <v>3</v>
      </c>
      <c r="S3295" s="17" t="s">
        <v>8331</v>
      </c>
      <c r="T3295" t="s">
        <v>8372</v>
      </c>
    </row>
    <row r="3296" spans="1:20" ht="48" x14ac:dyDescent="0.2">
      <c r="A3296">
        <v>1483</v>
      </c>
      <c r="B3296" s="3" t="s">
        <v>1484</v>
      </c>
      <c r="C3296" s="3" t="s">
        <v>5593</v>
      </c>
      <c r="D3296" s="6">
        <v>7000</v>
      </c>
      <c r="E3296" s="8">
        <v>50</v>
      </c>
      <c r="F3296" t="s">
        <v>8220</v>
      </c>
      <c r="G3296" t="s">
        <v>8223</v>
      </c>
      <c r="H3296" t="s">
        <v>8245</v>
      </c>
      <c r="I3296" s="12">
        <v>1469162275</v>
      </c>
      <c r="J3296" s="12">
        <v>1467002275</v>
      </c>
      <c r="K3296" s="13">
        <f>(J3296/86400)+25569</f>
        <v>42548.192997685182</v>
      </c>
      <c r="L3296" t="b">
        <v>0</v>
      </c>
      <c r="M3296">
        <v>2</v>
      </c>
      <c r="N3296" t="b">
        <v>0</v>
      </c>
      <c r="O3296" t="s">
        <v>8273</v>
      </c>
      <c r="P3296">
        <f t="shared" si="102"/>
        <v>0</v>
      </c>
      <c r="Q3296">
        <f>YEAR(K3296)</f>
        <v>2016</v>
      </c>
      <c r="R3296">
        <f t="shared" si="103"/>
        <v>1</v>
      </c>
      <c r="S3296" s="17" t="s">
        <v>8331</v>
      </c>
      <c r="T3296" t="s">
        <v>8372</v>
      </c>
    </row>
    <row r="3297" spans="1:20" ht="48" x14ac:dyDescent="0.2">
      <c r="A3297">
        <v>1904</v>
      </c>
      <c r="B3297" s="3" t="s">
        <v>1905</v>
      </c>
      <c r="C3297" s="3" t="s">
        <v>6014</v>
      </c>
      <c r="D3297" s="6">
        <v>50000</v>
      </c>
      <c r="E3297" s="8">
        <v>50</v>
      </c>
      <c r="F3297" t="s">
        <v>8220</v>
      </c>
      <c r="G3297" t="s">
        <v>8223</v>
      </c>
      <c r="H3297" t="s">
        <v>8245</v>
      </c>
      <c r="I3297" s="12">
        <v>1451752021</v>
      </c>
      <c r="J3297" s="12">
        <v>1447864021</v>
      </c>
      <c r="K3297" s="13">
        <f>(J3297/86400)+25569</f>
        <v>42326.685428240744</v>
      </c>
      <c r="L3297" t="b">
        <v>0</v>
      </c>
      <c r="M3297">
        <v>2</v>
      </c>
      <c r="N3297" t="b">
        <v>0</v>
      </c>
      <c r="O3297" t="s">
        <v>8292</v>
      </c>
      <c r="P3297">
        <f t="shared" si="102"/>
        <v>0</v>
      </c>
      <c r="Q3297">
        <f>YEAR(K3297)</f>
        <v>2015</v>
      </c>
      <c r="R3297">
        <f t="shared" si="103"/>
        <v>0</v>
      </c>
      <c r="S3297" s="17" t="s">
        <v>8328</v>
      </c>
      <c r="T3297" t="s">
        <v>8338</v>
      </c>
    </row>
    <row r="3298" spans="1:20" ht="48" x14ac:dyDescent="0.2">
      <c r="A3298">
        <v>559</v>
      </c>
      <c r="B3298" s="3" t="s">
        <v>560</v>
      </c>
      <c r="C3298" s="3" t="s">
        <v>4669</v>
      </c>
      <c r="D3298" s="6">
        <v>240000</v>
      </c>
      <c r="E3298" s="8">
        <v>50</v>
      </c>
      <c r="F3298" t="s">
        <v>8220</v>
      </c>
      <c r="G3298" t="s">
        <v>8223</v>
      </c>
      <c r="H3298" t="s">
        <v>8245</v>
      </c>
      <c r="I3298" s="12">
        <v>1449989260</v>
      </c>
      <c r="J3298" s="12">
        <v>1447397260</v>
      </c>
      <c r="K3298" s="13">
        <f>(J3298/86400)+25569</f>
        <v>42321.283101851848</v>
      </c>
      <c r="L3298" t="b">
        <v>0</v>
      </c>
      <c r="M3298">
        <v>1</v>
      </c>
      <c r="N3298" t="b">
        <v>0</v>
      </c>
      <c r="O3298" t="s">
        <v>8270</v>
      </c>
      <c r="P3298">
        <f t="shared" si="102"/>
        <v>0</v>
      </c>
      <c r="Q3298">
        <f>YEAR(K3298)</f>
        <v>2015</v>
      </c>
      <c r="R3298">
        <f t="shared" si="103"/>
        <v>0</v>
      </c>
      <c r="S3298" s="17" t="s">
        <v>8328</v>
      </c>
      <c r="T3298" t="s">
        <v>8362</v>
      </c>
    </row>
    <row r="3299" spans="1:20" ht="32" hidden="1" x14ac:dyDescent="0.2">
      <c r="A3299">
        <v>2373</v>
      </c>
      <c r="B3299" s="3" t="s">
        <v>2374</v>
      </c>
      <c r="C3299" s="3" t="s">
        <v>6483</v>
      </c>
      <c r="D3299" s="6">
        <v>850000</v>
      </c>
      <c r="E3299" s="8">
        <v>50</v>
      </c>
      <c r="F3299" t="s">
        <v>8219</v>
      </c>
      <c r="G3299" t="s">
        <v>8234</v>
      </c>
      <c r="H3299" t="s">
        <v>8254</v>
      </c>
      <c r="I3299" s="12">
        <v>1440863624</v>
      </c>
      <c r="J3299" s="12">
        <v>1438271624</v>
      </c>
      <c r="K3299" s="13">
        <f>(J3299/86400)+25569</f>
        <v>42215.662314814814</v>
      </c>
      <c r="L3299" t="b">
        <v>0</v>
      </c>
      <c r="M3299">
        <v>1</v>
      </c>
      <c r="N3299" t="b">
        <v>0</v>
      </c>
      <c r="O3299" t="s">
        <v>8270</v>
      </c>
      <c r="P3299">
        <f t="shared" si="102"/>
        <v>0</v>
      </c>
      <c r="Q3299">
        <f>YEAR(K3299)</f>
        <v>2015</v>
      </c>
      <c r="R3299">
        <f t="shared" si="103"/>
        <v>0</v>
      </c>
      <c r="S3299" s="17" t="s">
        <v>8328</v>
      </c>
      <c r="T3299" t="s">
        <v>8362</v>
      </c>
    </row>
    <row r="3300" spans="1:20" ht="48" hidden="1" x14ac:dyDescent="0.2">
      <c r="A3300">
        <v>2393</v>
      </c>
      <c r="B3300" s="3" t="s">
        <v>2394</v>
      </c>
      <c r="C3300" s="3" t="s">
        <v>6503</v>
      </c>
      <c r="D3300" s="6">
        <v>100000</v>
      </c>
      <c r="E3300" s="8">
        <v>50</v>
      </c>
      <c r="F3300" t="s">
        <v>8219</v>
      </c>
      <c r="G3300" t="s">
        <v>8223</v>
      </c>
      <c r="H3300" t="s">
        <v>8245</v>
      </c>
      <c r="I3300" s="12">
        <v>1439048017</v>
      </c>
      <c r="J3300" s="12">
        <v>1436456017</v>
      </c>
      <c r="K3300" s="13">
        <f>(J3300/86400)+25569</f>
        <v>42194.648344907408</v>
      </c>
      <c r="L3300" t="b">
        <v>0</v>
      </c>
      <c r="M3300">
        <v>1</v>
      </c>
      <c r="N3300" t="b">
        <v>0</v>
      </c>
      <c r="O3300" t="s">
        <v>8270</v>
      </c>
      <c r="P3300">
        <f t="shared" si="102"/>
        <v>0</v>
      </c>
      <c r="Q3300">
        <f>YEAR(K3300)</f>
        <v>2015</v>
      </c>
      <c r="R3300">
        <f t="shared" si="103"/>
        <v>0</v>
      </c>
      <c r="S3300" s="17" t="s">
        <v>8328</v>
      </c>
      <c r="T3300" t="s">
        <v>8362</v>
      </c>
    </row>
    <row r="3301" spans="1:20" ht="48" x14ac:dyDescent="0.2">
      <c r="A3301">
        <v>3794</v>
      </c>
      <c r="B3301" s="3" t="s">
        <v>3791</v>
      </c>
      <c r="C3301" s="3" t="s">
        <v>7904</v>
      </c>
      <c r="D3301" s="6">
        <v>5000</v>
      </c>
      <c r="E3301" s="8">
        <v>50</v>
      </c>
      <c r="F3301" t="s">
        <v>8220</v>
      </c>
      <c r="G3301" t="s">
        <v>8224</v>
      </c>
      <c r="H3301" t="s">
        <v>8246</v>
      </c>
      <c r="I3301" s="12">
        <v>1433685354</v>
      </c>
      <c r="J3301" s="12">
        <v>1431093354</v>
      </c>
      <c r="K3301" s="13">
        <f>(J3301/86400)+25569</f>
        <v>42132.58048611111</v>
      </c>
      <c r="L3301" t="b">
        <v>0</v>
      </c>
      <c r="M3301">
        <v>1</v>
      </c>
      <c r="N3301" t="b">
        <v>0</v>
      </c>
      <c r="O3301" t="s">
        <v>8303</v>
      </c>
      <c r="P3301">
        <f t="shared" si="102"/>
        <v>0</v>
      </c>
      <c r="Q3301">
        <f>YEAR(K3301)</f>
        <v>2015</v>
      </c>
      <c r="R3301">
        <f t="shared" si="103"/>
        <v>1</v>
      </c>
      <c r="S3301" s="17" t="s">
        <v>8343</v>
      </c>
      <c r="T3301" t="s">
        <v>8355</v>
      </c>
    </row>
    <row r="3302" spans="1:20" ht="32" hidden="1" x14ac:dyDescent="0.2">
      <c r="A3302">
        <v>3137</v>
      </c>
      <c r="B3302" s="3" t="s">
        <v>3137</v>
      </c>
      <c r="C3302" s="3" t="s">
        <v>7247</v>
      </c>
      <c r="D3302" s="6">
        <v>1500</v>
      </c>
      <c r="E3302" s="8">
        <v>50</v>
      </c>
      <c r="F3302" t="s">
        <v>8221</v>
      </c>
      <c r="G3302" t="s">
        <v>8223</v>
      </c>
      <c r="H3302" t="s">
        <v>8245</v>
      </c>
      <c r="I3302" s="12">
        <v>1493838720</v>
      </c>
      <c r="J3302" s="12">
        <v>1489439669</v>
      </c>
      <c r="K3302" s="13">
        <f>(J3302/86400)+25569</f>
        <v>42807.885057870371</v>
      </c>
      <c r="L3302" t="b">
        <v>0</v>
      </c>
      <c r="M3302">
        <v>1</v>
      </c>
      <c r="N3302" t="b">
        <v>0</v>
      </c>
      <c r="O3302" t="s">
        <v>8269</v>
      </c>
      <c r="P3302">
        <f t="shared" si="102"/>
        <v>0</v>
      </c>
      <c r="Q3302">
        <f>YEAR(K3302)</f>
        <v>2017</v>
      </c>
      <c r="R3302">
        <f t="shared" si="103"/>
        <v>3</v>
      </c>
      <c r="S3302" s="17" t="s">
        <v>8343</v>
      </c>
      <c r="T3302" t="s">
        <v>8346</v>
      </c>
    </row>
    <row r="3303" spans="1:20" ht="48" x14ac:dyDescent="0.2">
      <c r="A3303">
        <v>3895</v>
      </c>
      <c r="B3303" s="3" t="s">
        <v>3892</v>
      </c>
      <c r="C3303" s="3" t="s">
        <v>8003</v>
      </c>
      <c r="D3303" s="6">
        <v>1000</v>
      </c>
      <c r="E3303" s="8">
        <v>50</v>
      </c>
      <c r="F3303" t="s">
        <v>8220</v>
      </c>
      <c r="G3303" t="s">
        <v>8223</v>
      </c>
      <c r="H3303" t="s">
        <v>8245</v>
      </c>
      <c r="I3303" s="12">
        <v>1425103218</v>
      </c>
      <c r="J3303" s="12">
        <v>1422424818</v>
      </c>
      <c r="K3303" s="13">
        <f>(J3303/86400)+25569</f>
        <v>42032.250208333338</v>
      </c>
      <c r="L3303" t="b">
        <v>0</v>
      </c>
      <c r="M3303">
        <v>1</v>
      </c>
      <c r="N3303" t="b">
        <v>0</v>
      </c>
      <c r="O3303" t="s">
        <v>8269</v>
      </c>
      <c r="P3303">
        <f t="shared" si="102"/>
        <v>0</v>
      </c>
      <c r="Q3303">
        <f>YEAR(K3303)</f>
        <v>2015</v>
      </c>
      <c r="R3303">
        <f t="shared" si="103"/>
        <v>5</v>
      </c>
      <c r="S3303" s="17" t="s">
        <v>8343</v>
      </c>
      <c r="T3303" t="s">
        <v>8346</v>
      </c>
    </row>
    <row r="3304" spans="1:20" ht="48" x14ac:dyDescent="0.2">
      <c r="A3304">
        <v>3941</v>
      </c>
      <c r="B3304" s="3" t="s">
        <v>3938</v>
      </c>
      <c r="C3304" s="3" t="s">
        <v>8049</v>
      </c>
      <c r="D3304" s="6">
        <v>5500</v>
      </c>
      <c r="E3304" s="8">
        <v>50</v>
      </c>
      <c r="F3304" t="s">
        <v>8220</v>
      </c>
      <c r="G3304" t="s">
        <v>8223</v>
      </c>
      <c r="H3304" t="s">
        <v>8245</v>
      </c>
      <c r="I3304" s="12">
        <v>1416877200</v>
      </c>
      <c r="J3304" s="12">
        <v>1414505137</v>
      </c>
      <c r="K3304" s="13">
        <f>(J3304/86400)+25569</f>
        <v>41940.587233796294</v>
      </c>
      <c r="L3304" t="b">
        <v>0</v>
      </c>
      <c r="M3304">
        <v>2</v>
      </c>
      <c r="N3304" t="b">
        <v>0</v>
      </c>
      <c r="O3304" t="s">
        <v>8269</v>
      </c>
      <c r="P3304">
        <f t="shared" si="102"/>
        <v>0</v>
      </c>
      <c r="Q3304">
        <f>YEAR(K3304)</f>
        <v>2014</v>
      </c>
      <c r="R3304">
        <f t="shared" si="103"/>
        <v>1</v>
      </c>
      <c r="S3304" s="17" t="s">
        <v>8343</v>
      </c>
      <c r="T3304" t="s">
        <v>8346</v>
      </c>
    </row>
    <row r="3305" spans="1:20" ht="48" x14ac:dyDescent="0.2">
      <c r="A3305">
        <v>4099</v>
      </c>
      <c r="B3305" s="3" t="s">
        <v>4095</v>
      </c>
      <c r="C3305" s="3" t="s">
        <v>8202</v>
      </c>
      <c r="D3305" s="6">
        <v>4500</v>
      </c>
      <c r="E3305" s="8">
        <v>50</v>
      </c>
      <c r="F3305" t="s">
        <v>8220</v>
      </c>
      <c r="G3305" t="s">
        <v>8223</v>
      </c>
      <c r="H3305" t="s">
        <v>8245</v>
      </c>
      <c r="I3305" s="12">
        <v>1472847873</v>
      </c>
      <c r="J3305" s="12">
        <v>1468959873</v>
      </c>
      <c r="K3305" s="13">
        <f>(J3305/86400)+25569</f>
        <v>42570.850381944445</v>
      </c>
      <c r="L3305" t="b">
        <v>0</v>
      </c>
      <c r="M3305">
        <v>1</v>
      </c>
      <c r="N3305" t="b">
        <v>0</v>
      </c>
      <c r="O3305" t="s">
        <v>8269</v>
      </c>
      <c r="P3305">
        <f t="shared" si="102"/>
        <v>0</v>
      </c>
      <c r="Q3305">
        <f>YEAR(K3305)</f>
        <v>2016</v>
      </c>
      <c r="R3305">
        <f t="shared" si="103"/>
        <v>1</v>
      </c>
      <c r="S3305" s="17" t="s">
        <v>8343</v>
      </c>
      <c r="T3305" t="s">
        <v>8346</v>
      </c>
    </row>
    <row r="3306" spans="1:20" ht="48" x14ac:dyDescent="0.2">
      <c r="A3306">
        <v>3086</v>
      </c>
      <c r="B3306" s="3" t="s">
        <v>3086</v>
      </c>
      <c r="C3306" s="3" t="s">
        <v>7196</v>
      </c>
      <c r="D3306" s="6">
        <v>20000</v>
      </c>
      <c r="E3306" s="8">
        <v>50</v>
      </c>
      <c r="F3306" t="s">
        <v>8220</v>
      </c>
      <c r="G3306" t="s">
        <v>8236</v>
      </c>
      <c r="H3306" t="s">
        <v>8248</v>
      </c>
      <c r="I3306" s="12">
        <v>1439827559</v>
      </c>
      <c r="J3306" s="12">
        <v>1434643559</v>
      </c>
      <c r="K3306" s="13">
        <f>(J3306/86400)+25569</f>
        <v>42173.67082175926</v>
      </c>
      <c r="L3306" t="b">
        <v>0</v>
      </c>
      <c r="M3306">
        <v>3</v>
      </c>
      <c r="N3306" t="b">
        <v>0</v>
      </c>
      <c r="O3306" t="s">
        <v>8301</v>
      </c>
      <c r="P3306">
        <f t="shared" si="102"/>
        <v>0</v>
      </c>
      <c r="Q3306">
        <f>YEAR(K3306)</f>
        <v>2015</v>
      </c>
      <c r="R3306">
        <f t="shared" si="103"/>
        <v>0</v>
      </c>
      <c r="S3306" s="17" t="s">
        <v>8343</v>
      </c>
      <c r="T3306" t="s">
        <v>8344</v>
      </c>
    </row>
    <row r="3307" spans="1:20" ht="48" x14ac:dyDescent="0.2">
      <c r="A3307">
        <v>3095</v>
      </c>
      <c r="B3307" s="3" t="s">
        <v>3095</v>
      </c>
      <c r="C3307" s="3" t="s">
        <v>7205</v>
      </c>
      <c r="D3307" s="6">
        <v>14920</v>
      </c>
      <c r="E3307" s="8">
        <v>50</v>
      </c>
      <c r="F3307" t="s">
        <v>8220</v>
      </c>
      <c r="G3307" t="s">
        <v>8223</v>
      </c>
      <c r="H3307" t="s">
        <v>8245</v>
      </c>
      <c r="I3307" s="12">
        <v>1470011780</v>
      </c>
      <c r="J3307" s="12">
        <v>1464827780</v>
      </c>
      <c r="K3307" s="13">
        <f>(J3307/86400)+25569</f>
        <v>42523.025231481486</v>
      </c>
      <c r="L3307" t="b">
        <v>0</v>
      </c>
      <c r="M3307">
        <v>1</v>
      </c>
      <c r="N3307" t="b">
        <v>0</v>
      </c>
      <c r="O3307" t="s">
        <v>8301</v>
      </c>
      <c r="P3307">
        <f t="shared" si="102"/>
        <v>0</v>
      </c>
      <c r="Q3307">
        <f>YEAR(K3307)</f>
        <v>2016</v>
      </c>
      <c r="R3307">
        <f t="shared" si="103"/>
        <v>0</v>
      </c>
      <c r="S3307" s="17" t="s">
        <v>8343</v>
      </c>
      <c r="T3307" t="s">
        <v>8344</v>
      </c>
    </row>
    <row r="3308" spans="1:20" ht="48" x14ac:dyDescent="0.2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 s="12">
        <v>1425009761</v>
      </c>
      <c r="J3308" s="12">
        <v>1422417761</v>
      </c>
      <c r="K3308" s="13">
        <f>(J3308/86400)+25569</f>
        <v>42032.168530092589</v>
      </c>
      <c r="L3308" t="b">
        <v>0</v>
      </c>
      <c r="M3308">
        <v>3</v>
      </c>
      <c r="N3308" t="b">
        <v>0</v>
      </c>
      <c r="O3308" t="s">
        <v>8273</v>
      </c>
      <c r="P3308">
        <f t="shared" si="102"/>
        <v>0</v>
      </c>
      <c r="Q3308">
        <f>YEAR(K3308)</f>
        <v>2015</v>
      </c>
      <c r="R3308">
        <f t="shared" si="103"/>
        <v>0</v>
      </c>
      <c r="S3308" s="17" t="s">
        <v>8331</v>
      </c>
      <c r="T3308" t="s">
        <v>8372</v>
      </c>
    </row>
    <row r="3309" spans="1:20" ht="48" x14ac:dyDescent="0.2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 s="12">
        <v>1382184786</v>
      </c>
      <c r="J3309" s="12">
        <v>1379592786</v>
      </c>
      <c r="K3309" s="13">
        <f>(J3309/86400)+25569</f>
        <v>41536.509097222224</v>
      </c>
      <c r="L3309" t="b">
        <v>0</v>
      </c>
      <c r="M3309">
        <v>4</v>
      </c>
      <c r="N3309" t="b">
        <v>0</v>
      </c>
      <c r="O3309" t="s">
        <v>8280</v>
      </c>
      <c r="P3309">
        <f t="shared" si="102"/>
        <v>0</v>
      </c>
      <c r="Q3309">
        <f>YEAR(K3309)</f>
        <v>2013</v>
      </c>
      <c r="R3309">
        <f t="shared" si="103"/>
        <v>0</v>
      </c>
      <c r="S3309" s="17" t="s">
        <v>8336</v>
      </c>
      <c r="T3309" t="s">
        <v>8354</v>
      </c>
    </row>
    <row r="3310" spans="1:20" ht="48" x14ac:dyDescent="0.2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 s="12">
        <v>1393786877</v>
      </c>
      <c r="J3310" s="12">
        <v>1390330877</v>
      </c>
      <c r="K3310" s="13">
        <f>(J3310/86400)+25569</f>
        <v>41660.792557870373</v>
      </c>
      <c r="L3310" t="b">
        <v>0</v>
      </c>
      <c r="M3310">
        <v>7</v>
      </c>
      <c r="N3310" t="b">
        <v>0</v>
      </c>
      <c r="O3310" t="s">
        <v>8280</v>
      </c>
      <c r="P3310">
        <f t="shared" si="102"/>
        <v>0</v>
      </c>
      <c r="Q3310">
        <f>YEAR(K3310)</f>
        <v>2014</v>
      </c>
      <c r="R3310">
        <f t="shared" si="103"/>
        <v>0</v>
      </c>
      <c r="S3310" s="17" t="s">
        <v>8336</v>
      </c>
      <c r="T3310" t="s">
        <v>8354</v>
      </c>
    </row>
    <row r="3311" spans="1:20" ht="48" x14ac:dyDescent="0.2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 s="12">
        <v>1448078400</v>
      </c>
      <c r="J3311" s="12">
        <v>1445985299</v>
      </c>
      <c r="K3311" s="13">
        <f>(J3311/86400)+25569</f>
        <v>42304.940960648149</v>
      </c>
      <c r="L3311" t="b">
        <v>0</v>
      </c>
      <c r="M3311">
        <v>5</v>
      </c>
      <c r="N3311" t="b">
        <v>0</v>
      </c>
      <c r="O3311" t="s">
        <v>8269</v>
      </c>
      <c r="P3311">
        <f t="shared" si="102"/>
        <v>0</v>
      </c>
      <c r="Q3311">
        <f>YEAR(K3311)</f>
        <v>2015</v>
      </c>
      <c r="R3311">
        <f t="shared" si="103"/>
        <v>5</v>
      </c>
      <c r="S3311" s="17" t="s">
        <v>8343</v>
      </c>
      <c r="T3311" t="s">
        <v>8346</v>
      </c>
    </row>
    <row r="3312" spans="1:20" ht="48" x14ac:dyDescent="0.2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 s="12">
        <v>1382017085</v>
      </c>
      <c r="J3312" s="12">
        <v>1379425085</v>
      </c>
      <c r="K3312" s="13">
        <f>(J3312/86400)+25569</f>
        <v>41534.568113425928</v>
      </c>
      <c r="L3312" t="b">
        <v>0</v>
      </c>
      <c r="M3312">
        <v>5</v>
      </c>
      <c r="N3312" t="b">
        <v>0</v>
      </c>
      <c r="O3312" t="s">
        <v>8268</v>
      </c>
      <c r="P3312">
        <f t="shared" si="102"/>
        <v>0</v>
      </c>
      <c r="Q3312">
        <f>YEAR(K3312)</f>
        <v>2013</v>
      </c>
      <c r="R3312">
        <f t="shared" si="103"/>
        <v>2</v>
      </c>
      <c r="S3312" s="17" t="s">
        <v>8341</v>
      </c>
      <c r="T3312" t="s">
        <v>8359</v>
      </c>
    </row>
    <row r="3313" spans="1:20" ht="48" x14ac:dyDescent="0.2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 s="12">
        <v>1334622660</v>
      </c>
      <c r="J3313" s="12">
        <v>1330733022</v>
      </c>
      <c r="K3313" s="13">
        <f>(J3313/86400)+25569</f>
        <v>40971.002569444448</v>
      </c>
      <c r="L3313" t="b">
        <v>0</v>
      </c>
      <c r="M3313">
        <v>2</v>
      </c>
      <c r="N3313" t="b">
        <v>0</v>
      </c>
      <c r="O3313" t="s">
        <v>8268</v>
      </c>
      <c r="P3313">
        <f t="shared" si="102"/>
        <v>0</v>
      </c>
      <c r="Q3313">
        <f>YEAR(K3313)</f>
        <v>2012</v>
      </c>
      <c r="R3313">
        <f t="shared" si="103"/>
        <v>0</v>
      </c>
      <c r="S3313" s="17" t="s">
        <v>8341</v>
      </c>
      <c r="T3313" t="s">
        <v>8359</v>
      </c>
    </row>
    <row r="3314" spans="1:20" ht="48" x14ac:dyDescent="0.2">
      <c r="A3314">
        <v>2436</v>
      </c>
      <c r="B3314" s="3" t="s">
        <v>2437</v>
      </c>
      <c r="C3314" s="3" t="s">
        <v>6546</v>
      </c>
      <c r="D3314" s="6">
        <v>117000</v>
      </c>
      <c r="E3314" s="8">
        <v>45</v>
      </c>
      <c r="F3314" t="s">
        <v>8220</v>
      </c>
      <c r="G3314" t="s">
        <v>8228</v>
      </c>
      <c r="H3314" t="s">
        <v>8250</v>
      </c>
      <c r="I3314" s="12">
        <v>1454078770</v>
      </c>
      <c r="J3314" s="12">
        <v>1448894770</v>
      </c>
      <c r="K3314" s="13">
        <f>(J3314/86400)+25569</f>
        <v>42338.615393518514</v>
      </c>
      <c r="L3314" t="b">
        <v>0</v>
      </c>
      <c r="M3314">
        <v>2</v>
      </c>
      <c r="N3314" t="b">
        <v>0</v>
      </c>
      <c r="O3314" t="s">
        <v>8282</v>
      </c>
      <c r="P3314">
        <f t="shared" si="102"/>
        <v>0</v>
      </c>
      <c r="Q3314">
        <f>YEAR(K3314)</f>
        <v>2015</v>
      </c>
      <c r="R3314">
        <f t="shared" si="103"/>
        <v>0</v>
      </c>
      <c r="S3314" s="17" t="s">
        <v>8339</v>
      </c>
      <c r="T3314" t="s">
        <v>8365</v>
      </c>
    </row>
    <row r="3315" spans="1:20" ht="48" x14ac:dyDescent="0.2">
      <c r="A3315">
        <v>1068</v>
      </c>
      <c r="B3315" s="3" t="s">
        <v>1069</v>
      </c>
      <c r="C3315" s="3" t="s">
        <v>5178</v>
      </c>
      <c r="D3315" s="6">
        <v>30000</v>
      </c>
      <c r="E3315" s="8">
        <v>45</v>
      </c>
      <c r="F3315" t="s">
        <v>8220</v>
      </c>
      <c r="G3315" t="s">
        <v>8223</v>
      </c>
      <c r="H3315" t="s">
        <v>8245</v>
      </c>
      <c r="I3315" s="12">
        <v>1460274864</v>
      </c>
      <c r="J3315" s="12">
        <v>1457686464</v>
      </c>
      <c r="K3315" s="13">
        <f>(J3315/86400)+25569</f>
        <v>42440.371111111112</v>
      </c>
      <c r="L3315" t="b">
        <v>0</v>
      </c>
      <c r="M3315">
        <v>4</v>
      </c>
      <c r="N3315" t="b">
        <v>0</v>
      </c>
      <c r="O3315" t="s">
        <v>8280</v>
      </c>
      <c r="P3315">
        <f t="shared" si="102"/>
        <v>0</v>
      </c>
      <c r="Q3315">
        <f>YEAR(K3315)</f>
        <v>2016</v>
      </c>
      <c r="R3315">
        <f t="shared" si="103"/>
        <v>0</v>
      </c>
      <c r="S3315" s="17" t="s">
        <v>8336</v>
      </c>
      <c r="T3315" t="s">
        <v>8354</v>
      </c>
    </row>
    <row r="3316" spans="1:20" ht="32" x14ac:dyDescent="0.2">
      <c r="A3316">
        <v>1075</v>
      </c>
      <c r="B3316" s="3" t="s">
        <v>1076</v>
      </c>
      <c r="C3316" s="3" t="s">
        <v>5185</v>
      </c>
      <c r="D3316" s="6">
        <v>1000</v>
      </c>
      <c r="E3316" s="8">
        <v>45</v>
      </c>
      <c r="F3316" t="s">
        <v>8220</v>
      </c>
      <c r="G3316" t="s">
        <v>8223</v>
      </c>
      <c r="H3316" t="s">
        <v>8245</v>
      </c>
      <c r="I3316" s="12">
        <v>1336340516</v>
      </c>
      <c r="J3316" s="12">
        <v>1333748516</v>
      </c>
      <c r="K3316" s="13">
        <f>(J3316/86400)+25569</f>
        <v>41005.904120370367</v>
      </c>
      <c r="L3316" t="b">
        <v>0</v>
      </c>
      <c r="M3316">
        <v>3</v>
      </c>
      <c r="N3316" t="b">
        <v>0</v>
      </c>
      <c r="O3316" t="s">
        <v>8280</v>
      </c>
      <c r="P3316">
        <f t="shared" si="102"/>
        <v>0</v>
      </c>
      <c r="Q3316">
        <f>YEAR(K3316)</f>
        <v>2012</v>
      </c>
      <c r="R3316">
        <f t="shared" si="103"/>
        <v>5</v>
      </c>
      <c r="S3316" s="17" t="s">
        <v>8336</v>
      </c>
      <c r="T3316" t="s">
        <v>8354</v>
      </c>
    </row>
    <row r="3317" spans="1:20" ht="48" x14ac:dyDescent="0.2">
      <c r="A3317">
        <v>1078</v>
      </c>
      <c r="B3317" s="3" t="s">
        <v>1079</v>
      </c>
      <c r="C3317" s="3" t="s">
        <v>5188</v>
      </c>
      <c r="D3317" s="6">
        <v>600</v>
      </c>
      <c r="E3317" s="8">
        <v>45</v>
      </c>
      <c r="F3317" t="s">
        <v>8220</v>
      </c>
      <c r="G3317" t="s">
        <v>8223</v>
      </c>
      <c r="H3317" t="s">
        <v>8245</v>
      </c>
      <c r="I3317" s="12">
        <v>1311309721</v>
      </c>
      <c r="J3317" s="12">
        <v>1307421721</v>
      </c>
      <c r="K3317" s="13">
        <f>(J3317/86400)+25569</f>
        <v>40701.195844907408</v>
      </c>
      <c r="L3317" t="b">
        <v>0</v>
      </c>
      <c r="M3317">
        <v>5</v>
      </c>
      <c r="N3317" t="b">
        <v>0</v>
      </c>
      <c r="O3317" t="s">
        <v>8280</v>
      </c>
      <c r="P3317">
        <f t="shared" si="102"/>
        <v>0</v>
      </c>
      <c r="Q3317">
        <f>YEAR(K3317)</f>
        <v>2011</v>
      </c>
      <c r="R3317">
        <f t="shared" si="103"/>
        <v>8</v>
      </c>
      <c r="S3317" s="17" t="s">
        <v>8336</v>
      </c>
      <c r="T3317" t="s">
        <v>8354</v>
      </c>
    </row>
    <row r="3318" spans="1:20" ht="48" x14ac:dyDescent="0.2">
      <c r="A3318">
        <v>1109</v>
      </c>
      <c r="B3318" s="3" t="s">
        <v>1110</v>
      </c>
      <c r="C3318" s="3" t="s">
        <v>5219</v>
      </c>
      <c r="D3318" s="6">
        <v>10000</v>
      </c>
      <c r="E3318" s="8">
        <v>45</v>
      </c>
      <c r="F3318" t="s">
        <v>8220</v>
      </c>
      <c r="G3318" t="s">
        <v>8223</v>
      </c>
      <c r="H3318" t="s">
        <v>8245</v>
      </c>
      <c r="I3318" s="12">
        <v>1479495790</v>
      </c>
      <c r="J3318" s="12">
        <v>1476900190</v>
      </c>
      <c r="K3318" s="13">
        <f>(J3318/86400)+25569</f>
        <v>42662.752199074079</v>
      </c>
      <c r="L3318" t="b">
        <v>0</v>
      </c>
      <c r="M3318">
        <v>3</v>
      </c>
      <c r="N3318" t="b">
        <v>0</v>
      </c>
      <c r="O3318" t="s">
        <v>8280</v>
      </c>
      <c r="P3318">
        <f t="shared" si="102"/>
        <v>0</v>
      </c>
      <c r="Q3318">
        <f>YEAR(K3318)</f>
        <v>2016</v>
      </c>
      <c r="R3318">
        <f t="shared" si="103"/>
        <v>0</v>
      </c>
      <c r="S3318" s="17" t="s">
        <v>8336</v>
      </c>
      <c r="T3318" t="s">
        <v>8354</v>
      </c>
    </row>
    <row r="3319" spans="1:20" ht="48" x14ac:dyDescent="0.2">
      <c r="A3319">
        <v>865</v>
      </c>
      <c r="B3319" s="3" t="s">
        <v>866</v>
      </c>
      <c r="C3319" s="3" t="s">
        <v>4975</v>
      </c>
      <c r="D3319" s="6">
        <v>2200</v>
      </c>
      <c r="E3319" s="8">
        <v>45</v>
      </c>
      <c r="F3319" t="s">
        <v>8220</v>
      </c>
      <c r="G3319" t="s">
        <v>8223</v>
      </c>
      <c r="H3319" t="s">
        <v>8245</v>
      </c>
      <c r="I3319" s="12">
        <v>1358361197</v>
      </c>
      <c r="J3319" s="12">
        <v>1353177197</v>
      </c>
      <c r="K3319" s="13">
        <f>(J3319/86400)+25569</f>
        <v>41230.773113425923</v>
      </c>
      <c r="L3319" t="b">
        <v>0</v>
      </c>
      <c r="M3319">
        <v>2</v>
      </c>
      <c r="N3319" t="b">
        <v>0</v>
      </c>
      <c r="O3319" t="s">
        <v>8276</v>
      </c>
      <c r="P3319">
        <f t="shared" si="102"/>
        <v>0</v>
      </c>
      <c r="Q3319">
        <f>YEAR(K3319)</f>
        <v>2012</v>
      </c>
      <c r="R3319">
        <f t="shared" si="103"/>
        <v>2</v>
      </c>
      <c r="S3319" s="17" t="s">
        <v>8347</v>
      </c>
      <c r="T3319" t="s">
        <v>8370</v>
      </c>
    </row>
    <row r="3320" spans="1:20" ht="32" x14ac:dyDescent="0.2">
      <c r="A3320">
        <v>873</v>
      </c>
      <c r="B3320" s="3" t="s">
        <v>874</v>
      </c>
      <c r="C3320" s="3" t="s">
        <v>4983</v>
      </c>
      <c r="D3320" s="6">
        <v>3500</v>
      </c>
      <c r="E3320" s="8">
        <v>45</v>
      </c>
      <c r="F3320" t="s">
        <v>8220</v>
      </c>
      <c r="G3320" t="s">
        <v>8223</v>
      </c>
      <c r="H3320" t="s">
        <v>8245</v>
      </c>
      <c r="I3320" s="12">
        <v>1352610040</v>
      </c>
      <c r="J3320" s="12">
        <v>1349150440</v>
      </c>
      <c r="K3320" s="13">
        <f>(J3320/86400)+25569</f>
        <v>41184.167129629626</v>
      </c>
      <c r="L3320" t="b">
        <v>0</v>
      </c>
      <c r="M3320">
        <v>5</v>
      </c>
      <c r="N3320" t="b">
        <v>0</v>
      </c>
      <c r="O3320" t="s">
        <v>8276</v>
      </c>
      <c r="P3320">
        <f t="shared" si="102"/>
        <v>0</v>
      </c>
      <c r="Q3320">
        <f>YEAR(K3320)</f>
        <v>2012</v>
      </c>
      <c r="R3320">
        <f t="shared" si="103"/>
        <v>1</v>
      </c>
      <c r="S3320" s="17" t="s">
        <v>8347</v>
      </c>
      <c r="T3320" t="s">
        <v>8370</v>
      </c>
    </row>
    <row r="3321" spans="1:20" ht="48" x14ac:dyDescent="0.2">
      <c r="A3321">
        <v>2764</v>
      </c>
      <c r="B3321" s="3" t="s">
        <v>2764</v>
      </c>
      <c r="C3321" s="3" t="s">
        <v>6874</v>
      </c>
      <c r="D3321" s="6">
        <v>4000</v>
      </c>
      <c r="E3321" s="8">
        <v>45</v>
      </c>
      <c r="F3321" t="s">
        <v>8220</v>
      </c>
      <c r="G3321" t="s">
        <v>8223</v>
      </c>
      <c r="H3321" t="s">
        <v>8245</v>
      </c>
      <c r="I3321" s="12">
        <v>1338404400</v>
      </c>
      <c r="J3321" s="12">
        <v>1335855631</v>
      </c>
      <c r="K3321" s="13">
        <f>(J3321/86400)+25569</f>
        <v>41030.292025462964</v>
      </c>
      <c r="L3321" t="b">
        <v>0</v>
      </c>
      <c r="M3321">
        <v>4</v>
      </c>
      <c r="N3321" t="b">
        <v>0</v>
      </c>
      <c r="O3321" t="s">
        <v>8302</v>
      </c>
      <c r="P3321">
        <f t="shared" si="102"/>
        <v>0</v>
      </c>
      <c r="Q3321">
        <f>YEAR(K3321)</f>
        <v>2012</v>
      </c>
      <c r="R3321">
        <f t="shared" si="103"/>
        <v>1</v>
      </c>
      <c r="S3321" s="17" t="s">
        <v>8331</v>
      </c>
      <c r="T3321" t="s">
        <v>8376</v>
      </c>
    </row>
    <row r="3322" spans="1:20" ht="48" x14ac:dyDescent="0.2">
      <c r="A3322">
        <v>1428</v>
      </c>
      <c r="B3322" s="3" t="s">
        <v>1429</v>
      </c>
      <c r="C3322" s="3" t="s">
        <v>5538</v>
      </c>
      <c r="D3322" s="6">
        <v>1000</v>
      </c>
      <c r="E3322" s="8">
        <v>45</v>
      </c>
      <c r="F3322" t="s">
        <v>8220</v>
      </c>
      <c r="G3322" t="s">
        <v>8226</v>
      </c>
      <c r="H3322" t="s">
        <v>8248</v>
      </c>
      <c r="I3322" s="12">
        <v>1459584417</v>
      </c>
      <c r="J3322" s="12">
        <v>1456996017</v>
      </c>
      <c r="K3322" s="13">
        <f>(J3322/86400)+25569</f>
        <v>42432.379826388889</v>
      </c>
      <c r="L3322" t="b">
        <v>0</v>
      </c>
      <c r="M3322">
        <v>3</v>
      </c>
      <c r="N3322" t="b">
        <v>0</v>
      </c>
      <c r="O3322" t="s">
        <v>8285</v>
      </c>
      <c r="P3322">
        <f t="shared" si="102"/>
        <v>0</v>
      </c>
      <c r="Q3322">
        <f>YEAR(K3322)</f>
        <v>2016</v>
      </c>
      <c r="R3322">
        <f t="shared" si="103"/>
        <v>5</v>
      </c>
      <c r="S3322" s="17" t="s">
        <v>8331</v>
      </c>
      <c r="T3322" t="s">
        <v>8368</v>
      </c>
    </row>
    <row r="3323" spans="1:20" ht="48" x14ac:dyDescent="0.2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 s="12">
        <v>1476482400</v>
      </c>
      <c r="J3323" s="12">
        <v>1473893721</v>
      </c>
      <c r="K3323" s="13">
        <f>(J3323/86400)+25569</f>
        <v>42627.955104166671</v>
      </c>
      <c r="L3323" t="b">
        <v>0</v>
      </c>
      <c r="M3323">
        <v>2</v>
      </c>
      <c r="N3323" t="b">
        <v>0</v>
      </c>
      <c r="O3323" t="s">
        <v>8269</v>
      </c>
      <c r="P3323">
        <f t="shared" si="102"/>
        <v>0</v>
      </c>
      <c r="Q3323">
        <f>YEAR(K3323)</f>
        <v>2016</v>
      </c>
      <c r="R3323">
        <f t="shared" si="103"/>
        <v>1</v>
      </c>
      <c r="S3323" s="17" t="s">
        <v>8343</v>
      </c>
      <c r="T3323" t="s">
        <v>8346</v>
      </c>
    </row>
    <row r="3324" spans="1:20" ht="48" hidden="1" x14ac:dyDescent="0.2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 s="12">
        <v>1489922339</v>
      </c>
      <c r="J3324" s="12">
        <v>1487333939</v>
      </c>
      <c r="K3324" s="13">
        <f>(J3324/86400)+25569</f>
        <v>42783.513182870374</v>
      </c>
      <c r="L3324" t="b">
        <v>0</v>
      </c>
      <c r="M3324">
        <v>3</v>
      </c>
      <c r="N3324" t="b">
        <v>0</v>
      </c>
      <c r="O3324" t="s">
        <v>8269</v>
      </c>
      <c r="P3324">
        <f t="shared" si="102"/>
        <v>0</v>
      </c>
      <c r="Q3324">
        <f>YEAR(K3324)</f>
        <v>2017</v>
      </c>
      <c r="R3324">
        <f t="shared" si="103"/>
        <v>2</v>
      </c>
      <c r="S3324" s="17" t="s">
        <v>8343</v>
      </c>
      <c r="T3324" t="s">
        <v>8346</v>
      </c>
    </row>
    <row r="3325" spans="1:20" ht="48" x14ac:dyDescent="0.2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 s="12">
        <v>1451852256</v>
      </c>
      <c r="J3325" s="12">
        <v>1449260256</v>
      </c>
      <c r="K3325" s="13">
        <f>(J3325/86400)+25569</f>
        <v>42342.845555555556</v>
      </c>
      <c r="L3325" t="b">
        <v>0</v>
      </c>
      <c r="M3325">
        <v>4</v>
      </c>
      <c r="N3325" t="b">
        <v>0</v>
      </c>
      <c r="O3325" t="s">
        <v>8269</v>
      </c>
      <c r="P3325">
        <f t="shared" si="102"/>
        <v>0</v>
      </c>
      <c r="Q3325">
        <f>YEAR(K3325)</f>
        <v>2015</v>
      </c>
      <c r="R3325">
        <f t="shared" si="103"/>
        <v>2</v>
      </c>
      <c r="S3325" s="17" t="s">
        <v>8343</v>
      </c>
      <c r="T3325" t="s">
        <v>8346</v>
      </c>
    </row>
    <row r="3326" spans="1:20" ht="48" x14ac:dyDescent="0.2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 s="12">
        <v>1448722494</v>
      </c>
      <c r="J3326" s="12">
        <v>1446562494</v>
      </c>
      <c r="K3326" s="13">
        <f>(J3326/86400)+25569</f>
        <v>42311.621458333335</v>
      </c>
      <c r="L3326" t="b">
        <v>0</v>
      </c>
      <c r="M3326">
        <v>3</v>
      </c>
      <c r="N3326" t="b">
        <v>0</v>
      </c>
      <c r="O3326" t="s">
        <v>8269</v>
      </c>
      <c r="P3326">
        <f t="shared" si="102"/>
        <v>0</v>
      </c>
      <c r="Q3326">
        <f>YEAR(K3326)</f>
        <v>2015</v>
      </c>
      <c r="R3326">
        <f t="shared" si="103"/>
        <v>3</v>
      </c>
      <c r="S3326" s="17" t="s">
        <v>8343</v>
      </c>
      <c r="T3326" t="s">
        <v>8346</v>
      </c>
    </row>
    <row r="3327" spans="1:20" ht="48" x14ac:dyDescent="0.2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 s="12">
        <v>1406170740</v>
      </c>
      <c r="J3327" s="12">
        <v>1402506278</v>
      </c>
      <c r="K3327" s="13">
        <f>(J3327/86400)+25569</f>
        <v>41801.711550925924</v>
      </c>
      <c r="L3327" t="b">
        <v>0</v>
      </c>
      <c r="M3327">
        <v>2</v>
      </c>
      <c r="N3327" t="b">
        <v>0</v>
      </c>
      <c r="O3327" t="s">
        <v>8269</v>
      </c>
      <c r="P3327">
        <f t="shared" si="102"/>
        <v>0</v>
      </c>
      <c r="Q3327">
        <f>YEAR(K3327)</f>
        <v>2014</v>
      </c>
      <c r="R3327">
        <f t="shared" si="103"/>
        <v>1</v>
      </c>
      <c r="S3327" s="17" t="s">
        <v>8343</v>
      </c>
      <c r="T3327" t="s">
        <v>8346</v>
      </c>
    </row>
    <row r="3328" spans="1:20" ht="48" x14ac:dyDescent="0.2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 s="12">
        <v>1455232937</v>
      </c>
      <c r="J3328" s="12">
        <v>1453936937</v>
      </c>
      <c r="K3328" s="13">
        <f>(J3328/86400)+25569</f>
        <v>42396.973807870367</v>
      </c>
      <c r="L3328" t="b">
        <v>0</v>
      </c>
      <c r="M3328">
        <v>4</v>
      </c>
      <c r="N3328" t="b">
        <v>0</v>
      </c>
      <c r="O3328" t="s">
        <v>8280</v>
      </c>
      <c r="P3328">
        <f t="shared" si="102"/>
        <v>0</v>
      </c>
      <c r="Q3328">
        <f>YEAR(K3328)</f>
        <v>2016</v>
      </c>
      <c r="R3328">
        <f t="shared" si="103"/>
        <v>14</v>
      </c>
      <c r="S3328" s="17" t="s">
        <v>8336</v>
      </c>
      <c r="T3328" t="s">
        <v>8354</v>
      </c>
    </row>
    <row r="3329" spans="1:20" ht="48" x14ac:dyDescent="0.2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 s="12">
        <v>1484239320</v>
      </c>
      <c r="J3329" s="12">
        <v>1482609088</v>
      </c>
      <c r="K3329" s="13">
        <f>(J3329/86400)+25569</f>
        <v>42728.827407407407</v>
      </c>
      <c r="L3329" t="b">
        <v>0</v>
      </c>
      <c r="M3329">
        <v>4</v>
      </c>
      <c r="N3329" t="b">
        <v>0</v>
      </c>
      <c r="O3329" t="s">
        <v>8282</v>
      </c>
      <c r="P3329">
        <f t="shared" si="102"/>
        <v>0</v>
      </c>
      <c r="Q3329">
        <f>YEAR(K3329)</f>
        <v>2016</v>
      </c>
      <c r="R3329">
        <f t="shared" si="103"/>
        <v>4</v>
      </c>
      <c r="S3329" s="17" t="s">
        <v>8339</v>
      </c>
      <c r="T3329" t="s">
        <v>8365</v>
      </c>
    </row>
    <row r="3330" spans="1:20" ht="48" x14ac:dyDescent="0.2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 s="12">
        <v>1410127994</v>
      </c>
      <c r="J3330" s="12">
        <v>1407535994</v>
      </c>
      <c r="K3330" s="13">
        <f>(J3330/86400)+25569</f>
        <v>41859.925856481481</v>
      </c>
      <c r="L3330" t="b">
        <v>0</v>
      </c>
      <c r="M3330">
        <v>4</v>
      </c>
      <c r="N3330" t="b">
        <v>0</v>
      </c>
      <c r="O3330" t="s">
        <v>8292</v>
      </c>
      <c r="P3330">
        <f t="shared" si="102"/>
        <v>0</v>
      </c>
      <c r="Q3330">
        <f>YEAR(K3330)</f>
        <v>2014</v>
      </c>
      <c r="R3330">
        <f t="shared" si="103"/>
        <v>0</v>
      </c>
      <c r="S3330" s="17" t="s">
        <v>8328</v>
      </c>
      <c r="T3330" t="s">
        <v>8338</v>
      </c>
    </row>
    <row r="3331" spans="1:20" ht="32" x14ac:dyDescent="0.2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 s="12">
        <v>1468519920</v>
      </c>
      <c r="J3331" s="12">
        <v>1466188338</v>
      </c>
      <c r="K3331" s="13">
        <f>(J3331/86400)+25569</f>
        <v>42538.77243055556</v>
      </c>
      <c r="L3331" t="b">
        <v>0</v>
      </c>
      <c r="M3331">
        <v>6</v>
      </c>
      <c r="N3331" t="b">
        <v>0</v>
      </c>
      <c r="O3331" t="s">
        <v>8280</v>
      </c>
      <c r="P3331">
        <f t="shared" ref="P3331:P3394" si="104">IFERROR(ROUND(E3331/L3331,2),0)</f>
        <v>0</v>
      </c>
      <c r="Q3331">
        <f>YEAR(K3331)</f>
        <v>2016</v>
      </c>
      <c r="R3331">
        <f t="shared" ref="R3331:R3394" si="105">ROUND(E3331/D3331*100,0)</f>
        <v>0</v>
      </c>
      <c r="S3331" s="17" t="s">
        <v>8336</v>
      </c>
      <c r="T3331" t="s">
        <v>8354</v>
      </c>
    </row>
    <row r="3332" spans="1:20" ht="48" x14ac:dyDescent="0.2">
      <c r="A3332">
        <v>4107</v>
      </c>
      <c r="B3332" s="3" t="s">
        <v>4103</v>
      </c>
      <c r="C3332" s="3" t="s">
        <v>8210</v>
      </c>
      <c r="D3332" s="6">
        <v>2000</v>
      </c>
      <c r="E3332" s="8">
        <v>41</v>
      </c>
      <c r="F3332" t="s">
        <v>8220</v>
      </c>
      <c r="G3332" t="s">
        <v>8223</v>
      </c>
      <c r="H3332" t="s">
        <v>8245</v>
      </c>
      <c r="I3332" s="12">
        <v>1411596001</v>
      </c>
      <c r="J3332" s="12">
        <v>1409608801</v>
      </c>
      <c r="K3332" s="13">
        <f>(J3332/86400)+25569</f>
        <v>41883.916678240741</v>
      </c>
      <c r="L3332" t="b">
        <v>0</v>
      </c>
      <c r="M3332">
        <v>4</v>
      </c>
      <c r="N3332" t="b">
        <v>0</v>
      </c>
      <c r="O3332" t="s">
        <v>8269</v>
      </c>
      <c r="P3332">
        <f t="shared" si="104"/>
        <v>0</v>
      </c>
      <c r="Q3332">
        <f>YEAR(K3332)</f>
        <v>2014</v>
      </c>
      <c r="R3332">
        <f t="shared" si="105"/>
        <v>2</v>
      </c>
      <c r="S3332" s="17" t="s">
        <v>8343</v>
      </c>
      <c r="T3332" t="s">
        <v>8346</v>
      </c>
    </row>
    <row r="3333" spans="1:20" ht="48" x14ac:dyDescent="0.2">
      <c r="A3333">
        <v>3106</v>
      </c>
      <c r="B3333" s="3" t="s">
        <v>3106</v>
      </c>
      <c r="C3333" s="3" t="s">
        <v>7216</v>
      </c>
      <c r="D3333" s="6">
        <v>1000</v>
      </c>
      <c r="E3333" s="8">
        <v>41</v>
      </c>
      <c r="F3333" t="s">
        <v>8220</v>
      </c>
      <c r="G3333" t="s">
        <v>8224</v>
      </c>
      <c r="H3333" t="s">
        <v>8246</v>
      </c>
      <c r="I3333" s="12">
        <v>1442440800</v>
      </c>
      <c r="J3333" s="12">
        <v>1440497876</v>
      </c>
      <c r="K3333" s="13">
        <f>(J3333/86400)+25569</f>
        <v>42241.429120370369</v>
      </c>
      <c r="L3333" t="b">
        <v>0</v>
      </c>
      <c r="M3333">
        <v>4</v>
      </c>
      <c r="N3333" t="b">
        <v>0</v>
      </c>
      <c r="O3333" t="s">
        <v>8301</v>
      </c>
      <c r="P3333">
        <f t="shared" si="104"/>
        <v>0</v>
      </c>
      <c r="Q3333">
        <f>YEAR(K3333)</f>
        <v>2015</v>
      </c>
      <c r="R3333">
        <f t="shared" si="105"/>
        <v>4</v>
      </c>
      <c r="S3333" s="17" t="s">
        <v>8343</v>
      </c>
      <c r="T3333" t="s">
        <v>8344</v>
      </c>
    </row>
    <row r="3334" spans="1:20" ht="48" hidden="1" x14ac:dyDescent="0.2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 s="12">
        <v>1456555536</v>
      </c>
      <c r="J3334" s="12">
        <v>1453963536</v>
      </c>
      <c r="K3334" s="13">
        <f>(J3334/86400)+25569</f>
        <v>42397.281666666662</v>
      </c>
      <c r="L3334" t="b">
        <v>0</v>
      </c>
      <c r="M3334">
        <v>2</v>
      </c>
      <c r="N3334" t="b">
        <v>0</v>
      </c>
      <c r="O3334" t="s">
        <v>8265</v>
      </c>
      <c r="P3334">
        <f t="shared" si="104"/>
        <v>0</v>
      </c>
      <c r="Q3334">
        <f>YEAR(K3334)</f>
        <v>2016</v>
      </c>
      <c r="R3334">
        <f t="shared" si="105"/>
        <v>0</v>
      </c>
      <c r="S3334" s="17" t="s">
        <v>8341</v>
      </c>
      <c r="T3334" t="s">
        <v>8357</v>
      </c>
    </row>
    <row r="3335" spans="1:20" ht="32" hidden="1" x14ac:dyDescent="0.2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 s="12">
        <v>1433336895</v>
      </c>
      <c r="J3335" s="12">
        <v>1429621695</v>
      </c>
      <c r="K3335" s="13">
        <f>(J3335/86400)+25569</f>
        <v>42115.547395833331</v>
      </c>
      <c r="L3335" t="b">
        <v>0</v>
      </c>
      <c r="M3335">
        <v>3</v>
      </c>
      <c r="N3335" t="b">
        <v>0</v>
      </c>
      <c r="O3335" t="s">
        <v>8265</v>
      </c>
      <c r="P3335">
        <f t="shared" si="104"/>
        <v>0</v>
      </c>
      <c r="Q3335">
        <f>YEAR(K3335)</f>
        <v>2015</v>
      </c>
      <c r="R3335">
        <f t="shared" si="105"/>
        <v>3</v>
      </c>
      <c r="S3335" s="17" t="s">
        <v>8341</v>
      </c>
      <c r="T3335" t="s">
        <v>8357</v>
      </c>
    </row>
    <row r="3336" spans="1:20" ht="48" x14ac:dyDescent="0.2">
      <c r="A3336">
        <v>2693</v>
      </c>
      <c r="B3336" s="3" t="s">
        <v>2693</v>
      </c>
      <c r="C3336" s="3" t="s">
        <v>6803</v>
      </c>
      <c r="D3336" s="6">
        <v>5000</v>
      </c>
      <c r="E3336" s="8">
        <v>40</v>
      </c>
      <c r="F3336" t="s">
        <v>8220</v>
      </c>
      <c r="G3336" t="s">
        <v>8223</v>
      </c>
      <c r="H3336" t="s">
        <v>8245</v>
      </c>
      <c r="I3336" s="12">
        <v>1407899966</v>
      </c>
      <c r="J3336" s="12">
        <v>1405307966</v>
      </c>
      <c r="K3336" s="13">
        <f>(J3336/86400)+25569</f>
        <v>41834.138495370367</v>
      </c>
      <c r="L3336" t="b">
        <v>0</v>
      </c>
      <c r="M3336">
        <v>3</v>
      </c>
      <c r="N3336" t="b">
        <v>0</v>
      </c>
      <c r="O3336" t="s">
        <v>8282</v>
      </c>
      <c r="P3336">
        <f t="shared" si="104"/>
        <v>0</v>
      </c>
      <c r="Q3336">
        <f>YEAR(K3336)</f>
        <v>2014</v>
      </c>
      <c r="R3336">
        <f t="shared" si="105"/>
        <v>1</v>
      </c>
      <c r="S3336" s="17" t="s">
        <v>8339</v>
      </c>
      <c r="T3336" t="s">
        <v>8365</v>
      </c>
    </row>
    <row r="3337" spans="1:20" ht="48" x14ac:dyDescent="0.2">
      <c r="A3337">
        <v>937</v>
      </c>
      <c r="B3337" s="3" t="s">
        <v>938</v>
      </c>
      <c r="C3337" s="3" t="s">
        <v>5047</v>
      </c>
      <c r="D3337" s="6">
        <v>3500</v>
      </c>
      <c r="E3337" s="8">
        <v>40</v>
      </c>
      <c r="F3337" t="s">
        <v>8220</v>
      </c>
      <c r="G3337" t="s">
        <v>8223</v>
      </c>
      <c r="H3337" t="s">
        <v>8245</v>
      </c>
      <c r="I3337" s="12">
        <v>1383509357</v>
      </c>
      <c r="J3337" s="12">
        <v>1380913757</v>
      </c>
      <c r="K3337" s="13">
        <f>(J3337/86400)+25569</f>
        <v>41551.798113425924</v>
      </c>
      <c r="L3337" t="b">
        <v>0</v>
      </c>
      <c r="M3337">
        <v>2</v>
      </c>
      <c r="N3337" t="b">
        <v>0</v>
      </c>
      <c r="O3337" t="s">
        <v>8276</v>
      </c>
      <c r="P3337">
        <f t="shared" si="104"/>
        <v>0</v>
      </c>
      <c r="Q3337">
        <f>YEAR(K3337)</f>
        <v>2013</v>
      </c>
      <c r="R3337">
        <f t="shared" si="105"/>
        <v>1</v>
      </c>
      <c r="S3337" s="17" t="s">
        <v>8347</v>
      </c>
      <c r="T3337" t="s">
        <v>8370</v>
      </c>
    </row>
    <row r="3338" spans="1:20" ht="48" x14ac:dyDescent="0.2">
      <c r="A3338">
        <v>939</v>
      </c>
      <c r="B3338" s="3" t="s">
        <v>940</v>
      </c>
      <c r="C3338" s="3" t="s">
        <v>5049</v>
      </c>
      <c r="D3338" s="6">
        <v>2750</v>
      </c>
      <c r="E3338" s="8">
        <v>40</v>
      </c>
      <c r="F3338" t="s">
        <v>8220</v>
      </c>
      <c r="G3338" t="s">
        <v>8223</v>
      </c>
      <c r="H3338" t="s">
        <v>8245</v>
      </c>
      <c r="I3338" s="12">
        <v>1372622280</v>
      </c>
      <c r="J3338" s="12">
        <v>1369246738</v>
      </c>
      <c r="K3338" s="13">
        <f>(J3338/86400)+25569</f>
        <v>41416.763171296298</v>
      </c>
      <c r="L3338" t="b">
        <v>0</v>
      </c>
      <c r="M3338">
        <v>2</v>
      </c>
      <c r="N3338" t="b">
        <v>0</v>
      </c>
      <c r="O3338" t="s">
        <v>8276</v>
      </c>
      <c r="P3338">
        <f t="shared" si="104"/>
        <v>0</v>
      </c>
      <c r="Q3338">
        <f>YEAR(K3338)</f>
        <v>2013</v>
      </c>
      <c r="R3338">
        <f t="shared" si="105"/>
        <v>1</v>
      </c>
      <c r="S3338" s="17" t="s">
        <v>8347</v>
      </c>
      <c r="T3338" t="s">
        <v>8370</v>
      </c>
    </row>
    <row r="3339" spans="1:20" ht="48" hidden="1" x14ac:dyDescent="0.2">
      <c r="A3339">
        <v>1232</v>
      </c>
      <c r="B3339" s="3" t="s">
        <v>1233</v>
      </c>
      <c r="C3339" s="3" t="s">
        <v>5342</v>
      </c>
      <c r="D3339" s="6">
        <v>5000</v>
      </c>
      <c r="E3339" s="8">
        <v>40</v>
      </c>
      <c r="F3339" t="s">
        <v>8219</v>
      </c>
      <c r="G3339" t="s">
        <v>8223</v>
      </c>
      <c r="H3339" t="s">
        <v>8245</v>
      </c>
      <c r="I3339" s="12">
        <v>1381090870</v>
      </c>
      <c r="J3339" s="12">
        <v>1377030070</v>
      </c>
      <c r="K3339" s="13">
        <f>(J3339/86400)+25569</f>
        <v>41506.848032407404</v>
      </c>
      <c r="L3339" t="b">
        <v>0</v>
      </c>
      <c r="M3339">
        <v>1</v>
      </c>
      <c r="N3339" t="b">
        <v>0</v>
      </c>
      <c r="O3339" t="s">
        <v>8284</v>
      </c>
      <c r="P3339">
        <f t="shared" si="104"/>
        <v>0</v>
      </c>
      <c r="Q3339">
        <f>YEAR(K3339)</f>
        <v>2013</v>
      </c>
      <c r="R3339">
        <f t="shared" si="105"/>
        <v>1</v>
      </c>
      <c r="S3339" s="17" t="s">
        <v>8347</v>
      </c>
      <c r="T3339" t="s">
        <v>8374</v>
      </c>
    </row>
    <row r="3340" spans="1:20" ht="48" x14ac:dyDescent="0.2">
      <c r="A3340">
        <v>1789</v>
      </c>
      <c r="B3340" s="3" t="s">
        <v>1790</v>
      </c>
      <c r="C3340" s="3" t="s">
        <v>5899</v>
      </c>
      <c r="D3340" s="6">
        <v>8000</v>
      </c>
      <c r="E3340" s="8">
        <v>40</v>
      </c>
      <c r="F3340" t="s">
        <v>8220</v>
      </c>
      <c r="G3340" t="s">
        <v>8223</v>
      </c>
      <c r="H3340" t="s">
        <v>8245</v>
      </c>
      <c r="I3340" s="12">
        <v>1421042403</v>
      </c>
      <c r="J3340" s="12">
        <v>1415858403</v>
      </c>
      <c r="K3340" s="13">
        <f>(J3340/86400)+25569</f>
        <v>41956.250034722223</v>
      </c>
      <c r="L3340" t="b">
        <v>1</v>
      </c>
      <c r="M3340">
        <v>4</v>
      </c>
      <c r="N3340" t="b">
        <v>0</v>
      </c>
      <c r="O3340" t="s">
        <v>8283</v>
      </c>
      <c r="P3340">
        <f t="shared" si="104"/>
        <v>40</v>
      </c>
      <c r="Q3340">
        <f>YEAR(K3340)</f>
        <v>2014</v>
      </c>
      <c r="R3340">
        <f t="shared" si="105"/>
        <v>1</v>
      </c>
      <c r="S3340" s="17" t="s">
        <v>8333</v>
      </c>
      <c r="T3340" t="s">
        <v>8334</v>
      </c>
    </row>
    <row r="3341" spans="1:20" ht="48" x14ac:dyDescent="0.2">
      <c r="A3341">
        <v>1793</v>
      </c>
      <c r="B3341" s="3" t="s">
        <v>1794</v>
      </c>
      <c r="C3341" s="3" t="s">
        <v>5903</v>
      </c>
      <c r="D3341" s="6">
        <v>3000</v>
      </c>
      <c r="E3341" s="8">
        <v>40</v>
      </c>
      <c r="F3341" t="s">
        <v>8220</v>
      </c>
      <c r="G3341" t="s">
        <v>8225</v>
      </c>
      <c r="H3341" t="s">
        <v>8247</v>
      </c>
      <c r="I3341" s="12">
        <v>1417127040</v>
      </c>
      <c r="J3341" s="12">
        <v>1414531440</v>
      </c>
      <c r="K3341" s="13">
        <f>(J3341/86400)+25569</f>
        <v>41940.891666666663</v>
      </c>
      <c r="L3341" t="b">
        <v>1</v>
      </c>
      <c r="M3341">
        <v>2</v>
      </c>
      <c r="N3341" t="b">
        <v>0</v>
      </c>
      <c r="O3341" t="s">
        <v>8283</v>
      </c>
      <c r="P3341">
        <f t="shared" si="104"/>
        <v>40</v>
      </c>
      <c r="Q3341">
        <f>YEAR(K3341)</f>
        <v>2014</v>
      </c>
      <c r="R3341">
        <f t="shared" si="105"/>
        <v>1</v>
      </c>
      <c r="S3341" s="17" t="s">
        <v>8333</v>
      </c>
      <c r="T3341" t="s">
        <v>8334</v>
      </c>
    </row>
    <row r="3342" spans="1:20" ht="32" x14ac:dyDescent="0.2">
      <c r="A3342">
        <v>1811</v>
      </c>
      <c r="B3342" s="3" t="s">
        <v>1812</v>
      </c>
      <c r="C3342" s="3" t="s">
        <v>5921</v>
      </c>
      <c r="D3342" s="6">
        <v>54000</v>
      </c>
      <c r="E3342" s="8">
        <v>40</v>
      </c>
      <c r="F3342" t="s">
        <v>8220</v>
      </c>
      <c r="G3342" t="s">
        <v>8223</v>
      </c>
      <c r="H3342" t="s">
        <v>8245</v>
      </c>
      <c r="I3342" s="12">
        <v>1414123200</v>
      </c>
      <c r="J3342" s="12">
        <v>1408962270</v>
      </c>
      <c r="K3342" s="13">
        <f>(J3342/86400)+25569</f>
        <v>41876.433680555558</v>
      </c>
      <c r="L3342" t="b">
        <v>0</v>
      </c>
      <c r="M3342">
        <v>26</v>
      </c>
      <c r="N3342" t="b">
        <v>0</v>
      </c>
      <c r="O3342" t="s">
        <v>8283</v>
      </c>
      <c r="P3342">
        <f t="shared" si="104"/>
        <v>0</v>
      </c>
      <c r="Q3342">
        <f>YEAR(K3342)</f>
        <v>2014</v>
      </c>
      <c r="R3342">
        <f t="shared" si="105"/>
        <v>0</v>
      </c>
      <c r="S3342" s="17" t="s">
        <v>8333</v>
      </c>
      <c r="T3342" t="s">
        <v>8334</v>
      </c>
    </row>
    <row r="3343" spans="1:20" ht="32" hidden="1" x14ac:dyDescent="0.2">
      <c r="A3343">
        <v>3871</v>
      </c>
      <c r="B3343" s="3" t="s">
        <v>3868</v>
      </c>
      <c r="C3343" s="3" t="s">
        <v>7980</v>
      </c>
      <c r="D3343" s="6">
        <v>1500</v>
      </c>
      <c r="E3343" s="8">
        <v>40</v>
      </c>
      <c r="F3343" t="s">
        <v>8219</v>
      </c>
      <c r="G3343" t="s">
        <v>8223</v>
      </c>
      <c r="H3343" t="s">
        <v>8245</v>
      </c>
      <c r="I3343" s="12">
        <v>1490809450</v>
      </c>
      <c r="J3343" s="12">
        <v>1485629050</v>
      </c>
      <c r="K3343" s="13">
        <f>(J3343/86400)+25569</f>
        <v>42763.780671296292</v>
      </c>
      <c r="L3343" t="b">
        <v>0</v>
      </c>
      <c r="M3343">
        <v>3</v>
      </c>
      <c r="N3343" t="b">
        <v>0</v>
      </c>
      <c r="O3343" t="s">
        <v>8303</v>
      </c>
      <c r="P3343">
        <f t="shared" si="104"/>
        <v>0</v>
      </c>
      <c r="Q3343">
        <f>YEAR(K3343)</f>
        <v>2017</v>
      </c>
      <c r="R3343">
        <f t="shared" si="105"/>
        <v>3</v>
      </c>
      <c r="S3343" s="17" t="s">
        <v>8343</v>
      </c>
      <c r="T3343" t="s">
        <v>8355</v>
      </c>
    </row>
    <row r="3344" spans="1:20" ht="19" x14ac:dyDescent="0.2">
      <c r="A3344">
        <v>2864</v>
      </c>
      <c r="B3344" s="3" t="s">
        <v>2864</v>
      </c>
      <c r="C3344" s="3" t="s">
        <v>6974</v>
      </c>
      <c r="D3344" s="6">
        <v>2500</v>
      </c>
      <c r="E3344" s="8">
        <v>40</v>
      </c>
      <c r="F3344" t="s">
        <v>8220</v>
      </c>
      <c r="G3344" t="s">
        <v>8224</v>
      </c>
      <c r="H3344" t="s">
        <v>8246</v>
      </c>
      <c r="I3344" s="12">
        <v>1437139080</v>
      </c>
      <c r="J3344" s="12">
        <v>1434552207</v>
      </c>
      <c r="K3344" s="13">
        <f>(J3344/86400)+25569</f>
        <v>42172.613506944443</v>
      </c>
      <c r="L3344" t="b">
        <v>0</v>
      </c>
      <c r="M3344">
        <v>3</v>
      </c>
      <c r="N3344" t="b">
        <v>0</v>
      </c>
      <c r="O3344" t="s">
        <v>8269</v>
      </c>
      <c r="P3344">
        <f t="shared" si="104"/>
        <v>0</v>
      </c>
      <c r="Q3344">
        <f>YEAR(K3344)</f>
        <v>2015</v>
      </c>
      <c r="R3344">
        <f t="shared" si="105"/>
        <v>2</v>
      </c>
      <c r="S3344" s="17" t="s">
        <v>8343</v>
      </c>
      <c r="T3344" t="s">
        <v>8346</v>
      </c>
    </row>
    <row r="3345" spans="1:20" ht="48" x14ac:dyDescent="0.2">
      <c r="A3345">
        <v>4005</v>
      </c>
      <c r="B3345" s="3" t="s">
        <v>4001</v>
      </c>
      <c r="C3345" s="3" t="s">
        <v>8110</v>
      </c>
      <c r="D3345" s="6">
        <v>3000</v>
      </c>
      <c r="E3345" s="8">
        <v>40</v>
      </c>
      <c r="F3345" t="s">
        <v>8220</v>
      </c>
      <c r="G3345" t="s">
        <v>8223</v>
      </c>
      <c r="H3345" t="s">
        <v>8245</v>
      </c>
      <c r="I3345" s="12">
        <v>1413832985</v>
      </c>
      <c r="J3345" s="12">
        <v>1408648985</v>
      </c>
      <c r="K3345" s="13">
        <f>(J3345/86400)+25569</f>
        <v>41872.807696759257</v>
      </c>
      <c r="L3345" t="b">
        <v>0</v>
      </c>
      <c r="M3345">
        <v>2</v>
      </c>
      <c r="N3345" t="b">
        <v>0</v>
      </c>
      <c r="O3345" t="s">
        <v>8269</v>
      </c>
      <c r="P3345">
        <f t="shared" si="104"/>
        <v>0</v>
      </c>
      <c r="Q3345">
        <f>YEAR(K3345)</f>
        <v>2014</v>
      </c>
      <c r="R3345">
        <f t="shared" si="105"/>
        <v>1</v>
      </c>
      <c r="S3345" s="17" t="s">
        <v>8343</v>
      </c>
      <c r="T3345" t="s">
        <v>8346</v>
      </c>
    </row>
    <row r="3346" spans="1:20" ht="48" x14ac:dyDescent="0.2">
      <c r="A3346">
        <v>3053</v>
      </c>
      <c r="B3346" s="3" t="s">
        <v>3053</v>
      </c>
      <c r="C3346" s="3" t="s">
        <v>7163</v>
      </c>
      <c r="D3346" s="6">
        <v>10000</v>
      </c>
      <c r="E3346" s="8">
        <v>40</v>
      </c>
      <c r="F3346" t="s">
        <v>8220</v>
      </c>
      <c r="G3346" t="s">
        <v>8223</v>
      </c>
      <c r="H3346" t="s">
        <v>8245</v>
      </c>
      <c r="I3346" s="12">
        <v>1412222340</v>
      </c>
      <c r="J3346" s="12">
        <v>1407781013</v>
      </c>
      <c r="K3346" s="13">
        <f>(J3346/86400)+25569</f>
        <v>41862.761724537035</v>
      </c>
      <c r="L3346" t="b">
        <v>0</v>
      </c>
      <c r="M3346">
        <v>3</v>
      </c>
      <c r="N3346" t="b">
        <v>0</v>
      </c>
      <c r="O3346" t="s">
        <v>8301</v>
      </c>
      <c r="P3346">
        <f t="shared" si="104"/>
        <v>0</v>
      </c>
      <c r="Q3346">
        <f>YEAR(K3346)</f>
        <v>2014</v>
      </c>
      <c r="R3346">
        <f t="shared" si="105"/>
        <v>0</v>
      </c>
      <c r="S3346" s="17" t="s">
        <v>8343</v>
      </c>
      <c r="T3346" t="s">
        <v>8344</v>
      </c>
    </row>
    <row r="3347" spans="1:20" ht="48" hidden="1" x14ac:dyDescent="0.2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 s="12">
        <v>1476731431</v>
      </c>
      <c r="J3347" s="12">
        <v>1472843431</v>
      </c>
      <c r="K3347" s="13">
        <f>(J3347/86400)+25569</f>
        <v>42615.79896990741</v>
      </c>
      <c r="L3347" t="b">
        <v>0</v>
      </c>
      <c r="M3347">
        <v>3</v>
      </c>
      <c r="N3347" t="b">
        <v>0</v>
      </c>
      <c r="O3347" t="s">
        <v>8270</v>
      </c>
      <c r="P3347">
        <f t="shared" si="104"/>
        <v>0</v>
      </c>
      <c r="Q3347">
        <f>YEAR(K3347)</f>
        <v>2016</v>
      </c>
      <c r="R3347">
        <f t="shared" si="105"/>
        <v>0</v>
      </c>
      <c r="S3347" s="17" t="s">
        <v>8328</v>
      </c>
      <c r="T3347" t="s">
        <v>8362</v>
      </c>
    </row>
    <row r="3348" spans="1:20" ht="48" x14ac:dyDescent="0.2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 s="12">
        <v>1441771218</v>
      </c>
      <c r="J3348" s="12">
        <v>1436587218</v>
      </c>
      <c r="K3348" s="13">
        <f>(J3348/86400)+25569</f>
        <v>42196.166874999995</v>
      </c>
      <c r="L3348" t="b">
        <v>0</v>
      </c>
      <c r="M3348">
        <v>4</v>
      </c>
      <c r="N3348" t="b">
        <v>0</v>
      </c>
      <c r="O3348" t="s">
        <v>8269</v>
      </c>
      <c r="P3348">
        <f t="shared" si="104"/>
        <v>0</v>
      </c>
      <c r="Q3348">
        <f>YEAR(K3348)</f>
        <v>2015</v>
      </c>
      <c r="R3348">
        <f t="shared" si="105"/>
        <v>1</v>
      </c>
      <c r="S3348" s="17" t="s">
        <v>8343</v>
      </c>
      <c r="T3348" t="s">
        <v>8346</v>
      </c>
    </row>
    <row r="3349" spans="1:20" ht="32" x14ac:dyDescent="0.2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 s="12">
        <v>1420081143</v>
      </c>
      <c r="J3349" s="12">
        <v>1417489143</v>
      </c>
      <c r="K3349" s="13">
        <f>(J3349/86400)+25569</f>
        <v>41975.124340277776</v>
      </c>
      <c r="L3349" t="b">
        <v>1</v>
      </c>
      <c r="M3349">
        <v>4</v>
      </c>
      <c r="N3349" t="b">
        <v>0</v>
      </c>
      <c r="O3349" t="s">
        <v>8269</v>
      </c>
      <c r="P3349">
        <f t="shared" si="104"/>
        <v>38</v>
      </c>
      <c r="Q3349">
        <f>YEAR(K3349)</f>
        <v>2014</v>
      </c>
      <c r="R3349">
        <f t="shared" si="105"/>
        <v>4</v>
      </c>
      <c r="S3349" s="17" t="s">
        <v>8343</v>
      </c>
      <c r="T3349" t="s">
        <v>8346</v>
      </c>
    </row>
    <row r="3350" spans="1:20" ht="48" x14ac:dyDescent="0.2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 s="12">
        <v>1431144000</v>
      </c>
      <c r="J3350" s="12">
        <v>1426407426</v>
      </c>
      <c r="K3350" s="13">
        <f>(J3350/86400)+25569</f>
        <v>42078.345208333332</v>
      </c>
      <c r="L3350" t="b">
        <v>0</v>
      </c>
      <c r="M3350">
        <v>2</v>
      </c>
      <c r="N3350" t="b">
        <v>0</v>
      </c>
      <c r="O3350" t="s">
        <v>8269</v>
      </c>
      <c r="P3350">
        <f t="shared" si="104"/>
        <v>0</v>
      </c>
      <c r="Q3350">
        <f>YEAR(K3350)</f>
        <v>2015</v>
      </c>
      <c r="R3350">
        <f t="shared" si="105"/>
        <v>1</v>
      </c>
      <c r="S3350" s="17" t="s">
        <v>8343</v>
      </c>
      <c r="T3350" t="s">
        <v>8346</v>
      </c>
    </row>
    <row r="3351" spans="1:20" ht="48" x14ac:dyDescent="0.2">
      <c r="A3351">
        <v>2683</v>
      </c>
      <c r="B3351" s="3" t="s">
        <v>2683</v>
      </c>
      <c r="C3351" s="3" t="s">
        <v>6793</v>
      </c>
      <c r="D3351" s="6">
        <v>15000</v>
      </c>
      <c r="E3351" s="8">
        <v>36</v>
      </c>
      <c r="F3351" t="s">
        <v>8220</v>
      </c>
      <c r="G3351" t="s">
        <v>8223</v>
      </c>
      <c r="H3351" t="s">
        <v>8245</v>
      </c>
      <c r="I3351" s="12">
        <v>1425233240</v>
      </c>
      <c r="J3351" s="12">
        <v>1422641240</v>
      </c>
      <c r="K3351" s="13">
        <f>(J3351/86400)+25569</f>
        <v>42034.75509259259</v>
      </c>
      <c r="L3351" t="b">
        <v>0</v>
      </c>
      <c r="M3351">
        <v>3</v>
      </c>
      <c r="N3351" t="b">
        <v>0</v>
      </c>
      <c r="O3351" t="s">
        <v>8282</v>
      </c>
      <c r="P3351">
        <f t="shared" si="104"/>
        <v>0</v>
      </c>
      <c r="Q3351">
        <f>YEAR(K3351)</f>
        <v>2015</v>
      </c>
      <c r="R3351">
        <f t="shared" si="105"/>
        <v>0</v>
      </c>
      <c r="S3351" s="17" t="s">
        <v>8339</v>
      </c>
      <c r="T3351" t="s">
        <v>8365</v>
      </c>
    </row>
    <row r="3352" spans="1:20" ht="48" x14ac:dyDescent="0.2">
      <c r="A3352">
        <v>1873</v>
      </c>
      <c r="B3352" s="3" t="s">
        <v>1874</v>
      </c>
      <c r="C3352" s="3" t="s">
        <v>5983</v>
      </c>
      <c r="D3352" s="6">
        <v>8000</v>
      </c>
      <c r="E3352" s="8">
        <v>36</v>
      </c>
      <c r="F3352" t="s">
        <v>8220</v>
      </c>
      <c r="G3352" t="s">
        <v>8228</v>
      </c>
      <c r="H3352" t="s">
        <v>8250</v>
      </c>
      <c r="I3352" s="12">
        <v>1436373900</v>
      </c>
      <c r="J3352" s="12">
        <v>1433861210</v>
      </c>
      <c r="K3352" s="13">
        <f>(J3352/86400)+25569</f>
        <v>42164.615856481483</v>
      </c>
      <c r="L3352" t="b">
        <v>0</v>
      </c>
      <c r="M3352">
        <v>2</v>
      </c>
      <c r="N3352" t="b">
        <v>0</v>
      </c>
      <c r="O3352" t="s">
        <v>8281</v>
      </c>
      <c r="P3352">
        <f t="shared" si="104"/>
        <v>0</v>
      </c>
      <c r="Q3352">
        <f>YEAR(K3352)</f>
        <v>2015</v>
      </c>
      <c r="R3352">
        <f t="shared" si="105"/>
        <v>0</v>
      </c>
      <c r="S3352" s="17" t="s">
        <v>8336</v>
      </c>
      <c r="T3352" t="s">
        <v>8364</v>
      </c>
    </row>
    <row r="3353" spans="1:20" ht="32" x14ac:dyDescent="0.2">
      <c r="A3353">
        <v>2761</v>
      </c>
      <c r="B3353" s="3" t="s">
        <v>2761</v>
      </c>
      <c r="C3353" s="3" t="s">
        <v>6871</v>
      </c>
      <c r="D3353" s="6">
        <v>5000</v>
      </c>
      <c r="E3353" s="8">
        <v>36</v>
      </c>
      <c r="F3353" t="s">
        <v>8220</v>
      </c>
      <c r="G3353" t="s">
        <v>8223</v>
      </c>
      <c r="H3353" t="s">
        <v>8245</v>
      </c>
      <c r="I3353" s="12">
        <v>1357176693</v>
      </c>
      <c r="J3353" s="12">
        <v>1354584693</v>
      </c>
      <c r="K3353" s="13">
        <f>(J3353/86400)+25569</f>
        <v>41247.063576388886</v>
      </c>
      <c r="L3353" t="b">
        <v>0</v>
      </c>
      <c r="M3353">
        <v>4</v>
      </c>
      <c r="N3353" t="b">
        <v>0</v>
      </c>
      <c r="O3353" t="s">
        <v>8302</v>
      </c>
      <c r="P3353">
        <f t="shared" si="104"/>
        <v>0</v>
      </c>
      <c r="Q3353">
        <f>YEAR(K3353)</f>
        <v>2012</v>
      </c>
      <c r="R3353">
        <f t="shared" si="105"/>
        <v>1</v>
      </c>
      <c r="S3353" s="17" t="s">
        <v>8331</v>
      </c>
      <c r="T3353" t="s">
        <v>8376</v>
      </c>
    </row>
    <row r="3354" spans="1:20" ht="48" hidden="1" x14ac:dyDescent="0.2">
      <c r="A3354">
        <v>2647</v>
      </c>
      <c r="B3354" s="3" t="s">
        <v>2647</v>
      </c>
      <c r="C3354" s="3" t="s">
        <v>6757</v>
      </c>
      <c r="D3354" s="6">
        <v>2500</v>
      </c>
      <c r="E3354" s="8">
        <v>36</v>
      </c>
      <c r="F3354" t="s">
        <v>8219</v>
      </c>
      <c r="G3354" t="s">
        <v>8228</v>
      </c>
      <c r="H3354" t="s">
        <v>8250</v>
      </c>
      <c r="I3354" s="12">
        <v>1439533019</v>
      </c>
      <c r="J3354" s="12">
        <v>1436941019</v>
      </c>
      <c r="K3354" s="13">
        <f>(J3354/86400)+25569</f>
        <v>42200.261793981481</v>
      </c>
      <c r="L3354" t="b">
        <v>0</v>
      </c>
      <c r="M3354">
        <v>3</v>
      </c>
      <c r="N3354" t="b">
        <v>0</v>
      </c>
      <c r="O3354" t="s">
        <v>8299</v>
      </c>
      <c r="P3354">
        <f t="shared" si="104"/>
        <v>0</v>
      </c>
      <c r="Q3354">
        <f>YEAR(K3354)</f>
        <v>2015</v>
      </c>
      <c r="R3354">
        <f t="shared" si="105"/>
        <v>1</v>
      </c>
      <c r="S3354" s="17" t="s">
        <v>8328</v>
      </c>
      <c r="T3354" t="s">
        <v>8335</v>
      </c>
    </row>
    <row r="3355" spans="1:20" ht="48" x14ac:dyDescent="0.2">
      <c r="A3355">
        <v>1158</v>
      </c>
      <c r="B3355" s="3" t="s">
        <v>1159</v>
      </c>
      <c r="C3355" s="3" t="s">
        <v>5268</v>
      </c>
      <c r="D3355" s="6">
        <v>7500</v>
      </c>
      <c r="E3355" s="8">
        <v>35</v>
      </c>
      <c r="F3355" t="s">
        <v>8220</v>
      </c>
      <c r="G3355" t="s">
        <v>8223</v>
      </c>
      <c r="H3355" t="s">
        <v>8245</v>
      </c>
      <c r="I3355" s="12">
        <v>1418091128</v>
      </c>
      <c r="J3355" s="12">
        <v>1415499128</v>
      </c>
      <c r="K3355" s="13">
        <f>(J3355/86400)+25569</f>
        <v>41952.09175925926</v>
      </c>
      <c r="L3355" t="b">
        <v>0</v>
      </c>
      <c r="M3355">
        <v>3</v>
      </c>
      <c r="N3355" t="b">
        <v>0</v>
      </c>
      <c r="O3355" t="s">
        <v>8282</v>
      </c>
      <c r="P3355">
        <f t="shared" si="104"/>
        <v>0</v>
      </c>
      <c r="Q3355">
        <f>YEAR(K3355)</f>
        <v>2014</v>
      </c>
      <c r="R3355">
        <f t="shared" si="105"/>
        <v>0</v>
      </c>
      <c r="S3355" s="17" t="s">
        <v>8339</v>
      </c>
      <c r="T3355" t="s">
        <v>8365</v>
      </c>
    </row>
    <row r="3356" spans="1:20" ht="48" x14ac:dyDescent="0.2">
      <c r="A3356">
        <v>1162</v>
      </c>
      <c r="B3356" s="3" t="s">
        <v>1163</v>
      </c>
      <c r="C3356" s="3" t="s">
        <v>5272</v>
      </c>
      <c r="D3356" s="6">
        <v>60000</v>
      </c>
      <c r="E3356" s="8">
        <v>35</v>
      </c>
      <c r="F3356" t="s">
        <v>8220</v>
      </c>
      <c r="G3356" t="s">
        <v>8223</v>
      </c>
      <c r="H3356" t="s">
        <v>8245</v>
      </c>
      <c r="I3356" s="12">
        <v>1411662264</v>
      </c>
      <c r="J3356" s="12">
        <v>1408983864</v>
      </c>
      <c r="K3356" s="13">
        <f>(J3356/86400)+25569</f>
        <v>41876.683611111112</v>
      </c>
      <c r="L3356" t="b">
        <v>0</v>
      </c>
      <c r="M3356">
        <v>2</v>
      </c>
      <c r="N3356" t="b">
        <v>0</v>
      </c>
      <c r="O3356" t="s">
        <v>8282</v>
      </c>
      <c r="P3356">
        <f t="shared" si="104"/>
        <v>0</v>
      </c>
      <c r="Q3356">
        <f>YEAR(K3356)</f>
        <v>2014</v>
      </c>
      <c r="R3356">
        <f t="shared" si="105"/>
        <v>0</v>
      </c>
      <c r="S3356" s="17" t="s">
        <v>8339</v>
      </c>
      <c r="T3356" t="s">
        <v>8365</v>
      </c>
    </row>
    <row r="3357" spans="1:20" ht="32" x14ac:dyDescent="0.2">
      <c r="A3357">
        <v>2691</v>
      </c>
      <c r="B3357" s="3" t="s">
        <v>2691</v>
      </c>
      <c r="C3357" s="3" t="s">
        <v>6801</v>
      </c>
      <c r="D3357" s="6">
        <v>65000</v>
      </c>
      <c r="E3357" s="8">
        <v>35</v>
      </c>
      <c r="F3357" t="s">
        <v>8220</v>
      </c>
      <c r="G3357" t="s">
        <v>8228</v>
      </c>
      <c r="H3357" t="s">
        <v>8250</v>
      </c>
      <c r="I3357" s="12">
        <v>1431278557</v>
      </c>
      <c r="J3357" s="12">
        <v>1427390557</v>
      </c>
      <c r="K3357" s="13">
        <f>(J3357/86400)+25569</f>
        <v>42089.724039351851</v>
      </c>
      <c r="L3357" t="b">
        <v>0</v>
      </c>
      <c r="M3357">
        <v>2</v>
      </c>
      <c r="N3357" t="b">
        <v>0</v>
      </c>
      <c r="O3357" t="s">
        <v>8282</v>
      </c>
      <c r="P3357">
        <f t="shared" si="104"/>
        <v>0</v>
      </c>
      <c r="Q3357">
        <f>YEAR(K3357)</f>
        <v>2015</v>
      </c>
      <c r="R3357">
        <f t="shared" si="105"/>
        <v>0</v>
      </c>
      <c r="S3357" s="17" t="s">
        <v>8339</v>
      </c>
      <c r="T3357" t="s">
        <v>8365</v>
      </c>
    </row>
    <row r="3358" spans="1:20" ht="48" x14ac:dyDescent="0.2">
      <c r="A3358">
        <v>1719</v>
      </c>
      <c r="B3358" s="3" t="s">
        <v>1720</v>
      </c>
      <c r="C3358" s="3" t="s">
        <v>5829</v>
      </c>
      <c r="D3358" s="6">
        <v>4000</v>
      </c>
      <c r="E3358" s="8">
        <v>35</v>
      </c>
      <c r="F3358" t="s">
        <v>8220</v>
      </c>
      <c r="G3358" t="s">
        <v>8223</v>
      </c>
      <c r="H3358" t="s">
        <v>8245</v>
      </c>
      <c r="I3358" s="12">
        <v>1410958191</v>
      </c>
      <c r="J3358" s="12">
        <v>1408366191</v>
      </c>
      <c r="K3358" s="13">
        <f>(J3358/86400)+25569</f>
        <v>41869.534618055557</v>
      </c>
      <c r="L3358" t="b">
        <v>0</v>
      </c>
      <c r="M3358">
        <v>3</v>
      </c>
      <c r="N3358" t="b">
        <v>0</v>
      </c>
      <c r="O3358" t="s">
        <v>8291</v>
      </c>
      <c r="P3358">
        <f t="shared" si="104"/>
        <v>0</v>
      </c>
      <c r="Q3358">
        <f>YEAR(K3358)</f>
        <v>2014</v>
      </c>
      <c r="R3358">
        <f t="shared" si="105"/>
        <v>1</v>
      </c>
      <c r="S3358" s="17" t="s">
        <v>8347</v>
      </c>
      <c r="T3358" t="s">
        <v>8350</v>
      </c>
    </row>
    <row r="3359" spans="1:20" ht="48" x14ac:dyDescent="0.2">
      <c r="A3359">
        <v>1724</v>
      </c>
      <c r="B3359" s="3" t="s">
        <v>1725</v>
      </c>
      <c r="C3359" s="3" t="s">
        <v>5834</v>
      </c>
      <c r="D3359" s="6">
        <v>6000</v>
      </c>
      <c r="E3359" s="8">
        <v>35</v>
      </c>
      <c r="F3359" t="s">
        <v>8220</v>
      </c>
      <c r="G3359" t="s">
        <v>8223</v>
      </c>
      <c r="H3359" t="s">
        <v>8245</v>
      </c>
      <c r="I3359" s="12">
        <v>1414707762</v>
      </c>
      <c r="J3359" s="12">
        <v>1412115762</v>
      </c>
      <c r="K3359" s="13">
        <f>(J3359/86400)+25569</f>
        <v>41912.932430555556</v>
      </c>
      <c r="L3359" t="b">
        <v>0</v>
      </c>
      <c r="M3359">
        <v>4</v>
      </c>
      <c r="N3359" t="b">
        <v>0</v>
      </c>
      <c r="O3359" t="s">
        <v>8291</v>
      </c>
      <c r="P3359">
        <f t="shared" si="104"/>
        <v>0</v>
      </c>
      <c r="Q3359">
        <f>YEAR(K3359)</f>
        <v>2014</v>
      </c>
      <c r="R3359">
        <f t="shared" si="105"/>
        <v>1</v>
      </c>
      <c r="S3359" s="17" t="s">
        <v>8347</v>
      </c>
      <c r="T3359" t="s">
        <v>8350</v>
      </c>
    </row>
    <row r="3360" spans="1:20" ht="32" x14ac:dyDescent="0.2">
      <c r="A3360">
        <v>1558</v>
      </c>
      <c r="B3360" s="3" t="s">
        <v>1559</v>
      </c>
      <c r="C3360" s="3" t="s">
        <v>5668</v>
      </c>
      <c r="D3360" s="6">
        <v>750</v>
      </c>
      <c r="E3360" s="8">
        <v>35</v>
      </c>
      <c r="F3360" t="s">
        <v>8220</v>
      </c>
      <c r="G3360" t="s">
        <v>8224</v>
      </c>
      <c r="H3360" t="s">
        <v>8246</v>
      </c>
      <c r="I3360" s="12">
        <v>1440763920</v>
      </c>
      <c r="J3360" s="12">
        <v>1435656759</v>
      </c>
      <c r="K3360" s="13">
        <f>(J3360/86400)+25569</f>
        <v>42185.397673611107</v>
      </c>
      <c r="L3360" t="b">
        <v>0</v>
      </c>
      <c r="M3360">
        <v>3</v>
      </c>
      <c r="N3360" t="b">
        <v>0</v>
      </c>
      <c r="O3360" t="s">
        <v>8287</v>
      </c>
      <c r="P3360">
        <f t="shared" si="104"/>
        <v>0</v>
      </c>
      <c r="Q3360">
        <f>YEAR(K3360)</f>
        <v>2015</v>
      </c>
      <c r="R3360">
        <f t="shared" si="105"/>
        <v>5</v>
      </c>
      <c r="S3360" s="17" t="s">
        <v>8333</v>
      </c>
      <c r="T3360" t="s">
        <v>8375</v>
      </c>
    </row>
    <row r="3361" spans="1:20" ht="32" x14ac:dyDescent="0.2">
      <c r="A3361">
        <v>2741</v>
      </c>
      <c r="B3361" s="3" t="s">
        <v>2741</v>
      </c>
      <c r="C3361" s="3" t="s">
        <v>6851</v>
      </c>
      <c r="D3361" s="6">
        <v>8000</v>
      </c>
      <c r="E3361" s="8">
        <v>35</v>
      </c>
      <c r="F3361" t="s">
        <v>8220</v>
      </c>
      <c r="G3361" t="s">
        <v>8223</v>
      </c>
      <c r="H3361" t="s">
        <v>8245</v>
      </c>
      <c r="I3361" s="12">
        <v>1413770820</v>
      </c>
      <c r="J3361" s="12">
        <v>1412005602</v>
      </c>
      <c r="K3361" s="13">
        <f>(J3361/86400)+25569</f>
        <v>41911.657430555555</v>
      </c>
      <c r="L3361" t="b">
        <v>0</v>
      </c>
      <c r="M3361">
        <v>4</v>
      </c>
      <c r="N3361" t="b">
        <v>0</v>
      </c>
      <c r="O3361" t="s">
        <v>8302</v>
      </c>
      <c r="P3361">
        <f t="shared" si="104"/>
        <v>0</v>
      </c>
      <c r="Q3361">
        <f>YEAR(K3361)</f>
        <v>2014</v>
      </c>
      <c r="R3361">
        <f t="shared" si="105"/>
        <v>0</v>
      </c>
      <c r="S3361" s="17" t="s">
        <v>8331</v>
      </c>
      <c r="T3361" t="s">
        <v>8376</v>
      </c>
    </row>
    <row r="3362" spans="1:20" ht="48" x14ac:dyDescent="0.2">
      <c r="A3362">
        <v>550</v>
      </c>
      <c r="B3362" s="3" t="s">
        <v>551</v>
      </c>
      <c r="C3362" s="3" t="s">
        <v>4660</v>
      </c>
      <c r="D3362" s="6">
        <v>5000</v>
      </c>
      <c r="E3362" s="8">
        <v>35</v>
      </c>
      <c r="F3362" t="s">
        <v>8220</v>
      </c>
      <c r="G3362" t="s">
        <v>8228</v>
      </c>
      <c r="H3362" t="s">
        <v>8250</v>
      </c>
      <c r="I3362" s="12">
        <v>1485838800</v>
      </c>
      <c r="J3362" s="12">
        <v>1484756245</v>
      </c>
      <c r="K3362" s="13">
        <f>(J3362/86400)+25569</f>
        <v>42753.678761574076</v>
      </c>
      <c r="L3362" t="b">
        <v>0</v>
      </c>
      <c r="M3362">
        <v>4</v>
      </c>
      <c r="N3362" t="b">
        <v>0</v>
      </c>
      <c r="O3362" t="s">
        <v>8270</v>
      </c>
      <c r="P3362">
        <f t="shared" si="104"/>
        <v>0</v>
      </c>
      <c r="Q3362">
        <f>YEAR(K3362)</f>
        <v>2017</v>
      </c>
      <c r="R3362">
        <f t="shared" si="105"/>
        <v>1</v>
      </c>
      <c r="S3362" s="17" t="s">
        <v>8328</v>
      </c>
      <c r="T3362" t="s">
        <v>8362</v>
      </c>
    </row>
    <row r="3363" spans="1:20" ht="32" x14ac:dyDescent="0.2">
      <c r="A3363">
        <v>3792</v>
      </c>
      <c r="B3363" s="3" t="s">
        <v>3789</v>
      </c>
      <c r="C3363" s="3" t="s">
        <v>7902</v>
      </c>
      <c r="D3363" s="6">
        <v>12500</v>
      </c>
      <c r="E3363" s="8">
        <v>35</v>
      </c>
      <c r="F3363" t="s">
        <v>8220</v>
      </c>
      <c r="G3363" t="s">
        <v>8223</v>
      </c>
      <c r="H3363" t="s">
        <v>8245</v>
      </c>
      <c r="I3363" s="12">
        <v>1436957022</v>
      </c>
      <c r="J3363" s="12">
        <v>1434365022</v>
      </c>
      <c r="K3363" s="13">
        <f>(J3363/86400)+25569</f>
        <v>42170.447013888886</v>
      </c>
      <c r="L3363" t="b">
        <v>0</v>
      </c>
      <c r="M3363">
        <v>2</v>
      </c>
      <c r="N3363" t="b">
        <v>0</v>
      </c>
      <c r="O3363" t="s">
        <v>8303</v>
      </c>
      <c r="P3363">
        <f t="shared" si="104"/>
        <v>0</v>
      </c>
      <c r="Q3363">
        <f>YEAR(K3363)</f>
        <v>2015</v>
      </c>
      <c r="R3363">
        <f t="shared" si="105"/>
        <v>0</v>
      </c>
      <c r="S3363" s="17" t="s">
        <v>8343</v>
      </c>
      <c r="T3363" t="s">
        <v>8355</v>
      </c>
    </row>
    <row r="3364" spans="1:20" ht="48" hidden="1" x14ac:dyDescent="0.2">
      <c r="A3364">
        <v>3887</v>
      </c>
      <c r="B3364" s="3" t="s">
        <v>3884</v>
      </c>
      <c r="C3364" s="3" t="s">
        <v>7995</v>
      </c>
      <c r="D3364" s="6">
        <v>2000</v>
      </c>
      <c r="E3364" s="8">
        <v>35</v>
      </c>
      <c r="F3364" t="s">
        <v>8219</v>
      </c>
      <c r="G3364" t="s">
        <v>8223</v>
      </c>
      <c r="H3364" t="s">
        <v>8245</v>
      </c>
      <c r="I3364" s="12">
        <v>1430517600</v>
      </c>
      <c r="J3364" s="12">
        <v>1426538129</v>
      </c>
      <c r="K3364" s="13">
        <f>(J3364/86400)+25569</f>
        <v>42079.857974537037</v>
      </c>
      <c r="L3364" t="b">
        <v>0</v>
      </c>
      <c r="M3364">
        <v>2</v>
      </c>
      <c r="N3364" t="b">
        <v>0</v>
      </c>
      <c r="O3364" t="s">
        <v>8303</v>
      </c>
      <c r="P3364">
        <f t="shared" si="104"/>
        <v>0</v>
      </c>
      <c r="Q3364">
        <f>YEAR(K3364)</f>
        <v>2015</v>
      </c>
      <c r="R3364">
        <f t="shared" si="105"/>
        <v>2</v>
      </c>
      <c r="S3364" s="17" t="s">
        <v>8343</v>
      </c>
      <c r="T3364" t="s">
        <v>8355</v>
      </c>
    </row>
    <row r="3365" spans="1:20" ht="32" x14ac:dyDescent="0.2">
      <c r="A3365">
        <v>2859</v>
      </c>
      <c r="B3365" s="3" t="s">
        <v>2859</v>
      </c>
      <c r="C3365" s="3" t="s">
        <v>6969</v>
      </c>
      <c r="D3365" s="6">
        <v>2000</v>
      </c>
      <c r="E3365" s="8">
        <v>35</v>
      </c>
      <c r="F3365" t="s">
        <v>8220</v>
      </c>
      <c r="G3365" t="s">
        <v>8225</v>
      </c>
      <c r="H3365" t="s">
        <v>8247</v>
      </c>
      <c r="I3365" s="12">
        <v>1444984904</v>
      </c>
      <c r="J3365" s="12">
        <v>1439800904</v>
      </c>
      <c r="K3365" s="13">
        <f>(J3365/86400)+25569</f>
        <v>42233.362314814818</v>
      </c>
      <c r="L3365" t="b">
        <v>0</v>
      </c>
      <c r="M3365">
        <v>1</v>
      </c>
      <c r="N3365" t="b">
        <v>0</v>
      </c>
      <c r="O3365" t="s">
        <v>8269</v>
      </c>
      <c r="P3365">
        <f t="shared" si="104"/>
        <v>0</v>
      </c>
      <c r="Q3365">
        <f>YEAR(K3365)</f>
        <v>2015</v>
      </c>
      <c r="R3365">
        <f t="shared" si="105"/>
        <v>2</v>
      </c>
      <c r="S3365" s="17" t="s">
        <v>8343</v>
      </c>
      <c r="T3365" t="s">
        <v>8346</v>
      </c>
    </row>
    <row r="3366" spans="1:20" ht="32" x14ac:dyDescent="0.2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 s="12">
        <v>1484348700</v>
      </c>
      <c r="J3366" s="12">
        <v>1481756855</v>
      </c>
      <c r="K3366" s="13">
        <f>(J3366/86400)+25569</f>
        <v>42718.963599537034</v>
      </c>
      <c r="L3366" t="b">
        <v>0</v>
      </c>
      <c r="M3366">
        <v>1</v>
      </c>
      <c r="N3366" t="b">
        <v>0</v>
      </c>
      <c r="O3366" t="s">
        <v>8269</v>
      </c>
      <c r="P3366">
        <f t="shared" si="104"/>
        <v>0</v>
      </c>
      <c r="Q3366">
        <f>YEAR(K3366)</f>
        <v>2016</v>
      </c>
      <c r="R3366">
        <f t="shared" si="105"/>
        <v>1</v>
      </c>
      <c r="S3366" s="17" t="s">
        <v>8343</v>
      </c>
      <c r="T3366" t="s">
        <v>8346</v>
      </c>
    </row>
    <row r="3367" spans="1:20" ht="48" x14ac:dyDescent="0.2">
      <c r="A3367">
        <v>2153</v>
      </c>
      <c r="B3367" s="3" t="s">
        <v>2154</v>
      </c>
      <c r="C3367" s="3" t="s">
        <v>6263</v>
      </c>
      <c r="D3367" s="6">
        <v>372625</v>
      </c>
      <c r="E3367" s="8">
        <v>34</v>
      </c>
      <c r="F3367" t="s">
        <v>8220</v>
      </c>
      <c r="G3367" t="s">
        <v>8223</v>
      </c>
      <c r="H3367" t="s">
        <v>8245</v>
      </c>
      <c r="I3367" s="12">
        <v>1420876740</v>
      </c>
      <c r="J3367" s="12">
        <v>1417470718</v>
      </c>
      <c r="K3367" s="13">
        <f>(J3367/86400)+25569</f>
        <v>41974.911087962959</v>
      </c>
      <c r="L3367" t="b">
        <v>0</v>
      </c>
      <c r="M3367">
        <v>4</v>
      </c>
      <c r="N3367" t="b">
        <v>0</v>
      </c>
      <c r="O3367" t="s">
        <v>8280</v>
      </c>
      <c r="P3367">
        <f t="shared" si="104"/>
        <v>0</v>
      </c>
      <c r="Q3367">
        <f>YEAR(K3367)</f>
        <v>2014</v>
      </c>
      <c r="R3367">
        <f t="shared" si="105"/>
        <v>0</v>
      </c>
      <c r="S3367" s="17" t="s">
        <v>8336</v>
      </c>
      <c r="T3367" t="s">
        <v>8354</v>
      </c>
    </row>
    <row r="3368" spans="1:20" ht="32" x14ac:dyDescent="0.2">
      <c r="A3368">
        <v>1710</v>
      </c>
      <c r="B3368" s="3" t="s">
        <v>1711</v>
      </c>
      <c r="C3368" s="3" t="s">
        <v>5820</v>
      </c>
      <c r="D3368" s="6">
        <v>5000</v>
      </c>
      <c r="E3368" s="8">
        <v>34</v>
      </c>
      <c r="F3368" t="s">
        <v>8220</v>
      </c>
      <c r="G3368" t="s">
        <v>8235</v>
      </c>
      <c r="H3368" t="s">
        <v>8248</v>
      </c>
      <c r="I3368" s="12">
        <v>1453122000</v>
      </c>
      <c r="J3368" s="12">
        <v>1449151888</v>
      </c>
      <c r="K3368" s="13">
        <f>(J3368/86400)+25569</f>
        <v>42341.591296296298</v>
      </c>
      <c r="L3368" t="b">
        <v>0</v>
      </c>
      <c r="M3368">
        <v>1</v>
      </c>
      <c r="N3368" t="b">
        <v>0</v>
      </c>
      <c r="O3368" t="s">
        <v>8291</v>
      </c>
      <c r="P3368">
        <f t="shared" si="104"/>
        <v>0</v>
      </c>
      <c r="Q3368">
        <f>YEAR(K3368)</f>
        <v>2015</v>
      </c>
      <c r="R3368">
        <f t="shared" si="105"/>
        <v>1</v>
      </c>
      <c r="S3368" s="17" t="s">
        <v>8347</v>
      </c>
      <c r="T3368" t="s">
        <v>8350</v>
      </c>
    </row>
    <row r="3369" spans="1:20" ht="48" x14ac:dyDescent="0.2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 s="12">
        <v>1439766050</v>
      </c>
      <c r="J3369" s="12">
        <v>1434582050</v>
      </c>
      <c r="K3369" s="13">
        <f>(J3369/86400)+25569</f>
        <v>42172.958912037036</v>
      </c>
      <c r="L3369" t="b">
        <v>0</v>
      </c>
      <c r="M3369">
        <v>3</v>
      </c>
      <c r="N3369" t="b">
        <v>0</v>
      </c>
      <c r="O3369" t="s">
        <v>8302</v>
      </c>
      <c r="P3369">
        <f t="shared" si="104"/>
        <v>0</v>
      </c>
      <c r="Q3369">
        <f>YEAR(K3369)</f>
        <v>2015</v>
      </c>
      <c r="R3369">
        <f t="shared" si="105"/>
        <v>1</v>
      </c>
      <c r="S3369" s="17" t="s">
        <v>8331</v>
      </c>
      <c r="T3369" t="s">
        <v>8376</v>
      </c>
    </row>
    <row r="3370" spans="1:20" ht="48" x14ac:dyDescent="0.2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 s="12">
        <v>1431298860</v>
      </c>
      <c r="J3370" s="12">
        <v>1428341985</v>
      </c>
      <c r="K3370" s="13">
        <f>(J3370/86400)+25569</f>
        <v>42100.735937500001</v>
      </c>
      <c r="L3370" t="b">
        <v>0</v>
      </c>
      <c r="M3370">
        <v>2</v>
      </c>
      <c r="N3370" t="b">
        <v>0</v>
      </c>
      <c r="O3370" t="s">
        <v>8273</v>
      </c>
      <c r="P3370">
        <f t="shared" si="104"/>
        <v>0</v>
      </c>
      <c r="Q3370">
        <f>YEAR(K3370)</f>
        <v>2015</v>
      </c>
      <c r="R3370">
        <f t="shared" si="105"/>
        <v>1</v>
      </c>
      <c r="S3370" s="17" t="s">
        <v>8331</v>
      </c>
      <c r="T3370" t="s">
        <v>8372</v>
      </c>
    </row>
    <row r="3371" spans="1:20" ht="32" x14ac:dyDescent="0.2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 s="12">
        <v>1440813413</v>
      </c>
      <c r="J3371" s="12">
        <v>1439517413</v>
      </c>
      <c r="K3371" s="13">
        <f>(J3371/86400)+25569</f>
        <v>42230.08116898148</v>
      </c>
      <c r="L3371" t="b">
        <v>0</v>
      </c>
      <c r="M3371">
        <v>4</v>
      </c>
      <c r="N3371" t="b">
        <v>0</v>
      </c>
      <c r="O3371" t="s">
        <v>8269</v>
      </c>
      <c r="P3371">
        <f t="shared" si="104"/>
        <v>0</v>
      </c>
      <c r="Q3371">
        <f>YEAR(K3371)</f>
        <v>2015</v>
      </c>
      <c r="R3371">
        <f t="shared" si="105"/>
        <v>2</v>
      </c>
      <c r="S3371" s="17" t="s">
        <v>8343</v>
      </c>
      <c r="T3371" t="s">
        <v>8346</v>
      </c>
    </row>
    <row r="3372" spans="1:20" ht="48" x14ac:dyDescent="0.2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 s="12">
        <v>1438959600</v>
      </c>
      <c r="J3372" s="12">
        <v>1437754137</v>
      </c>
      <c r="K3372" s="13">
        <f>(J3372/86400)+25569</f>
        <v>42209.67288194444</v>
      </c>
      <c r="L3372" t="b">
        <v>0</v>
      </c>
      <c r="M3372">
        <v>3</v>
      </c>
      <c r="N3372" t="b">
        <v>0</v>
      </c>
      <c r="O3372" t="s">
        <v>8269</v>
      </c>
      <c r="P3372">
        <f t="shared" si="104"/>
        <v>0</v>
      </c>
      <c r="Q3372">
        <f>YEAR(K3372)</f>
        <v>2015</v>
      </c>
      <c r="R3372">
        <f t="shared" si="105"/>
        <v>3</v>
      </c>
      <c r="S3372" s="17" t="s">
        <v>8343</v>
      </c>
      <c r="T3372" t="s">
        <v>8346</v>
      </c>
    </row>
    <row r="3373" spans="1:20" ht="48" x14ac:dyDescent="0.2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 s="12">
        <v>1404356400</v>
      </c>
      <c r="J3373" s="12">
        <v>1402343765</v>
      </c>
      <c r="K3373" s="13">
        <f>(J3373/86400)+25569</f>
        <v>41799.830613425926</v>
      </c>
      <c r="L3373" t="b">
        <v>0</v>
      </c>
      <c r="M3373">
        <v>3</v>
      </c>
      <c r="N3373" t="b">
        <v>0</v>
      </c>
      <c r="O3373" t="s">
        <v>8268</v>
      </c>
      <c r="P3373">
        <f t="shared" si="104"/>
        <v>0</v>
      </c>
      <c r="Q3373">
        <f>YEAR(K3373)</f>
        <v>2014</v>
      </c>
      <c r="R3373">
        <f t="shared" si="105"/>
        <v>0</v>
      </c>
      <c r="S3373" s="17" t="s">
        <v>8341</v>
      </c>
      <c r="T3373" t="s">
        <v>8359</v>
      </c>
    </row>
    <row r="3374" spans="1:20" ht="48" x14ac:dyDescent="0.2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 s="12">
        <v>1425827760</v>
      </c>
      <c r="J3374" s="12">
        <v>1423769402</v>
      </c>
      <c r="K3374" s="13">
        <f>(J3374/86400)+25569</f>
        <v>42047.812523148154</v>
      </c>
      <c r="L3374" t="b">
        <v>0</v>
      </c>
      <c r="M3374">
        <v>2</v>
      </c>
      <c r="N3374" t="b">
        <v>0</v>
      </c>
      <c r="O3374" t="s">
        <v>8270</v>
      </c>
      <c r="P3374">
        <f t="shared" si="104"/>
        <v>0</v>
      </c>
      <c r="Q3374">
        <f>YEAR(K3374)</f>
        <v>2015</v>
      </c>
      <c r="R3374">
        <f t="shared" si="105"/>
        <v>0</v>
      </c>
      <c r="S3374" s="17" t="s">
        <v>8328</v>
      </c>
      <c r="T3374" t="s">
        <v>8362</v>
      </c>
    </row>
    <row r="3375" spans="1:20" ht="19" x14ac:dyDescent="0.2">
      <c r="A3375">
        <v>497</v>
      </c>
      <c r="B3375" s="3" t="s">
        <v>498</v>
      </c>
      <c r="C3375" s="3" t="s">
        <v>4607</v>
      </c>
      <c r="D3375" s="6">
        <v>4480</v>
      </c>
      <c r="E3375" s="8">
        <v>30</v>
      </c>
      <c r="F3375" t="s">
        <v>8220</v>
      </c>
      <c r="G3375" t="s">
        <v>8223</v>
      </c>
      <c r="H3375" t="s">
        <v>8245</v>
      </c>
      <c r="I3375" s="12">
        <v>1419483600</v>
      </c>
      <c r="J3375" s="12">
        <v>1414889665</v>
      </c>
      <c r="K3375" s="13">
        <f>(J3375/86400)+25569</f>
        <v>41945.037789351853</v>
      </c>
      <c r="L3375" t="b">
        <v>0</v>
      </c>
      <c r="M3375">
        <v>3</v>
      </c>
      <c r="N3375" t="b">
        <v>0</v>
      </c>
      <c r="O3375" t="s">
        <v>8268</v>
      </c>
      <c r="P3375">
        <f t="shared" si="104"/>
        <v>0</v>
      </c>
      <c r="Q3375">
        <f>YEAR(K3375)</f>
        <v>2014</v>
      </c>
      <c r="R3375">
        <f t="shared" si="105"/>
        <v>1</v>
      </c>
      <c r="S3375" s="17" t="s">
        <v>8341</v>
      </c>
      <c r="T3375" t="s">
        <v>8359</v>
      </c>
    </row>
    <row r="3376" spans="1:20" ht="32" hidden="1" x14ac:dyDescent="0.2">
      <c r="A3376">
        <v>152</v>
      </c>
      <c r="B3376" s="3" t="s">
        <v>154</v>
      </c>
      <c r="C3376" s="3" t="s">
        <v>4262</v>
      </c>
      <c r="D3376" s="6">
        <v>380000</v>
      </c>
      <c r="E3376" s="8">
        <v>30</v>
      </c>
      <c r="F3376" t="s">
        <v>8219</v>
      </c>
      <c r="G3376" t="s">
        <v>8223</v>
      </c>
      <c r="H3376" t="s">
        <v>8245</v>
      </c>
      <c r="I3376" s="12">
        <v>1411437100</v>
      </c>
      <c r="J3376" s="12">
        <v>1408845100</v>
      </c>
      <c r="K3376" s="13">
        <f>(J3376/86400)+25569</f>
        <v>41875.077546296292</v>
      </c>
      <c r="L3376" t="b">
        <v>0</v>
      </c>
      <c r="M3376">
        <v>2</v>
      </c>
      <c r="N3376" t="b">
        <v>0</v>
      </c>
      <c r="O3376" t="s">
        <v>8265</v>
      </c>
      <c r="P3376">
        <f t="shared" si="104"/>
        <v>0</v>
      </c>
      <c r="Q3376">
        <f>YEAR(K3376)</f>
        <v>2014</v>
      </c>
      <c r="R3376">
        <f t="shared" si="105"/>
        <v>0</v>
      </c>
      <c r="S3376" s="17" t="s">
        <v>8341</v>
      </c>
      <c r="T3376" t="s">
        <v>8357</v>
      </c>
    </row>
    <row r="3377" spans="1:20" ht="48" x14ac:dyDescent="0.2">
      <c r="A3377">
        <v>1173</v>
      </c>
      <c r="B3377" s="3" t="s">
        <v>1174</v>
      </c>
      <c r="C3377" s="3" t="s">
        <v>5283</v>
      </c>
      <c r="D3377" s="6">
        <v>125000</v>
      </c>
      <c r="E3377" s="8">
        <v>30</v>
      </c>
      <c r="F3377" t="s">
        <v>8220</v>
      </c>
      <c r="G3377" t="s">
        <v>8223</v>
      </c>
      <c r="H3377" t="s">
        <v>8245</v>
      </c>
      <c r="I3377" s="12">
        <v>1438576057</v>
      </c>
      <c r="J3377" s="12">
        <v>1435552057</v>
      </c>
      <c r="K3377" s="13">
        <f>(J3377/86400)+25569</f>
        <v>42184.185844907406</v>
      </c>
      <c r="L3377" t="b">
        <v>0</v>
      </c>
      <c r="M3377">
        <v>1</v>
      </c>
      <c r="N3377" t="b">
        <v>0</v>
      </c>
      <c r="O3377" t="s">
        <v>8282</v>
      </c>
      <c r="P3377">
        <f t="shared" si="104"/>
        <v>0</v>
      </c>
      <c r="Q3377">
        <f>YEAR(K3377)</f>
        <v>2015</v>
      </c>
      <c r="R3377">
        <f t="shared" si="105"/>
        <v>0</v>
      </c>
      <c r="S3377" s="17" t="s">
        <v>8339</v>
      </c>
      <c r="T3377" t="s">
        <v>8365</v>
      </c>
    </row>
    <row r="3378" spans="1:20" ht="32" x14ac:dyDescent="0.2">
      <c r="A3378">
        <v>2408</v>
      </c>
      <c r="B3378" s="3" t="s">
        <v>2409</v>
      </c>
      <c r="C3378" s="3" t="s">
        <v>6518</v>
      </c>
      <c r="D3378" s="6">
        <v>15000</v>
      </c>
      <c r="E3378" s="8">
        <v>30</v>
      </c>
      <c r="F3378" t="s">
        <v>8220</v>
      </c>
      <c r="G3378" t="s">
        <v>8223</v>
      </c>
      <c r="H3378" t="s">
        <v>8245</v>
      </c>
      <c r="I3378" s="12">
        <v>1415247757</v>
      </c>
      <c r="J3378" s="12">
        <v>1412652157</v>
      </c>
      <c r="K3378" s="13">
        <f>(J3378/86400)+25569</f>
        <v>41919.140706018516</v>
      </c>
      <c r="L3378" t="b">
        <v>0</v>
      </c>
      <c r="M3378">
        <v>2</v>
      </c>
      <c r="N3378" t="b">
        <v>0</v>
      </c>
      <c r="O3378" t="s">
        <v>8282</v>
      </c>
      <c r="P3378">
        <f t="shared" si="104"/>
        <v>0</v>
      </c>
      <c r="Q3378">
        <f>YEAR(K3378)</f>
        <v>2014</v>
      </c>
      <c r="R3378">
        <f t="shared" si="105"/>
        <v>0</v>
      </c>
      <c r="S3378" s="17" t="s">
        <v>8339</v>
      </c>
      <c r="T3378" t="s">
        <v>8365</v>
      </c>
    </row>
    <row r="3379" spans="1:20" ht="48" x14ac:dyDescent="0.2">
      <c r="A3379">
        <v>2506</v>
      </c>
      <c r="B3379" s="3" t="s">
        <v>2506</v>
      </c>
      <c r="C3379" s="3" t="s">
        <v>6616</v>
      </c>
      <c r="D3379" s="6">
        <v>5000</v>
      </c>
      <c r="E3379" s="8">
        <v>30</v>
      </c>
      <c r="F3379" t="s">
        <v>8220</v>
      </c>
      <c r="G3379" t="s">
        <v>8224</v>
      </c>
      <c r="H3379" t="s">
        <v>8246</v>
      </c>
      <c r="I3379" s="12">
        <v>1443906000</v>
      </c>
      <c r="J3379" s="12">
        <v>1441955269</v>
      </c>
      <c r="K3379" s="13">
        <f>(J3379/86400)+25569</f>
        <v>42258.297094907408</v>
      </c>
      <c r="L3379" t="b">
        <v>0</v>
      </c>
      <c r="M3379">
        <v>2</v>
      </c>
      <c r="N3379" t="b">
        <v>0</v>
      </c>
      <c r="O3379" t="s">
        <v>8297</v>
      </c>
      <c r="P3379">
        <f t="shared" si="104"/>
        <v>0</v>
      </c>
      <c r="Q3379">
        <f>YEAR(K3379)</f>
        <v>2015</v>
      </c>
      <c r="R3379">
        <f t="shared" si="105"/>
        <v>1</v>
      </c>
      <c r="S3379" s="17" t="s">
        <v>8339</v>
      </c>
      <c r="T3379" t="s">
        <v>8377</v>
      </c>
    </row>
    <row r="3380" spans="1:20" ht="48" x14ac:dyDescent="0.2">
      <c r="A3380">
        <v>881</v>
      </c>
      <c r="B3380" s="3" t="s">
        <v>882</v>
      </c>
      <c r="C3380" s="3" t="s">
        <v>4991</v>
      </c>
      <c r="D3380" s="6">
        <v>3750</v>
      </c>
      <c r="E3380" s="8">
        <v>30</v>
      </c>
      <c r="F3380" t="s">
        <v>8220</v>
      </c>
      <c r="G3380" t="s">
        <v>8223</v>
      </c>
      <c r="H3380" t="s">
        <v>8245</v>
      </c>
      <c r="I3380" s="12">
        <v>1326520886</v>
      </c>
      <c r="J3380" s="12">
        <v>1322632886</v>
      </c>
      <c r="K3380" s="13">
        <f>(J3380/86400)+25569</f>
        <v>40877.25099537037</v>
      </c>
      <c r="L3380" t="b">
        <v>0</v>
      </c>
      <c r="M3380">
        <v>1</v>
      </c>
      <c r="N3380" t="b">
        <v>0</v>
      </c>
      <c r="O3380" t="s">
        <v>8277</v>
      </c>
      <c r="P3380">
        <f t="shared" si="104"/>
        <v>0</v>
      </c>
      <c r="Q3380">
        <f>YEAR(K3380)</f>
        <v>2011</v>
      </c>
      <c r="R3380">
        <f t="shared" si="105"/>
        <v>1</v>
      </c>
      <c r="S3380" s="17" t="s">
        <v>8347</v>
      </c>
      <c r="T3380" t="s">
        <v>8348</v>
      </c>
    </row>
    <row r="3381" spans="1:20" ht="48" x14ac:dyDescent="0.2">
      <c r="A3381">
        <v>912</v>
      </c>
      <c r="B3381" s="3" t="s">
        <v>913</v>
      </c>
      <c r="C3381" s="3" t="s">
        <v>5022</v>
      </c>
      <c r="D3381" s="6">
        <v>3500</v>
      </c>
      <c r="E3381" s="8">
        <v>30</v>
      </c>
      <c r="F3381" t="s">
        <v>8220</v>
      </c>
      <c r="G3381" t="s">
        <v>8223</v>
      </c>
      <c r="H3381" t="s">
        <v>8245</v>
      </c>
      <c r="I3381" s="12">
        <v>1355197047</v>
      </c>
      <c r="J3381" s="12">
        <v>1350009447</v>
      </c>
      <c r="K3381" s="13">
        <f>(J3381/86400)+25569</f>
        <v>41194.109340277777</v>
      </c>
      <c r="L3381" t="b">
        <v>0</v>
      </c>
      <c r="M3381">
        <v>2</v>
      </c>
      <c r="N3381" t="b">
        <v>0</v>
      </c>
      <c r="O3381" t="s">
        <v>8276</v>
      </c>
      <c r="P3381">
        <f t="shared" si="104"/>
        <v>0</v>
      </c>
      <c r="Q3381">
        <f>YEAR(K3381)</f>
        <v>2012</v>
      </c>
      <c r="R3381">
        <f t="shared" si="105"/>
        <v>1</v>
      </c>
      <c r="S3381" s="17" t="s">
        <v>8347</v>
      </c>
      <c r="T3381" t="s">
        <v>8370</v>
      </c>
    </row>
    <row r="3382" spans="1:20" ht="48" x14ac:dyDescent="0.2">
      <c r="A3382">
        <v>917</v>
      </c>
      <c r="B3382" s="3" t="s">
        <v>918</v>
      </c>
      <c r="C3382" s="3" t="s">
        <v>5027</v>
      </c>
      <c r="D3382" s="6">
        <v>5000</v>
      </c>
      <c r="E3382" s="8">
        <v>30</v>
      </c>
      <c r="F3382" t="s">
        <v>8220</v>
      </c>
      <c r="G3382" t="s">
        <v>8223</v>
      </c>
      <c r="H3382" t="s">
        <v>8245</v>
      </c>
      <c r="I3382" s="12">
        <v>1405305000</v>
      </c>
      <c r="J3382" s="12">
        <v>1402612730</v>
      </c>
      <c r="K3382" s="13">
        <f>(J3382/86400)+25569</f>
        <v>41802.94363425926</v>
      </c>
      <c r="L3382" t="b">
        <v>0</v>
      </c>
      <c r="M3382">
        <v>1</v>
      </c>
      <c r="N3382" t="b">
        <v>0</v>
      </c>
      <c r="O3382" t="s">
        <v>8276</v>
      </c>
      <c r="P3382">
        <f t="shared" si="104"/>
        <v>0</v>
      </c>
      <c r="Q3382">
        <f>YEAR(K3382)</f>
        <v>2014</v>
      </c>
      <c r="R3382">
        <f t="shared" si="105"/>
        <v>1</v>
      </c>
      <c r="S3382" s="17" t="s">
        <v>8347</v>
      </c>
      <c r="T3382" t="s">
        <v>8370</v>
      </c>
    </row>
    <row r="3383" spans="1:20" ht="48" hidden="1" x14ac:dyDescent="0.2">
      <c r="A3383">
        <v>1755</v>
      </c>
      <c r="B3383" s="3" t="s">
        <v>1756</v>
      </c>
      <c r="C3383" s="3" t="s">
        <v>5865</v>
      </c>
      <c r="D3383" s="6">
        <v>25</v>
      </c>
      <c r="E3383" s="8">
        <v>30</v>
      </c>
      <c r="F3383" t="s">
        <v>8218</v>
      </c>
      <c r="G3383" t="s">
        <v>8223</v>
      </c>
      <c r="H3383" t="s">
        <v>8245</v>
      </c>
      <c r="I3383" s="12">
        <v>1444071361</v>
      </c>
      <c r="J3383" s="12">
        <v>1441479361</v>
      </c>
      <c r="K3383" s="13">
        <f>(J3383/86400)+25569</f>
        <v>42252.788900462961</v>
      </c>
      <c r="L3383" t="b">
        <v>0</v>
      </c>
      <c r="M3383">
        <v>4</v>
      </c>
      <c r="N3383" t="b">
        <v>1</v>
      </c>
      <c r="O3383" t="s">
        <v>8283</v>
      </c>
      <c r="P3383">
        <f t="shared" si="104"/>
        <v>0</v>
      </c>
      <c r="Q3383">
        <f>YEAR(K3383)</f>
        <v>2015</v>
      </c>
      <c r="R3383">
        <f t="shared" si="105"/>
        <v>120</v>
      </c>
      <c r="S3383" s="17" t="s">
        <v>8333</v>
      </c>
      <c r="T3383" t="s">
        <v>8334</v>
      </c>
    </row>
    <row r="3384" spans="1:20" ht="48" x14ac:dyDescent="0.2">
      <c r="A3384">
        <v>1492</v>
      </c>
      <c r="B3384" s="3" t="s">
        <v>1493</v>
      </c>
      <c r="C3384" s="3" t="s">
        <v>5602</v>
      </c>
      <c r="D3384" s="6">
        <v>4000</v>
      </c>
      <c r="E3384" s="8">
        <v>30</v>
      </c>
      <c r="F3384" t="s">
        <v>8220</v>
      </c>
      <c r="G3384" t="s">
        <v>8223</v>
      </c>
      <c r="H3384" t="s">
        <v>8245</v>
      </c>
      <c r="I3384" s="12">
        <v>1308431646</v>
      </c>
      <c r="J3384" s="12">
        <v>1305839646</v>
      </c>
      <c r="K3384" s="13">
        <f>(J3384/86400)+25569</f>
        <v>40682.884791666671</v>
      </c>
      <c r="L3384" t="b">
        <v>0</v>
      </c>
      <c r="M3384">
        <v>2</v>
      </c>
      <c r="N3384" t="b">
        <v>0</v>
      </c>
      <c r="O3384" t="s">
        <v>8273</v>
      </c>
      <c r="P3384">
        <f t="shared" si="104"/>
        <v>0</v>
      </c>
      <c r="Q3384">
        <f>YEAR(K3384)</f>
        <v>2011</v>
      </c>
      <c r="R3384">
        <f t="shared" si="105"/>
        <v>1</v>
      </c>
      <c r="S3384" s="17" t="s">
        <v>8331</v>
      </c>
      <c r="T3384" t="s">
        <v>8372</v>
      </c>
    </row>
    <row r="3385" spans="1:20" ht="48" hidden="1" x14ac:dyDescent="0.2">
      <c r="A3385">
        <v>2389</v>
      </c>
      <c r="B3385" s="3" t="s">
        <v>2390</v>
      </c>
      <c r="C3385" s="3" t="s">
        <v>6499</v>
      </c>
      <c r="D3385" s="6">
        <v>16000</v>
      </c>
      <c r="E3385" s="8">
        <v>30</v>
      </c>
      <c r="F3385" t="s">
        <v>8219</v>
      </c>
      <c r="G3385" t="s">
        <v>8229</v>
      </c>
      <c r="H3385" t="s">
        <v>8248</v>
      </c>
      <c r="I3385" s="12">
        <v>1437861540</v>
      </c>
      <c r="J3385" s="12">
        <v>1435160452</v>
      </c>
      <c r="K3385" s="13">
        <f>(J3385/86400)+25569</f>
        <v>42179.653379629628</v>
      </c>
      <c r="L3385" t="b">
        <v>0</v>
      </c>
      <c r="M3385">
        <v>1</v>
      </c>
      <c r="N3385" t="b">
        <v>0</v>
      </c>
      <c r="O3385" t="s">
        <v>8270</v>
      </c>
      <c r="P3385">
        <f t="shared" si="104"/>
        <v>0</v>
      </c>
      <c r="Q3385">
        <f>YEAR(K3385)</f>
        <v>2015</v>
      </c>
      <c r="R3385">
        <f t="shared" si="105"/>
        <v>0</v>
      </c>
      <c r="S3385" s="17" t="s">
        <v>8328</v>
      </c>
      <c r="T3385" t="s">
        <v>8362</v>
      </c>
    </row>
    <row r="3386" spans="1:20" ht="48" x14ac:dyDescent="0.2">
      <c r="A3386">
        <v>3647</v>
      </c>
      <c r="B3386" s="3" t="s">
        <v>3645</v>
      </c>
      <c r="C3386" s="3" t="s">
        <v>7757</v>
      </c>
      <c r="D3386" s="6">
        <v>500</v>
      </c>
      <c r="E3386" s="8">
        <v>30</v>
      </c>
      <c r="F3386" t="s">
        <v>8220</v>
      </c>
      <c r="G3386" t="s">
        <v>8224</v>
      </c>
      <c r="H3386" t="s">
        <v>8246</v>
      </c>
      <c r="I3386" s="12">
        <v>1475258327</v>
      </c>
      <c r="J3386" s="12">
        <v>1471370327</v>
      </c>
      <c r="K3386" s="13">
        <f>(J3386/86400)+25569</f>
        <v>42598.749155092592</v>
      </c>
      <c r="L3386" t="b">
        <v>0</v>
      </c>
      <c r="M3386">
        <v>2</v>
      </c>
      <c r="N3386" t="b">
        <v>0</v>
      </c>
      <c r="O3386" t="s">
        <v>8303</v>
      </c>
      <c r="P3386">
        <f t="shared" si="104"/>
        <v>0</v>
      </c>
      <c r="Q3386">
        <f>YEAR(K3386)</f>
        <v>2016</v>
      </c>
      <c r="R3386">
        <f t="shared" si="105"/>
        <v>6</v>
      </c>
      <c r="S3386" s="17" t="s">
        <v>8343</v>
      </c>
      <c r="T3386" t="s">
        <v>8355</v>
      </c>
    </row>
    <row r="3387" spans="1:20" ht="48" x14ac:dyDescent="0.2">
      <c r="A3387">
        <v>2844</v>
      </c>
      <c r="B3387" s="3" t="s">
        <v>2844</v>
      </c>
      <c r="C3387" s="3" t="s">
        <v>6954</v>
      </c>
      <c r="D3387" s="6">
        <v>550</v>
      </c>
      <c r="E3387" s="8">
        <v>30</v>
      </c>
      <c r="F3387" t="s">
        <v>8220</v>
      </c>
      <c r="G3387" t="s">
        <v>8238</v>
      </c>
      <c r="H3387" t="s">
        <v>8248</v>
      </c>
      <c r="I3387" s="12">
        <v>1483535180</v>
      </c>
      <c r="J3387" s="12">
        <v>1480943180</v>
      </c>
      <c r="K3387" s="13">
        <f>(J3387/86400)+25569</f>
        <v>42709.546064814815</v>
      </c>
      <c r="L3387" t="b">
        <v>0</v>
      </c>
      <c r="M3387">
        <v>1</v>
      </c>
      <c r="N3387" t="b">
        <v>0</v>
      </c>
      <c r="O3387" t="s">
        <v>8269</v>
      </c>
      <c r="P3387">
        <f t="shared" si="104"/>
        <v>0</v>
      </c>
      <c r="Q3387">
        <f>YEAR(K3387)</f>
        <v>2016</v>
      </c>
      <c r="R3387">
        <f t="shared" si="105"/>
        <v>5</v>
      </c>
      <c r="S3387" s="17" t="s">
        <v>8343</v>
      </c>
      <c r="T3387" t="s">
        <v>8346</v>
      </c>
    </row>
    <row r="3388" spans="1:20" ht="48" x14ac:dyDescent="0.2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 s="12">
        <v>1457904316</v>
      </c>
      <c r="J3388" s="12">
        <v>1455315916</v>
      </c>
      <c r="K3388" s="13">
        <f>(J3388/86400)+25569</f>
        <v>42412.934212962966</v>
      </c>
      <c r="L3388" t="b">
        <v>0</v>
      </c>
      <c r="M3388">
        <v>5</v>
      </c>
      <c r="N3388" t="b">
        <v>0</v>
      </c>
      <c r="O3388" t="s">
        <v>8280</v>
      </c>
      <c r="P3388">
        <f t="shared" si="104"/>
        <v>0</v>
      </c>
      <c r="Q3388">
        <f>YEAR(K3388)</f>
        <v>2016</v>
      </c>
      <c r="R3388">
        <f t="shared" si="105"/>
        <v>0</v>
      </c>
      <c r="S3388" s="17" t="s">
        <v>8336</v>
      </c>
      <c r="T3388" t="s">
        <v>8354</v>
      </c>
    </row>
    <row r="3389" spans="1:20" ht="48" hidden="1" x14ac:dyDescent="0.2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 s="12">
        <v>1375151566</v>
      </c>
      <c r="J3389" s="12">
        <v>1373337166</v>
      </c>
      <c r="K3389" s="13">
        <f>(J3389/86400)+25569</f>
        <v>41464.106087962966</v>
      </c>
      <c r="L3389" t="b">
        <v>0</v>
      </c>
      <c r="M3389">
        <v>4</v>
      </c>
      <c r="N3389" t="b">
        <v>1</v>
      </c>
      <c r="O3389" t="s">
        <v>8298</v>
      </c>
      <c r="P3389">
        <f t="shared" si="104"/>
        <v>0</v>
      </c>
      <c r="Q3389">
        <f>YEAR(K3389)</f>
        <v>2013</v>
      </c>
      <c r="R3389">
        <f t="shared" si="105"/>
        <v>116</v>
      </c>
      <c r="S3389" s="17" t="s">
        <v>8347</v>
      </c>
      <c r="T3389" t="s">
        <v>8361</v>
      </c>
    </row>
    <row r="3390" spans="1:20" ht="48" x14ac:dyDescent="0.2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 s="12">
        <v>1453310661</v>
      </c>
      <c r="J3390" s="12">
        <v>1450718661</v>
      </c>
      <c r="K3390" s="13">
        <f>(J3390/86400)+25569</f>
        <v>42359.725243055553</v>
      </c>
      <c r="L3390" t="b">
        <v>0</v>
      </c>
      <c r="M3390">
        <v>1</v>
      </c>
      <c r="N3390" t="b">
        <v>0</v>
      </c>
      <c r="O3390" t="s">
        <v>8269</v>
      </c>
      <c r="P3390">
        <f t="shared" si="104"/>
        <v>0</v>
      </c>
      <c r="Q3390">
        <f>YEAR(K3390)</f>
        <v>2015</v>
      </c>
      <c r="R3390">
        <f t="shared" si="105"/>
        <v>0</v>
      </c>
      <c r="S3390" s="17" t="s">
        <v>8343</v>
      </c>
      <c r="T3390" t="s">
        <v>8346</v>
      </c>
    </row>
    <row r="3391" spans="1:20" ht="48" x14ac:dyDescent="0.2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 s="12">
        <v>1460737680</v>
      </c>
      <c r="J3391" s="12">
        <v>1455725596</v>
      </c>
      <c r="K3391" s="13">
        <f>(J3391/86400)+25569</f>
        <v>42417.675879629634</v>
      </c>
      <c r="L3391" t="b">
        <v>0</v>
      </c>
      <c r="M3391">
        <v>4</v>
      </c>
      <c r="N3391" t="b">
        <v>0</v>
      </c>
      <c r="O3391" t="s">
        <v>8269</v>
      </c>
      <c r="P3391">
        <f t="shared" si="104"/>
        <v>0</v>
      </c>
      <c r="Q3391">
        <f>YEAR(K3391)</f>
        <v>2016</v>
      </c>
      <c r="R3391">
        <f t="shared" si="105"/>
        <v>1</v>
      </c>
      <c r="S3391" s="17" t="s">
        <v>8343</v>
      </c>
      <c r="T3391" t="s">
        <v>8346</v>
      </c>
    </row>
    <row r="3392" spans="1:20" ht="32" hidden="1" x14ac:dyDescent="0.2">
      <c r="A3392">
        <v>1579</v>
      </c>
      <c r="B3392" s="3" t="s">
        <v>1580</v>
      </c>
      <c r="C3392" s="3" t="s">
        <v>5689</v>
      </c>
      <c r="D3392" s="6">
        <v>3333</v>
      </c>
      <c r="E3392" s="8">
        <v>28</v>
      </c>
      <c r="F3392" t="s">
        <v>8219</v>
      </c>
      <c r="G3392" t="s">
        <v>8223</v>
      </c>
      <c r="H3392" t="s">
        <v>8245</v>
      </c>
      <c r="I3392" s="12">
        <v>1377734091</v>
      </c>
      <c r="J3392" s="12">
        <v>1374882891</v>
      </c>
      <c r="K3392" s="13">
        <f>(J3392/86400)+25569</f>
        <v>41481.996423611112</v>
      </c>
      <c r="L3392" t="b">
        <v>0</v>
      </c>
      <c r="M3392">
        <v>2</v>
      </c>
      <c r="N3392" t="b">
        <v>0</v>
      </c>
      <c r="O3392" t="s">
        <v>8288</v>
      </c>
      <c r="P3392">
        <f t="shared" si="104"/>
        <v>0</v>
      </c>
      <c r="Q3392">
        <f>YEAR(K3392)</f>
        <v>2013</v>
      </c>
      <c r="R3392">
        <f t="shared" si="105"/>
        <v>1</v>
      </c>
      <c r="S3392" s="17" t="s">
        <v>8331</v>
      </c>
      <c r="T3392" t="s">
        <v>8369</v>
      </c>
    </row>
    <row r="3393" spans="1:20" ht="48" hidden="1" x14ac:dyDescent="0.2">
      <c r="A3393">
        <v>1312</v>
      </c>
      <c r="B3393" s="3" t="s">
        <v>1313</v>
      </c>
      <c r="C3393" s="3" t="s">
        <v>5422</v>
      </c>
      <c r="D3393" s="6">
        <v>4600</v>
      </c>
      <c r="E3393" s="8">
        <v>28</v>
      </c>
      <c r="F3393" t="s">
        <v>8219</v>
      </c>
      <c r="G3393" t="s">
        <v>8223</v>
      </c>
      <c r="H3393" t="s">
        <v>8245</v>
      </c>
      <c r="I3393" s="12">
        <v>1429375922</v>
      </c>
      <c r="J3393" s="12">
        <v>1426783922</v>
      </c>
      <c r="K3393" s="13">
        <f>(J3393/86400)+25569</f>
        <v>42082.702800925923</v>
      </c>
      <c r="L3393" t="b">
        <v>0</v>
      </c>
      <c r="M3393">
        <v>1</v>
      </c>
      <c r="N3393" t="b">
        <v>0</v>
      </c>
      <c r="O3393" t="s">
        <v>8271</v>
      </c>
      <c r="P3393">
        <f t="shared" si="104"/>
        <v>0</v>
      </c>
      <c r="Q3393">
        <f>YEAR(K3393)</f>
        <v>2015</v>
      </c>
      <c r="R3393">
        <f t="shared" si="105"/>
        <v>1</v>
      </c>
      <c r="S3393" s="17" t="s">
        <v>8328</v>
      </c>
      <c r="T3393" t="s">
        <v>8330</v>
      </c>
    </row>
    <row r="3394" spans="1:20" ht="32" x14ac:dyDescent="0.2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 s="12">
        <v>1407883811</v>
      </c>
      <c r="J3394" s="12">
        <v>1405291811</v>
      </c>
      <c r="K3394" s="13">
        <f>(J3394/86400)+25569</f>
        <v>41833.951516203706</v>
      </c>
      <c r="L3394" t="b">
        <v>0</v>
      </c>
      <c r="M3394">
        <v>4</v>
      </c>
      <c r="N3394" t="b">
        <v>0</v>
      </c>
      <c r="O3394" t="s">
        <v>8269</v>
      </c>
      <c r="P3394">
        <f t="shared" si="104"/>
        <v>0</v>
      </c>
      <c r="Q3394">
        <f>YEAR(K3394)</f>
        <v>2014</v>
      </c>
      <c r="R3394">
        <f t="shared" si="105"/>
        <v>1</v>
      </c>
      <c r="S3394" s="17" t="s">
        <v>8343</v>
      </c>
      <c r="T3394" t="s">
        <v>8346</v>
      </c>
    </row>
    <row r="3395" spans="1:20" ht="48" x14ac:dyDescent="0.2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 s="12">
        <v>1403904808</v>
      </c>
      <c r="J3395" s="12">
        <v>1401312808</v>
      </c>
      <c r="K3395" s="13">
        <f>(J3395/86400)+25569</f>
        <v>41787.898240740738</v>
      </c>
      <c r="L3395" t="b">
        <v>0</v>
      </c>
      <c r="M3395">
        <v>2</v>
      </c>
      <c r="N3395" t="b">
        <v>0</v>
      </c>
      <c r="O3395" t="s">
        <v>8282</v>
      </c>
      <c r="P3395">
        <f t="shared" ref="P3395:P3458" si="106">IFERROR(ROUND(E3395/L3395,2),0)</f>
        <v>0</v>
      </c>
      <c r="Q3395">
        <f>YEAR(K3395)</f>
        <v>2014</v>
      </c>
      <c r="R3395">
        <f t="shared" ref="R3395:R3458" si="107">ROUND(E3395/D3395*100,0)</f>
        <v>0</v>
      </c>
      <c r="S3395" s="17" t="s">
        <v>8339</v>
      </c>
      <c r="T3395" t="s">
        <v>8365</v>
      </c>
    </row>
    <row r="3396" spans="1:20" ht="48" x14ac:dyDescent="0.2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 s="12">
        <v>1424375279</v>
      </c>
      <c r="J3396" s="12">
        <v>1422992879</v>
      </c>
      <c r="K3396" s="13">
        <f>(J3396/86400)+25569</f>
        <v>42038.824988425928</v>
      </c>
      <c r="L3396" t="b">
        <v>0</v>
      </c>
      <c r="M3396">
        <v>2</v>
      </c>
      <c r="N3396" t="b">
        <v>0</v>
      </c>
      <c r="O3396" t="s">
        <v>8268</v>
      </c>
      <c r="P3396">
        <f t="shared" si="106"/>
        <v>0</v>
      </c>
      <c r="Q3396">
        <f>YEAR(K3396)</f>
        <v>2015</v>
      </c>
      <c r="R3396">
        <f t="shared" si="107"/>
        <v>0</v>
      </c>
      <c r="S3396" s="17" t="s">
        <v>8341</v>
      </c>
      <c r="T3396" t="s">
        <v>8359</v>
      </c>
    </row>
    <row r="3397" spans="1:20" ht="48" x14ac:dyDescent="0.2">
      <c r="A3397">
        <v>2434</v>
      </c>
      <c r="B3397" s="3" t="s">
        <v>2435</v>
      </c>
      <c r="C3397" s="3" t="s">
        <v>6544</v>
      </c>
      <c r="D3397" s="6">
        <v>20000</v>
      </c>
      <c r="E3397" s="8">
        <v>26</v>
      </c>
      <c r="F3397" t="s">
        <v>8220</v>
      </c>
      <c r="G3397" t="s">
        <v>8223</v>
      </c>
      <c r="H3397" t="s">
        <v>8245</v>
      </c>
      <c r="I3397" s="12">
        <v>1438662474</v>
      </c>
      <c r="J3397" s="12">
        <v>1435206474</v>
      </c>
      <c r="K3397" s="13">
        <f>(J3397/86400)+25569</f>
        <v>42180.186041666668</v>
      </c>
      <c r="L3397" t="b">
        <v>0</v>
      </c>
      <c r="M3397">
        <v>2</v>
      </c>
      <c r="N3397" t="b">
        <v>0</v>
      </c>
      <c r="O3397" t="s">
        <v>8282</v>
      </c>
      <c r="P3397">
        <f t="shared" si="106"/>
        <v>0</v>
      </c>
      <c r="Q3397">
        <f>YEAR(K3397)</f>
        <v>2015</v>
      </c>
      <c r="R3397">
        <f t="shared" si="107"/>
        <v>0</v>
      </c>
      <c r="S3397" s="17" t="s">
        <v>8339</v>
      </c>
      <c r="T3397" t="s">
        <v>8365</v>
      </c>
    </row>
    <row r="3398" spans="1:20" ht="48" x14ac:dyDescent="0.2">
      <c r="A3398">
        <v>2591</v>
      </c>
      <c r="B3398" s="3" t="s">
        <v>2591</v>
      </c>
      <c r="C3398" s="3" t="s">
        <v>6701</v>
      </c>
      <c r="D3398" s="6">
        <v>1500</v>
      </c>
      <c r="E3398" s="8">
        <v>26</v>
      </c>
      <c r="F3398" t="s">
        <v>8220</v>
      </c>
      <c r="G3398" t="s">
        <v>8223</v>
      </c>
      <c r="H3398" t="s">
        <v>8245</v>
      </c>
      <c r="I3398" s="12">
        <v>1457901924</v>
      </c>
      <c r="J3398" s="12">
        <v>1452721524</v>
      </c>
      <c r="K3398" s="13">
        <f>(J3398/86400)+25569</f>
        <v>42382.906527777777</v>
      </c>
      <c r="L3398" t="b">
        <v>0</v>
      </c>
      <c r="M3398">
        <v>2</v>
      </c>
      <c r="N3398" t="b">
        <v>0</v>
      </c>
      <c r="O3398" t="s">
        <v>8282</v>
      </c>
      <c r="P3398">
        <f t="shared" si="106"/>
        <v>0</v>
      </c>
      <c r="Q3398">
        <f>YEAR(K3398)</f>
        <v>2016</v>
      </c>
      <c r="R3398">
        <f t="shared" si="107"/>
        <v>2</v>
      </c>
      <c r="S3398" s="17" t="s">
        <v>8339</v>
      </c>
      <c r="T3398" t="s">
        <v>8365</v>
      </c>
    </row>
    <row r="3399" spans="1:20" ht="48" x14ac:dyDescent="0.2">
      <c r="A3399">
        <v>1874</v>
      </c>
      <c r="B3399" s="3" t="s">
        <v>1875</v>
      </c>
      <c r="C3399" s="3" t="s">
        <v>5984</v>
      </c>
      <c r="D3399" s="6">
        <v>160000</v>
      </c>
      <c r="E3399" s="8">
        <v>26</v>
      </c>
      <c r="F3399" t="s">
        <v>8220</v>
      </c>
      <c r="G3399" t="s">
        <v>8223</v>
      </c>
      <c r="H3399" t="s">
        <v>8245</v>
      </c>
      <c r="I3399" s="12">
        <v>1467155733</v>
      </c>
      <c r="J3399" s="12">
        <v>1465427733</v>
      </c>
      <c r="K3399" s="13">
        <f>(J3399/86400)+25569</f>
        <v>42529.969131944439</v>
      </c>
      <c r="L3399" t="b">
        <v>0</v>
      </c>
      <c r="M3399">
        <v>2</v>
      </c>
      <c r="N3399" t="b">
        <v>0</v>
      </c>
      <c r="O3399" t="s">
        <v>8281</v>
      </c>
      <c r="P3399">
        <f t="shared" si="106"/>
        <v>0</v>
      </c>
      <c r="Q3399">
        <f>YEAR(K3399)</f>
        <v>2016</v>
      </c>
      <c r="R3399">
        <f t="shared" si="107"/>
        <v>0</v>
      </c>
      <c r="S3399" s="17" t="s">
        <v>8336</v>
      </c>
      <c r="T3399" t="s">
        <v>8364</v>
      </c>
    </row>
    <row r="3400" spans="1:20" ht="64" x14ac:dyDescent="0.2">
      <c r="A3400">
        <v>2159</v>
      </c>
      <c r="B3400" s="3" t="s">
        <v>2160</v>
      </c>
      <c r="C3400" s="3" t="s">
        <v>6269</v>
      </c>
      <c r="D3400" s="6">
        <v>3600</v>
      </c>
      <c r="E3400" s="8">
        <v>26</v>
      </c>
      <c r="F3400" t="s">
        <v>8220</v>
      </c>
      <c r="G3400" t="s">
        <v>8223</v>
      </c>
      <c r="H3400" t="s">
        <v>8245</v>
      </c>
      <c r="I3400" s="12">
        <v>1310837574</v>
      </c>
      <c r="J3400" s="12">
        <v>1308245574</v>
      </c>
      <c r="K3400" s="13">
        <f>(J3400/86400)+25569</f>
        <v>40710.731180555558</v>
      </c>
      <c r="L3400" t="b">
        <v>0</v>
      </c>
      <c r="M3400">
        <v>2</v>
      </c>
      <c r="N3400" t="b">
        <v>0</v>
      </c>
      <c r="O3400" t="s">
        <v>8280</v>
      </c>
      <c r="P3400">
        <f t="shared" si="106"/>
        <v>0</v>
      </c>
      <c r="Q3400">
        <f>YEAR(K3400)</f>
        <v>2011</v>
      </c>
      <c r="R3400">
        <f t="shared" si="107"/>
        <v>1</v>
      </c>
      <c r="S3400" s="17" t="s">
        <v>8336</v>
      </c>
      <c r="T3400" t="s">
        <v>8354</v>
      </c>
    </row>
    <row r="3401" spans="1:20" ht="48" x14ac:dyDescent="0.2">
      <c r="A3401">
        <v>1422</v>
      </c>
      <c r="B3401" s="3" t="s">
        <v>1423</v>
      </c>
      <c r="C3401" s="3" t="s">
        <v>5532</v>
      </c>
      <c r="D3401" s="6">
        <v>25000</v>
      </c>
      <c r="E3401" s="8">
        <v>26</v>
      </c>
      <c r="F3401" t="s">
        <v>8220</v>
      </c>
      <c r="G3401" t="s">
        <v>8227</v>
      </c>
      <c r="H3401" t="s">
        <v>8249</v>
      </c>
      <c r="I3401" s="12">
        <v>1474436704</v>
      </c>
      <c r="J3401" s="12">
        <v>1471844704</v>
      </c>
      <c r="K3401" s="13">
        <f>(J3401/86400)+25569</f>
        <v>42604.239629629628</v>
      </c>
      <c r="L3401" t="b">
        <v>0</v>
      </c>
      <c r="M3401">
        <v>2</v>
      </c>
      <c r="N3401" t="b">
        <v>0</v>
      </c>
      <c r="O3401" t="s">
        <v>8285</v>
      </c>
      <c r="P3401">
        <f t="shared" si="106"/>
        <v>0</v>
      </c>
      <c r="Q3401">
        <f>YEAR(K3401)</f>
        <v>2016</v>
      </c>
      <c r="R3401">
        <f t="shared" si="107"/>
        <v>0</v>
      </c>
      <c r="S3401" s="17" t="s">
        <v>8331</v>
      </c>
      <c r="T3401" t="s">
        <v>8368</v>
      </c>
    </row>
    <row r="3402" spans="1:20" ht="48" x14ac:dyDescent="0.2">
      <c r="A3402">
        <v>990</v>
      </c>
      <c r="B3402" s="3" t="s">
        <v>991</v>
      </c>
      <c r="C3402" s="3" t="s">
        <v>5100</v>
      </c>
      <c r="D3402" s="6">
        <v>25000</v>
      </c>
      <c r="E3402" s="8">
        <v>26</v>
      </c>
      <c r="F3402" t="s">
        <v>8220</v>
      </c>
      <c r="G3402" t="s">
        <v>8223</v>
      </c>
      <c r="H3402" t="s">
        <v>8245</v>
      </c>
      <c r="I3402" s="12">
        <v>1409770164</v>
      </c>
      <c r="J3402" s="12">
        <v>1407178164</v>
      </c>
      <c r="K3402" s="13">
        <f>(J3402/86400)+25569</f>
        <v>41855.784305555557</v>
      </c>
      <c r="L3402" t="b">
        <v>0</v>
      </c>
      <c r="M3402">
        <v>2</v>
      </c>
      <c r="N3402" t="b">
        <v>0</v>
      </c>
      <c r="O3402" t="s">
        <v>8271</v>
      </c>
      <c r="P3402">
        <f t="shared" si="106"/>
        <v>0</v>
      </c>
      <c r="Q3402">
        <f>YEAR(K3402)</f>
        <v>2014</v>
      </c>
      <c r="R3402">
        <f t="shared" si="107"/>
        <v>0</v>
      </c>
      <c r="S3402" s="17" t="s">
        <v>8328</v>
      </c>
      <c r="T3402" t="s">
        <v>8330</v>
      </c>
    </row>
    <row r="3403" spans="1:20" ht="32" x14ac:dyDescent="0.2">
      <c r="A3403">
        <v>594</v>
      </c>
      <c r="B3403" s="3" t="s">
        <v>595</v>
      </c>
      <c r="C3403" s="3" t="s">
        <v>4704</v>
      </c>
      <c r="D3403" s="6">
        <v>25000</v>
      </c>
      <c r="E3403" s="8">
        <v>26</v>
      </c>
      <c r="F3403" t="s">
        <v>8220</v>
      </c>
      <c r="G3403" t="s">
        <v>8223</v>
      </c>
      <c r="H3403" t="s">
        <v>8245</v>
      </c>
      <c r="I3403" s="12">
        <v>1460832206</v>
      </c>
      <c r="J3403" s="12">
        <v>1458240206</v>
      </c>
      <c r="K3403" s="13">
        <f>(J3403/86400)+25569</f>
        <v>42446.780162037037</v>
      </c>
      <c r="L3403" t="b">
        <v>0</v>
      </c>
      <c r="M3403">
        <v>2</v>
      </c>
      <c r="N3403" t="b">
        <v>0</v>
      </c>
      <c r="O3403" t="s">
        <v>8270</v>
      </c>
      <c r="P3403">
        <f t="shared" si="106"/>
        <v>0</v>
      </c>
      <c r="Q3403">
        <f>YEAR(K3403)</f>
        <v>2016</v>
      </c>
      <c r="R3403">
        <f t="shared" si="107"/>
        <v>0</v>
      </c>
      <c r="S3403" s="17" t="s">
        <v>8328</v>
      </c>
      <c r="T3403" t="s">
        <v>8362</v>
      </c>
    </row>
    <row r="3404" spans="1:20" ht="32" x14ac:dyDescent="0.2">
      <c r="A3404">
        <v>3853</v>
      </c>
      <c r="B3404" s="3" t="s">
        <v>3850</v>
      </c>
      <c r="C3404" s="3" t="s">
        <v>7962</v>
      </c>
      <c r="D3404" s="6">
        <v>100000</v>
      </c>
      <c r="E3404" s="8">
        <v>26</v>
      </c>
      <c r="F3404" t="s">
        <v>8220</v>
      </c>
      <c r="G3404" t="s">
        <v>8223</v>
      </c>
      <c r="H3404" t="s">
        <v>8245</v>
      </c>
      <c r="I3404" s="12">
        <v>1409602178</v>
      </c>
      <c r="J3404" s="12">
        <v>1406578178</v>
      </c>
      <c r="K3404" s="13">
        <f>(J3404/86400)+25569</f>
        <v>41848.84002314815</v>
      </c>
      <c r="L3404" t="b">
        <v>0</v>
      </c>
      <c r="M3404">
        <v>2</v>
      </c>
      <c r="N3404" t="b">
        <v>0</v>
      </c>
      <c r="O3404" t="s">
        <v>8269</v>
      </c>
      <c r="P3404">
        <f t="shared" si="106"/>
        <v>0</v>
      </c>
      <c r="Q3404">
        <f>YEAR(K3404)</f>
        <v>2014</v>
      </c>
      <c r="R3404">
        <f t="shared" si="107"/>
        <v>0</v>
      </c>
      <c r="S3404" s="17" t="s">
        <v>8343</v>
      </c>
      <c r="T3404" t="s">
        <v>8346</v>
      </c>
    </row>
    <row r="3405" spans="1:20" ht="48" x14ac:dyDescent="0.2">
      <c r="A3405">
        <v>4013</v>
      </c>
      <c r="B3405" s="3" t="s">
        <v>4009</v>
      </c>
      <c r="C3405" s="3" t="s">
        <v>8118</v>
      </c>
      <c r="D3405" s="6">
        <v>2000</v>
      </c>
      <c r="E3405" s="8">
        <v>26</v>
      </c>
      <c r="F3405" t="s">
        <v>8220</v>
      </c>
      <c r="G3405" t="s">
        <v>8223</v>
      </c>
      <c r="H3405" t="s">
        <v>8245</v>
      </c>
      <c r="I3405" s="12">
        <v>1424070823</v>
      </c>
      <c r="J3405" s="12">
        <v>1421478823</v>
      </c>
      <c r="K3405" s="13">
        <f>(J3405/86400)+25569</f>
        <v>42021.301192129627</v>
      </c>
      <c r="L3405" t="b">
        <v>0</v>
      </c>
      <c r="M3405">
        <v>2</v>
      </c>
      <c r="N3405" t="b">
        <v>0</v>
      </c>
      <c r="O3405" t="s">
        <v>8269</v>
      </c>
      <c r="P3405">
        <f t="shared" si="106"/>
        <v>0</v>
      </c>
      <c r="Q3405">
        <f>YEAR(K3405)</f>
        <v>2015</v>
      </c>
      <c r="R3405">
        <f t="shared" si="107"/>
        <v>1</v>
      </c>
      <c r="S3405" s="17" t="s">
        <v>8343</v>
      </c>
      <c r="T3405" t="s">
        <v>8346</v>
      </c>
    </row>
    <row r="3406" spans="1:20" ht="19" x14ac:dyDescent="0.2">
      <c r="A3406">
        <v>3108</v>
      </c>
      <c r="B3406" s="3" t="s">
        <v>3108</v>
      </c>
      <c r="C3406" s="3" t="s">
        <v>7218</v>
      </c>
      <c r="D3406" s="6">
        <v>50000</v>
      </c>
      <c r="E3406" s="8">
        <v>26</v>
      </c>
      <c r="F3406" t="s">
        <v>8220</v>
      </c>
      <c r="G3406" t="s">
        <v>8223</v>
      </c>
      <c r="H3406" t="s">
        <v>8245</v>
      </c>
      <c r="I3406" s="12">
        <v>1430234394</v>
      </c>
      <c r="J3406" s="12">
        <v>1425053994</v>
      </c>
      <c r="K3406" s="13">
        <f>(J3406/86400)+25569</f>
        <v>42062.680486111116</v>
      </c>
      <c r="L3406" t="b">
        <v>0</v>
      </c>
      <c r="M3406">
        <v>2</v>
      </c>
      <c r="N3406" t="b">
        <v>0</v>
      </c>
      <c r="O3406" t="s">
        <v>8301</v>
      </c>
      <c r="P3406">
        <f t="shared" si="106"/>
        <v>0</v>
      </c>
      <c r="Q3406">
        <f>YEAR(K3406)</f>
        <v>2015</v>
      </c>
      <c r="R3406">
        <f t="shared" si="107"/>
        <v>0</v>
      </c>
      <c r="S3406" s="17" t="s">
        <v>8343</v>
      </c>
      <c r="T3406" t="s">
        <v>8344</v>
      </c>
    </row>
    <row r="3407" spans="1:20" ht="32" hidden="1" x14ac:dyDescent="0.2">
      <c r="A3407">
        <v>3124</v>
      </c>
      <c r="B3407" s="3" t="s">
        <v>3124</v>
      </c>
      <c r="C3407" s="3" t="s">
        <v>7234</v>
      </c>
      <c r="D3407" s="6">
        <v>800000</v>
      </c>
      <c r="E3407" s="8">
        <v>26</v>
      </c>
      <c r="F3407" t="s">
        <v>8219</v>
      </c>
      <c r="G3407" t="s">
        <v>8223</v>
      </c>
      <c r="H3407" t="s">
        <v>8245</v>
      </c>
      <c r="I3407" s="12">
        <v>1422902601</v>
      </c>
      <c r="J3407" s="12">
        <v>1417718601</v>
      </c>
      <c r="K3407" s="13">
        <f>(J3407/86400)+25569</f>
        <v>41977.780104166668</v>
      </c>
      <c r="L3407" t="b">
        <v>0</v>
      </c>
      <c r="M3407">
        <v>4</v>
      </c>
      <c r="N3407" t="b">
        <v>0</v>
      </c>
      <c r="O3407" t="s">
        <v>8301</v>
      </c>
      <c r="P3407">
        <f t="shared" si="106"/>
        <v>0</v>
      </c>
      <c r="Q3407">
        <f>YEAR(K3407)</f>
        <v>2014</v>
      </c>
      <c r="R3407">
        <f t="shared" si="107"/>
        <v>0</v>
      </c>
      <c r="S3407" s="17" t="s">
        <v>8343</v>
      </c>
      <c r="T3407" t="s">
        <v>8344</v>
      </c>
    </row>
    <row r="3408" spans="1:20" ht="48" x14ac:dyDescent="0.2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 s="12">
        <v>1321201327</v>
      </c>
      <c r="J3408" s="12">
        <v>1316013727</v>
      </c>
      <c r="K3408" s="13">
        <f>(J3408/86400)+25569</f>
        <v>40800.6403587963</v>
      </c>
      <c r="L3408" t="b">
        <v>0</v>
      </c>
      <c r="M3408">
        <v>1</v>
      </c>
      <c r="N3408" t="b">
        <v>0</v>
      </c>
      <c r="O3408" t="s">
        <v>8268</v>
      </c>
      <c r="P3408">
        <f t="shared" si="106"/>
        <v>0</v>
      </c>
      <c r="Q3408">
        <f>YEAR(K3408)</f>
        <v>2011</v>
      </c>
      <c r="R3408">
        <f t="shared" si="107"/>
        <v>0</v>
      </c>
      <c r="S3408" s="17" t="s">
        <v>8341</v>
      </c>
      <c r="T3408" t="s">
        <v>8359</v>
      </c>
    </row>
    <row r="3409" spans="1:20" ht="32" x14ac:dyDescent="0.2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 s="12">
        <v>1401595200</v>
      </c>
      <c r="J3409" s="12">
        <v>1398862875</v>
      </c>
      <c r="K3409" s="13">
        <f>(J3409/86400)+25569</f>
        <v>41759.542534722219</v>
      </c>
      <c r="L3409" t="b">
        <v>0</v>
      </c>
      <c r="M3409">
        <v>2</v>
      </c>
      <c r="N3409" t="b">
        <v>0</v>
      </c>
      <c r="O3409" t="s">
        <v>8268</v>
      </c>
      <c r="P3409">
        <f t="shared" si="106"/>
        <v>0</v>
      </c>
      <c r="Q3409">
        <f>YEAR(K3409)</f>
        <v>2014</v>
      </c>
      <c r="R3409">
        <f t="shared" si="107"/>
        <v>0</v>
      </c>
      <c r="S3409" s="17" t="s">
        <v>8341</v>
      </c>
      <c r="T3409" t="s">
        <v>8359</v>
      </c>
    </row>
    <row r="3410" spans="1:20" ht="32" x14ac:dyDescent="0.2">
      <c r="A3410">
        <v>1171</v>
      </c>
      <c r="B3410" s="3" t="s">
        <v>1172</v>
      </c>
      <c r="C3410" s="3" t="s">
        <v>5281</v>
      </c>
      <c r="D3410" s="6">
        <v>25000</v>
      </c>
      <c r="E3410" s="8">
        <v>25</v>
      </c>
      <c r="F3410" t="s">
        <v>8220</v>
      </c>
      <c r="G3410" t="s">
        <v>8223</v>
      </c>
      <c r="H3410" t="s">
        <v>8245</v>
      </c>
      <c r="I3410" s="12">
        <v>1415909927</v>
      </c>
      <c r="J3410" s="12">
        <v>1414351127</v>
      </c>
      <c r="K3410" s="13">
        <f>(J3410/86400)+25569</f>
        <v>41938.804710648146</v>
      </c>
      <c r="L3410" t="b">
        <v>0</v>
      </c>
      <c r="M3410">
        <v>1</v>
      </c>
      <c r="N3410" t="b">
        <v>0</v>
      </c>
      <c r="O3410" t="s">
        <v>8282</v>
      </c>
      <c r="P3410">
        <f t="shared" si="106"/>
        <v>0</v>
      </c>
      <c r="Q3410">
        <f>YEAR(K3410)</f>
        <v>2014</v>
      </c>
      <c r="R3410">
        <f t="shared" si="107"/>
        <v>0</v>
      </c>
      <c r="S3410" s="17" t="s">
        <v>8339</v>
      </c>
      <c r="T3410" t="s">
        <v>8365</v>
      </c>
    </row>
    <row r="3411" spans="1:20" ht="48" x14ac:dyDescent="0.2">
      <c r="A3411">
        <v>2413</v>
      </c>
      <c r="B3411" s="3" t="s">
        <v>2414</v>
      </c>
      <c r="C3411" s="3" t="s">
        <v>6523</v>
      </c>
      <c r="D3411" s="6">
        <v>3000</v>
      </c>
      <c r="E3411" s="8">
        <v>25</v>
      </c>
      <c r="F3411" t="s">
        <v>8220</v>
      </c>
      <c r="G3411" t="s">
        <v>8223</v>
      </c>
      <c r="H3411" t="s">
        <v>8245</v>
      </c>
      <c r="I3411" s="12">
        <v>1401579000</v>
      </c>
      <c r="J3411" s="12">
        <v>1398911882</v>
      </c>
      <c r="K3411" s="13">
        <f>(J3411/86400)+25569</f>
        <v>41760.10974537037</v>
      </c>
      <c r="L3411" t="b">
        <v>0</v>
      </c>
      <c r="M3411">
        <v>3</v>
      </c>
      <c r="N3411" t="b">
        <v>0</v>
      </c>
      <c r="O3411" t="s">
        <v>8282</v>
      </c>
      <c r="P3411">
        <f t="shared" si="106"/>
        <v>0</v>
      </c>
      <c r="Q3411">
        <f>YEAR(K3411)</f>
        <v>2014</v>
      </c>
      <c r="R3411">
        <f t="shared" si="107"/>
        <v>1</v>
      </c>
      <c r="S3411" s="17" t="s">
        <v>8339</v>
      </c>
      <c r="T3411" t="s">
        <v>8365</v>
      </c>
    </row>
    <row r="3412" spans="1:20" ht="48" x14ac:dyDescent="0.2">
      <c r="A3412">
        <v>2692</v>
      </c>
      <c r="B3412" s="3" t="s">
        <v>2692</v>
      </c>
      <c r="C3412" s="3" t="s">
        <v>6802</v>
      </c>
      <c r="D3412" s="6">
        <v>3500</v>
      </c>
      <c r="E3412" s="8">
        <v>25</v>
      </c>
      <c r="F3412" t="s">
        <v>8220</v>
      </c>
      <c r="G3412" t="s">
        <v>8223</v>
      </c>
      <c r="H3412" t="s">
        <v>8245</v>
      </c>
      <c r="I3412" s="12">
        <v>1427266860</v>
      </c>
      <c r="J3412" s="12">
        <v>1424678460</v>
      </c>
      <c r="K3412" s="13">
        <f>(J3412/86400)+25569</f>
        <v>42058.334027777775</v>
      </c>
      <c r="L3412" t="b">
        <v>0</v>
      </c>
      <c r="M3412">
        <v>1</v>
      </c>
      <c r="N3412" t="b">
        <v>0</v>
      </c>
      <c r="O3412" t="s">
        <v>8282</v>
      </c>
      <c r="P3412">
        <f t="shared" si="106"/>
        <v>0</v>
      </c>
      <c r="Q3412">
        <f>YEAR(K3412)</f>
        <v>2015</v>
      </c>
      <c r="R3412">
        <f t="shared" si="107"/>
        <v>1</v>
      </c>
      <c r="S3412" s="17" t="s">
        <v>8339</v>
      </c>
      <c r="T3412" t="s">
        <v>8365</v>
      </c>
    </row>
    <row r="3413" spans="1:20" ht="48" x14ac:dyDescent="0.2">
      <c r="A3413">
        <v>1091</v>
      </c>
      <c r="B3413" s="3" t="s">
        <v>1092</v>
      </c>
      <c r="C3413" s="3" t="s">
        <v>5201</v>
      </c>
      <c r="D3413" s="6">
        <v>200</v>
      </c>
      <c r="E3413" s="8">
        <v>25</v>
      </c>
      <c r="F3413" t="s">
        <v>8220</v>
      </c>
      <c r="G3413" t="s">
        <v>8224</v>
      </c>
      <c r="H3413" t="s">
        <v>8246</v>
      </c>
      <c r="I3413" s="12">
        <v>1460313672</v>
      </c>
      <c r="J3413" s="12">
        <v>1457725272</v>
      </c>
      <c r="K3413" s="13">
        <f>(J3413/86400)+25569</f>
        <v>42440.820277777777</v>
      </c>
      <c r="L3413" t="b">
        <v>0</v>
      </c>
      <c r="M3413">
        <v>2</v>
      </c>
      <c r="N3413" t="b">
        <v>0</v>
      </c>
      <c r="O3413" t="s">
        <v>8280</v>
      </c>
      <c r="P3413">
        <f t="shared" si="106"/>
        <v>0</v>
      </c>
      <c r="Q3413">
        <f>YEAR(K3413)</f>
        <v>2016</v>
      </c>
      <c r="R3413">
        <f t="shared" si="107"/>
        <v>13</v>
      </c>
      <c r="S3413" s="17" t="s">
        <v>8336</v>
      </c>
      <c r="T3413" t="s">
        <v>8354</v>
      </c>
    </row>
    <row r="3414" spans="1:20" ht="48" x14ac:dyDescent="0.2">
      <c r="A3414">
        <v>1099</v>
      </c>
      <c r="B3414" s="3" t="s">
        <v>1100</v>
      </c>
      <c r="C3414" s="3" t="s">
        <v>5209</v>
      </c>
      <c r="D3414" s="6">
        <v>5000</v>
      </c>
      <c r="E3414" s="8">
        <v>25</v>
      </c>
      <c r="F3414" t="s">
        <v>8220</v>
      </c>
      <c r="G3414" t="s">
        <v>8224</v>
      </c>
      <c r="H3414" t="s">
        <v>8246</v>
      </c>
      <c r="I3414" s="12">
        <v>1431547468</v>
      </c>
      <c r="J3414" s="12">
        <v>1428955468</v>
      </c>
      <c r="K3414" s="13">
        <f>(J3414/86400)+25569</f>
        <v>42107.836435185185</v>
      </c>
      <c r="L3414" t="b">
        <v>0</v>
      </c>
      <c r="M3414">
        <v>1</v>
      </c>
      <c r="N3414" t="b">
        <v>0</v>
      </c>
      <c r="O3414" t="s">
        <v>8280</v>
      </c>
      <c r="P3414">
        <f t="shared" si="106"/>
        <v>0</v>
      </c>
      <c r="Q3414">
        <f>YEAR(K3414)</f>
        <v>2015</v>
      </c>
      <c r="R3414">
        <f t="shared" si="107"/>
        <v>1</v>
      </c>
      <c r="S3414" s="17" t="s">
        <v>8336</v>
      </c>
      <c r="T3414" t="s">
        <v>8354</v>
      </c>
    </row>
    <row r="3415" spans="1:20" ht="48" x14ac:dyDescent="0.2">
      <c r="A3415">
        <v>2128</v>
      </c>
      <c r="B3415" s="3" t="s">
        <v>2129</v>
      </c>
      <c r="C3415" s="3" t="s">
        <v>6238</v>
      </c>
      <c r="D3415" s="6">
        <v>15000</v>
      </c>
      <c r="E3415" s="8">
        <v>25</v>
      </c>
      <c r="F3415" t="s">
        <v>8220</v>
      </c>
      <c r="G3415" t="s">
        <v>8228</v>
      </c>
      <c r="H3415" t="s">
        <v>8250</v>
      </c>
      <c r="I3415" s="12">
        <v>1411324369</v>
      </c>
      <c r="J3415" s="12">
        <v>1406140369</v>
      </c>
      <c r="K3415" s="13">
        <f>(J3415/86400)+25569</f>
        <v>41843.772789351853</v>
      </c>
      <c r="L3415" t="b">
        <v>0</v>
      </c>
      <c r="M3415">
        <v>1</v>
      </c>
      <c r="N3415" t="b">
        <v>0</v>
      </c>
      <c r="O3415" t="s">
        <v>8280</v>
      </c>
      <c r="P3415">
        <f t="shared" si="106"/>
        <v>0</v>
      </c>
      <c r="Q3415">
        <f>YEAR(K3415)</f>
        <v>2014</v>
      </c>
      <c r="R3415">
        <f t="shared" si="107"/>
        <v>0</v>
      </c>
      <c r="S3415" s="17" t="s">
        <v>8336</v>
      </c>
      <c r="T3415" t="s">
        <v>8354</v>
      </c>
    </row>
    <row r="3416" spans="1:20" ht="48" x14ac:dyDescent="0.2">
      <c r="A3416">
        <v>2131</v>
      </c>
      <c r="B3416" s="3" t="s">
        <v>2132</v>
      </c>
      <c r="C3416" s="3" t="s">
        <v>6241</v>
      </c>
      <c r="D3416" s="6">
        <v>500</v>
      </c>
      <c r="E3416" s="8">
        <v>25</v>
      </c>
      <c r="F3416" t="s">
        <v>8220</v>
      </c>
      <c r="G3416" t="s">
        <v>8223</v>
      </c>
      <c r="H3416" t="s">
        <v>8245</v>
      </c>
      <c r="I3416" s="12">
        <v>1436677091</v>
      </c>
      <c r="J3416" s="12">
        <v>1434085091</v>
      </c>
      <c r="K3416" s="13">
        <f>(J3416/86400)+25569</f>
        <v>42167.207071759258</v>
      </c>
      <c r="L3416" t="b">
        <v>0</v>
      </c>
      <c r="M3416">
        <v>3</v>
      </c>
      <c r="N3416" t="b">
        <v>0</v>
      </c>
      <c r="O3416" t="s">
        <v>8280</v>
      </c>
      <c r="P3416">
        <f t="shared" si="106"/>
        <v>0</v>
      </c>
      <c r="Q3416">
        <f>YEAR(K3416)</f>
        <v>2015</v>
      </c>
      <c r="R3416">
        <f t="shared" si="107"/>
        <v>5</v>
      </c>
      <c r="S3416" s="17" t="s">
        <v>8336</v>
      </c>
      <c r="T3416" t="s">
        <v>8354</v>
      </c>
    </row>
    <row r="3417" spans="1:20" ht="48" x14ac:dyDescent="0.2">
      <c r="A3417">
        <v>938</v>
      </c>
      <c r="B3417" s="3" t="s">
        <v>939</v>
      </c>
      <c r="C3417" s="3" t="s">
        <v>5048</v>
      </c>
      <c r="D3417" s="6">
        <v>7000</v>
      </c>
      <c r="E3417" s="8">
        <v>25</v>
      </c>
      <c r="F3417" t="s">
        <v>8220</v>
      </c>
      <c r="G3417" t="s">
        <v>8223</v>
      </c>
      <c r="H3417" t="s">
        <v>8245</v>
      </c>
      <c r="I3417" s="12">
        <v>1346585448</v>
      </c>
      <c r="J3417" s="12">
        <v>1343993448</v>
      </c>
      <c r="K3417" s="13">
        <f>(J3417/86400)+25569</f>
        <v>41124.479722222226</v>
      </c>
      <c r="L3417" t="b">
        <v>0</v>
      </c>
      <c r="M3417">
        <v>1</v>
      </c>
      <c r="N3417" t="b">
        <v>0</v>
      </c>
      <c r="O3417" t="s">
        <v>8276</v>
      </c>
      <c r="P3417">
        <f t="shared" si="106"/>
        <v>0</v>
      </c>
      <c r="Q3417">
        <f>YEAR(K3417)</f>
        <v>2012</v>
      </c>
      <c r="R3417">
        <f t="shared" si="107"/>
        <v>0</v>
      </c>
      <c r="S3417" s="17" t="s">
        <v>8347</v>
      </c>
      <c r="T3417" t="s">
        <v>8370</v>
      </c>
    </row>
    <row r="3418" spans="1:20" ht="48" hidden="1" x14ac:dyDescent="0.2">
      <c r="A3418">
        <v>1229</v>
      </c>
      <c r="B3418" s="3" t="s">
        <v>1230</v>
      </c>
      <c r="C3418" s="3" t="s">
        <v>5339</v>
      </c>
      <c r="D3418" s="6">
        <v>2750</v>
      </c>
      <c r="E3418" s="8">
        <v>25</v>
      </c>
      <c r="F3418" t="s">
        <v>8219</v>
      </c>
      <c r="G3418" t="s">
        <v>8223</v>
      </c>
      <c r="H3418" t="s">
        <v>8245</v>
      </c>
      <c r="I3418" s="12">
        <v>1334592000</v>
      </c>
      <c r="J3418" s="12">
        <v>1331982127</v>
      </c>
      <c r="K3418" s="13">
        <f>(J3418/86400)+25569</f>
        <v>40985.459803240738</v>
      </c>
      <c r="L3418" t="b">
        <v>0</v>
      </c>
      <c r="M3418">
        <v>1</v>
      </c>
      <c r="N3418" t="b">
        <v>0</v>
      </c>
      <c r="O3418" t="s">
        <v>8284</v>
      </c>
      <c r="P3418">
        <f t="shared" si="106"/>
        <v>0</v>
      </c>
      <c r="Q3418">
        <f>YEAR(K3418)</f>
        <v>2012</v>
      </c>
      <c r="R3418">
        <f t="shared" si="107"/>
        <v>1</v>
      </c>
      <c r="S3418" s="17" t="s">
        <v>8347</v>
      </c>
      <c r="T3418" t="s">
        <v>8374</v>
      </c>
    </row>
    <row r="3419" spans="1:20" ht="19" x14ac:dyDescent="0.2">
      <c r="A3419">
        <v>1988</v>
      </c>
      <c r="B3419" s="3" t="s">
        <v>1989</v>
      </c>
      <c r="C3419" s="3" t="s">
        <v>6098</v>
      </c>
      <c r="D3419" s="6">
        <v>6000</v>
      </c>
      <c r="E3419" s="8">
        <v>25</v>
      </c>
      <c r="F3419" t="s">
        <v>8220</v>
      </c>
      <c r="G3419" t="s">
        <v>8223</v>
      </c>
      <c r="H3419" t="s">
        <v>8245</v>
      </c>
      <c r="I3419" s="12">
        <v>1440094742</v>
      </c>
      <c r="J3419" s="12">
        <v>1437502742</v>
      </c>
      <c r="K3419" s="13">
        <f>(J3419/86400)+25569</f>
        <v>42206.763217592597</v>
      </c>
      <c r="L3419" t="b">
        <v>0</v>
      </c>
      <c r="M3419">
        <v>1</v>
      </c>
      <c r="N3419" t="b">
        <v>0</v>
      </c>
      <c r="O3419" t="s">
        <v>8294</v>
      </c>
      <c r="P3419">
        <f t="shared" si="106"/>
        <v>0</v>
      </c>
      <c r="Q3419">
        <f>YEAR(K3419)</f>
        <v>2015</v>
      </c>
      <c r="R3419">
        <f t="shared" si="107"/>
        <v>0</v>
      </c>
      <c r="S3419" s="17" t="s">
        <v>8333</v>
      </c>
      <c r="T3419" t="s">
        <v>8373</v>
      </c>
    </row>
    <row r="3420" spans="1:20" ht="48" x14ac:dyDescent="0.2">
      <c r="A3420">
        <v>1819</v>
      </c>
      <c r="B3420" s="3" t="s">
        <v>1820</v>
      </c>
      <c r="C3420" s="3" t="s">
        <v>5929</v>
      </c>
      <c r="D3420" s="6">
        <v>1200</v>
      </c>
      <c r="E3420" s="8">
        <v>25</v>
      </c>
      <c r="F3420" t="s">
        <v>8220</v>
      </c>
      <c r="G3420" t="s">
        <v>8223</v>
      </c>
      <c r="H3420" t="s">
        <v>8245</v>
      </c>
      <c r="I3420" s="12">
        <v>1406743396</v>
      </c>
      <c r="J3420" s="12">
        <v>1404151396</v>
      </c>
      <c r="K3420" s="13">
        <f>(J3420/86400)+25569</f>
        <v>41820.752268518518</v>
      </c>
      <c r="L3420" t="b">
        <v>0</v>
      </c>
      <c r="M3420">
        <v>4</v>
      </c>
      <c r="N3420" t="b">
        <v>0</v>
      </c>
      <c r="O3420" t="s">
        <v>8283</v>
      </c>
      <c r="P3420">
        <f t="shared" si="106"/>
        <v>0</v>
      </c>
      <c r="Q3420">
        <f>YEAR(K3420)</f>
        <v>2014</v>
      </c>
      <c r="R3420">
        <f t="shared" si="107"/>
        <v>2</v>
      </c>
      <c r="S3420" s="17" t="s">
        <v>8333</v>
      </c>
      <c r="T3420" t="s">
        <v>8334</v>
      </c>
    </row>
    <row r="3421" spans="1:20" ht="48" x14ac:dyDescent="0.2">
      <c r="A3421">
        <v>2762</v>
      </c>
      <c r="B3421" s="3" t="s">
        <v>2762</v>
      </c>
      <c r="C3421" s="3" t="s">
        <v>6872</v>
      </c>
      <c r="D3421" s="6">
        <v>3250</v>
      </c>
      <c r="E3421" s="8">
        <v>25</v>
      </c>
      <c r="F3421" t="s">
        <v>8220</v>
      </c>
      <c r="G3421" t="s">
        <v>8223</v>
      </c>
      <c r="H3421" t="s">
        <v>8245</v>
      </c>
      <c r="I3421" s="12">
        <v>1332114795</v>
      </c>
      <c r="J3421" s="12">
        <v>1326934395</v>
      </c>
      <c r="K3421" s="13">
        <f>(J3421/86400)+25569</f>
        <v>40927.036979166667</v>
      </c>
      <c r="L3421" t="b">
        <v>0</v>
      </c>
      <c r="M3421">
        <v>1</v>
      </c>
      <c r="N3421" t="b">
        <v>0</v>
      </c>
      <c r="O3421" t="s">
        <v>8302</v>
      </c>
      <c r="P3421">
        <f t="shared" si="106"/>
        <v>0</v>
      </c>
      <c r="Q3421">
        <f>YEAR(K3421)</f>
        <v>2012</v>
      </c>
      <c r="R3421">
        <f t="shared" si="107"/>
        <v>1</v>
      </c>
      <c r="S3421" s="17" t="s">
        <v>8331</v>
      </c>
      <c r="T3421" t="s">
        <v>8376</v>
      </c>
    </row>
    <row r="3422" spans="1:20" ht="48" x14ac:dyDescent="0.2">
      <c r="A3422">
        <v>541</v>
      </c>
      <c r="B3422" s="3" t="s">
        <v>542</v>
      </c>
      <c r="C3422" s="3" t="s">
        <v>4651</v>
      </c>
      <c r="D3422" s="6">
        <v>4500</v>
      </c>
      <c r="E3422" s="8">
        <v>25</v>
      </c>
      <c r="F3422" t="s">
        <v>8220</v>
      </c>
      <c r="G3422" t="s">
        <v>8223</v>
      </c>
      <c r="H3422" t="s">
        <v>8245</v>
      </c>
      <c r="I3422" s="12">
        <v>1446080834</v>
      </c>
      <c r="J3422" s="12">
        <v>1443488834</v>
      </c>
      <c r="K3422" s="13">
        <f>(J3422/86400)+25569</f>
        <v>42276.046689814815</v>
      </c>
      <c r="L3422" t="b">
        <v>0</v>
      </c>
      <c r="M3422">
        <v>1</v>
      </c>
      <c r="N3422" t="b">
        <v>0</v>
      </c>
      <c r="O3422" t="s">
        <v>8270</v>
      </c>
      <c r="P3422">
        <f t="shared" si="106"/>
        <v>0</v>
      </c>
      <c r="Q3422">
        <f>YEAR(K3422)</f>
        <v>2015</v>
      </c>
      <c r="R3422">
        <f t="shared" si="107"/>
        <v>1</v>
      </c>
      <c r="S3422" s="17" t="s">
        <v>8328</v>
      </c>
      <c r="T3422" t="s">
        <v>8362</v>
      </c>
    </row>
    <row r="3423" spans="1:20" ht="48" hidden="1" x14ac:dyDescent="0.2">
      <c r="A3423">
        <v>2354</v>
      </c>
      <c r="B3423" s="3" t="s">
        <v>2355</v>
      </c>
      <c r="C3423" s="3" t="s">
        <v>6464</v>
      </c>
      <c r="D3423" s="6">
        <v>35000</v>
      </c>
      <c r="E3423" s="8">
        <v>25</v>
      </c>
      <c r="F3423" t="s">
        <v>8219</v>
      </c>
      <c r="G3423" t="s">
        <v>8223</v>
      </c>
      <c r="H3423" t="s">
        <v>8245</v>
      </c>
      <c r="I3423" s="12">
        <v>1420910460</v>
      </c>
      <c r="J3423" s="12">
        <v>1415726460</v>
      </c>
      <c r="K3423" s="13">
        <f>(J3423/86400)+25569</f>
        <v>41954.722916666666</v>
      </c>
      <c r="L3423" t="b">
        <v>0</v>
      </c>
      <c r="M3423">
        <v>1</v>
      </c>
      <c r="N3423" t="b">
        <v>0</v>
      </c>
      <c r="O3423" t="s">
        <v>8270</v>
      </c>
      <c r="P3423">
        <f t="shared" si="106"/>
        <v>0</v>
      </c>
      <c r="Q3423">
        <f>YEAR(K3423)</f>
        <v>2014</v>
      </c>
      <c r="R3423">
        <f t="shared" si="107"/>
        <v>0</v>
      </c>
      <c r="S3423" s="17" t="s">
        <v>8328</v>
      </c>
      <c r="T3423" t="s">
        <v>8362</v>
      </c>
    </row>
    <row r="3424" spans="1:20" ht="32" hidden="1" x14ac:dyDescent="0.2">
      <c r="A3424">
        <v>2391</v>
      </c>
      <c r="B3424" s="3" t="s">
        <v>2392</v>
      </c>
      <c r="C3424" s="3" t="s">
        <v>6501</v>
      </c>
      <c r="D3424" s="6">
        <v>20000</v>
      </c>
      <c r="E3424" s="8">
        <v>25</v>
      </c>
      <c r="F3424" t="s">
        <v>8219</v>
      </c>
      <c r="G3424" t="s">
        <v>8223</v>
      </c>
      <c r="H3424" t="s">
        <v>8245</v>
      </c>
      <c r="I3424" s="12">
        <v>1427825044</v>
      </c>
      <c r="J3424" s="12">
        <v>1425236644</v>
      </c>
      <c r="K3424" s="13">
        <f>(J3424/86400)+25569</f>
        <v>42064.794490740736</v>
      </c>
      <c r="L3424" t="b">
        <v>0</v>
      </c>
      <c r="M3424">
        <v>1</v>
      </c>
      <c r="N3424" t="b">
        <v>0</v>
      </c>
      <c r="O3424" t="s">
        <v>8270</v>
      </c>
      <c r="P3424">
        <f t="shared" si="106"/>
        <v>0</v>
      </c>
      <c r="Q3424">
        <f>YEAR(K3424)</f>
        <v>2015</v>
      </c>
      <c r="R3424">
        <f t="shared" si="107"/>
        <v>0</v>
      </c>
      <c r="S3424" s="17" t="s">
        <v>8328</v>
      </c>
      <c r="T3424" t="s">
        <v>8362</v>
      </c>
    </row>
    <row r="3425" spans="1:20" ht="48" x14ac:dyDescent="0.2">
      <c r="A3425">
        <v>3201</v>
      </c>
      <c r="B3425" s="3" t="s">
        <v>3201</v>
      </c>
      <c r="C3425" s="3" t="s">
        <v>7311</v>
      </c>
      <c r="D3425" s="6">
        <v>2000</v>
      </c>
      <c r="E3425" s="8">
        <v>25</v>
      </c>
      <c r="F3425" t="s">
        <v>8220</v>
      </c>
      <c r="G3425" t="s">
        <v>8224</v>
      </c>
      <c r="H3425" t="s">
        <v>8246</v>
      </c>
      <c r="I3425" s="12">
        <v>1409509477</v>
      </c>
      <c r="J3425" s="12">
        <v>1407695077</v>
      </c>
      <c r="K3425" s="13">
        <f>(J3425/86400)+25569</f>
        <v>41861.767094907409</v>
      </c>
      <c r="L3425" t="b">
        <v>0</v>
      </c>
      <c r="M3425">
        <v>2</v>
      </c>
      <c r="N3425" t="b">
        <v>0</v>
      </c>
      <c r="O3425" t="s">
        <v>8303</v>
      </c>
      <c r="P3425">
        <f t="shared" si="106"/>
        <v>0</v>
      </c>
      <c r="Q3425">
        <f>YEAR(K3425)</f>
        <v>2014</v>
      </c>
      <c r="R3425">
        <f t="shared" si="107"/>
        <v>1</v>
      </c>
      <c r="S3425" s="17" t="s">
        <v>8343</v>
      </c>
      <c r="T3425" t="s">
        <v>8355</v>
      </c>
    </row>
    <row r="3426" spans="1:20" ht="32" hidden="1" x14ac:dyDescent="0.2">
      <c r="A3426">
        <v>3881</v>
      </c>
      <c r="B3426" s="3" t="s">
        <v>3878</v>
      </c>
      <c r="C3426" s="3" t="s">
        <v>7990</v>
      </c>
      <c r="D3426" s="6">
        <v>500</v>
      </c>
      <c r="E3426" s="8">
        <v>25</v>
      </c>
      <c r="F3426" t="s">
        <v>8219</v>
      </c>
      <c r="G3426" t="s">
        <v>8223</v>
      </c>
      <c r="H3426" t="s">
        <v>8245</v>
      </c>
      <c r="I3426" s="12">
        <v>1487550399</v>
      </c>
      <c r="J3426" s="12">
        <v>1484958399</v>
      </c>
      <c r="K3426" s="13">
        <f>(J3426/86400)+25569</f>
        <v>42756.018506944441</v>
      </c>
      <c r="L3426" t="b">
        <v>0</v>
      </c>
      <c r="M3426">
        <v>1</v>
      </c>
      <c r="N3426" t="b">
        <v>0</v>
      </c>
      <c r="O3426" t="s">
        <v>8303</v>
      </c>
      <c r="P3426">
        <f t="shared" si="106"/>
        <v>0</v>
      </c>
      <c r="Q3426">
        <f>YEAR(K3426)</f>
        <v>2017</v>
      </c>
      <c r="R3426">
        <f t="shared" si="107"/>
        <v>5</v>
      </c>
      <c r="S3426" s="17" t="s">
        <v>8343</v>
      </c>
      <c r="T3426" t="s">
        <v>8355</v>
      </c>
    </row>
    <row r="3427" spans="1:20" ht="19" x14ac:dyDescent="0.2">
      <c r="A3427">
        <v>2893</v>
      </c>
      <c r="B3427" s="3" t="s">
        <v>2893</v>
      </c>
      <c r="C3427" s="3" t="s">
        <v>7003</v>
      </c>
      <c r="D3427" s="6">
        <v>5000</v>
      </c>
      <c r="E3427" s="8">
        <v>25</v>
      </c>
      <c r="F3427" t="s">
        <v>8220</v>
      </c>
      <c r="G3427" t="s">
        <v>8223</v>
      </c>
      <c r="H3427" t="s">
        <v>8245</v>
      </c>
      <c r="I3427" s="12">
        <v>1420768800</v>
      </c>
      <c r="J3427" s="12">
        <v>1415644395</v>
      </c>
      <c r="K3427" s="13">
        <f>(J3427/86400)+25569</f>
        <v>41953.773090277777</v>
      </c>
      <c r="L3427" t="b">
        <v>0</v>
      </c>
      <c r="M3427">
        <v>2</v>
      </c>
      <c r="N3427" t="b">
        <v>0</v>
      </c>
      <c r="O3427" t="s">
        <v>8269</v>
      </c>
      <c r="P3427">
        <f t="shared" si="106"/>
        <v>0</v>
      </c>
      <c r="Q3427">
        <f>YEAR(K3427)</f>
        <v>2014</v>
      </c>
      <c r="R3427">
        <f t="shared" si="107"/>
        <v>1</v>
      </c>
      <c r="S3427" s="17" t="s">
        <v>8343</v>
      </c>
      <c r="T3427" t="s">
        <v>8346</v>
      </c>
    </row>
    <row r="3428" spans="1:20" ht="32" x14ac:dyDescent="0.2">
      <c r="A3428">
        <v>2902</v>
      </c>
      <c r="B3428" s="3" t="s">
        <v>2902</v>
      </c>
      <c r="C3428" s="3" t="s">
        <v>7012</v>
      </c>
      <c r="D3428" s="6">
        <v>150000</v>
      </c>
      <c r="E3428" s="8">
        <v>25</v>
      </c>
      <c r="F3428" t="s">
        <v>8220</v>
      </c>
      <c r="G3428" t="s">
        <v>8223</v>
      </c>
      <c r="H3428" t="s">
        <v>8245</v>
      </c>
      <c r="I3428" s="12">
        <v>1440412396</v>
      </c>
      <c r="J3428" s="12">
        <v>1437820396</v>
      </c>
      <c r="K3428" s="13">
        <f>(J3428/86400)+25569</f>
        <v>42210.439768518518</v>
      </c>
      <c r="L3428" t="b">
        <v>0</v>
      </c>
      <c r="M3428">
        <v>1</v>
      </c>
      <c r="N3428" t="b">
        <v>0</v>
      </c>
      <c r="O3428" t="s">
        <v>8269</v>
      </c>
      <c r="P3428">
        <f t="shared" si="106"/>
        <v>0</v>
      </c>
      <c r="Q3428">
        <f>YEAR(K3428)</f>
        <v>2015</v>
      </c>
      <c r="R3428">
        <f t="shared" si="107"/>
        <v>0</v>
      </c>
      <c r="S3428" s="17" t="s">
        <v>8343</v>
      </c>
      <c r="T3428" t="s">
        <v>8346</v>
      </c>
    </row>
    <row r="3429" spans="1:20" ht="32" x14ac:dyDescent="0.2">
      <c r="A3429">
        <v>3747</v>
      </c>
      <c r="B3429" s="3" t="s">
        <v>3744</v>
      </c>
      <c r="C3429" s="3" t="s">
        <v>7857</v>
      </c>
      <c r="D3429" s="6">
        <v>2500</v>
      </c>
      <c r="E3429" s="8">
        <v>25</v>
      </c>
      <c r="F3429" t="s">
        <v>8220</v>
      </c>
      <c r="G3429" t="s">
        <v>8224</v>
      </c>
      <c r="H3429" t="s">
        <v>8246</v>
      </c>
      <c r="I3429" s="12">
        <v>1436137140</v>
      </c>
      <c r="J3429" s="12">
        <v>1433833896</v>
      </c>
      <c r="K3429" s="13">
        <f>(J3429/86400)+25569</f>
        <v>42164.299722222218</v>
      </c>
      <c r="L3429" t="b">
        <v>0</v>
      </c>
      <c r="M3429">
        <v>1</v>
      </c>
      <c r="N3429" t="b">
        <v>0</v>
      </c>
      <c r="O3429" t="s">
        <v>8269</v>
      </c>
      <c r="P3429">
        <f t="shared" si="106"/>
        <v>0</v>
      </c>
      <c r="Q3429">
        <f>YEAR(K3429)</f>
        <v>2015</v>
      </c>
      <c r="R3429">
        <f t="shared" si="107"/>
        <v>1</v>
      </c>
      <c r="S3429" s="17" t="s">
        <v>8343</v>
      </c>
      <c r="T3429" t="s">
        <v>8346</v>
      </c>
    </row>
    <row r="3430" spans="1:20" ht="48" x14ac:dyDescent="0.2">
      <c r="A3430">
        <v>3855</v>
      </c>
      <c r="B3430" s="3" t="s">
        <v>3852</v>
      </c>
      <c r="C3430" s="3" t="s">
        <v>7964</v>
      </c>
      <c r="D3430" s="6">
        <v>1000</v>
      </c>
      <c r="E3430" s="8">
        <v>25</v>
      </c>
      <c r="F3430" t="s">
        <v>8220</v>
      </c>
      <c r="G3430" t="s">
        <v>8223</v>
      </c>
      <c r="H3430" t="s">
        <v>8245</v>
      </c>
      <c r="I3430" s="12">
        <v>1427408271</v>
      </c>
      <c r="J3430" s="12">
        <v>1424819871</v>
      </c>
      <c r="K3430" s="13">
        <f>(J3430/86400)+25569</f>
        <v>42059.970729166671</v>
      </c>
      <c r="L3430" t="b">
        <v>0</v>
      </c>
      <c r="M3430">
        <v>1</v>
      </c>
      <c r="N3430" t="b">
        <v>0</v>
      </c>
      <c r="O3430" t="s">
        <v>8269</v>
      </c>
      <c r="P3430">
        <f t="shared" si="106"/>
        <v>0</v>
      </c>
      <c r="Q3430">
        <f>YEAR(K3430)</f>
        <v>2015</v>
      </c>
      <c r="R3430">
        <f t="shared" si="107"/>
        <v>3</v>
      </c>
      <c r="S3430" s="17" t="s">
        <v>8343</v>
      </c>
      <c r="T3430" t="s">
        <v>8346</v>
      </c>
    </row>
    <row r="3431" spans="1:20" ht="48" x14ac:dyDescent="0.2">
      <c r="A3431">
        <v>3901</v>
      </c>
      <c r="B3431" s="3" t="s">
        <v>3898</v>
      </c>
      <c r="C3431" s="3" t="s">
        <v>8009</v>
      </c>
      <c r="D3431" s="6">
        <v>3000</v>
      </c>
      <c r="E3431" s="8">
        <v>25</v>
      </c>
      <c r="F3431" t="s">
        <v>8220</v>
      </c>
      <c r="G3431" t="s">
        <v>8223</v>
      </c>
      <c r="H3431" t="s">
        <v>8245</v>
      </c>
      <c r="I3431" s="12">
        <v>1450554599</v>
      </c>
      <c r="J3431" s="12">
        <v>1447098599</v>
      </c>
      <c r="K3431" s="13">
        <f>(J3431/86400)+25569</f>
        <v>42317.826377314814</v>
      </c>
      <c r="L3431" t="b">
        <v>0</v>
      </c>
      <c r="M3431">
        <v>1</v>
      </c>
      <c r="N3431" t="b">
        <v>0</v>
      </c>
      <c r="O3431" t="s">
        <v>8269</v>
      </c>
      <c r="P3431">
        <f t="shared" si="106"/>
        <v>0</v>
      </c>
      <c r="Q3431">
        <f>YEAR(K3431)</f>
        <v>2015</v>
      </c>
      <c r="R3431">
        <f t="shared" si="107"/>
        <v>1</v>
      </c>
      <c r="S3431" s="17" t="s">
        <v>8343</v>
      </c>
      <c r="T3431" t="s">
        <v>8346</v>
      </c>
    </row>
    <row r="3432" spans="1:20" ht="48" x14ac:dyDescent="0.2">
      <c r="A3432">
        <v>3927</v>
      </c>
      <c r="B3432" s="3" t="s">
        <v>3924</v>
      </c>
      <c r="C3432" s="3" t="s">
        <v>8035</v>
      </c>
      <c r="D3432" s="6">
        <v>2500</v>
      </c>
      <c r="E3432" s="8">
        <v>25</v>
      </c>
      <c r="F3432" t="s">
        <v>8220</v>
      </c>
      <c r="G3432" t="s">
        <v>8224</v>
      </c>
      <c r="H3432" t="s">
        <v>8246</v>
      </c>
      <c r="I3432" s="12">
        <v>1407565504</v>
      </c>
      <c r="J3432" s="12">
        <v>1404973504</v>
      </c>
      <c r="K3432" s="13">
        <f>(J3432/86400)+25569</f>
        <v>41830.267407407409</v>
      </c>
      <c r="L3432" t="b">
        <v>0</v>
      </c>
      <c r="M3432">
        <v>2</v>
      </c>
      <c r="N3432" t="b">
        <v>0</v>
      </c>
      <c r="O3432" t="s">
        <v>8269</v>
      </c>
      <c r="P3432">
        <f t="shared" si="106"/>
        <v>0</v>
      </c>
      <c r="Q3432">
        <f>YEAR(K3432)</f>
        <v>2014</v>
      </c>
      <c r="R3432">
        <f t="shared" si="107"/>
        <v>1</v>
      </c>
      <c r="S3432" s="17" t="s">
        <v>8343</v>
      </c>
      <c r="T3432" t="s">
        <v>8346</v>
      </c>
    </row>
    <row r="3433" spans="1:20" ht="48" x14ac:dyDescent="0.2">
      <c r="A3433">
        <v>3950</v>
      </c>
      <c r="B3433" s="3" t="s">
        <v>3947</v>
      </c>
      <c r="C3433" s="3" t="s">
        <v>8058</v>
      </c>
      <c r="D3433" s="6">
        <v>4000</v>
      </c>
      <c r="E3433" s="8">
        <v>25</v>
      </c>
      <c r="F3433" t="s">
        <v>8220</v>
      </c>
      <c r="G3433" t="s">
        <v>8223</v>
      </c>
      <c r="H3433" t="s">
        <v>8245</v>
      </c>
      <c r="I3433" s="12">
        <v>1460140500</v>
      </c>
      <c r="J3433" s="12">
        <v>1457628680</v>
      </c>
      <c r="K3433" s="13">
        <f>(J3433/86400)+25569</f>
        <v>42439.702314814815</v>
      </c>
      <c r="L3433" t="b">
        <v>0</v>
      </c>
      <c r="M3433">
        <v>1</v>
      </c>
      <c r="N3433" t="b">
        <v>0</v>
      </c>
      <c r="O3433" t="s">
        <v>8269</v>
      </c>
      <c r="P3433">
        <f t="shared" si="106"/>
        <v>0</v>
      </c>
      <c r="Q3433">
        <f>YEAR(K3433)</f>
        <v>2016</v>
      </c>
      <c r="R3433">
        <f t="shared" si="107"/>
        <v>1</v>
      </c>
      <c r="S3433" s="17" t="s">
        <v>8343</v>
      </c>
      <c r="T3433" t="s">
        <v>8346</v>
      </c>
    </row>
    <row r="3434" spans="1:20" ht="48" x14ac:dyDescent="0.2">
      <c r="A3434">
        <v>3952</v>
      </c>
      <c r="B3434" s="3" t="s">
        <v>3949</v>
      </c>
      <c r="C3434" s="3" t="s">
        <v>8059</v>
      </c>
      <c r="D3434" s="6">
        <v>26000</v>
      </c>
      <c r="E3434" s="8">
        <v>25</v>
      </c>
      <c r="F3434" t="s">
        <v>8220</v>
      </c>
      <c r="G3434" t="s">
        <v>8223</v>
      </c>
      <c r="H3434" t="s">
        <v>8245</v>
      </c>
      <c r="I3434" s="12">
        <v>1445885890</v>
      </c>
      <c r="J3434" s="12">
        <v>1440701890</v>
      </c>
      <c r="K3434" s="13">
        <f>(J3434/86400)+25569</f>
        <v>42243.790393518517</v>
      </c>
      <c r="L3434" t="b">
        <v>0</v>
      </c>
      <c r="M3434">
        <v>1</v>
      </c>
      <c r="N3434" t="b">
        <v>0</v>
      </c>
      <c r="O3434" t="s">
        <v>8269</v>
      </c>
      <c r="P3434">
        <f t="shared" si="106"/>
        <v>0</v>
      </c>
      <c r="Q3434">
        <f>YEAR(K3434)</f>
        <v>2015</v>
      </c>
      <c r="R3434">
        <f t="shared" si="107"/>
        <v>0</v>
      </c>
      <c r="S3434" s="17" t="s">
        <v>8343</v>
      </c>
      <c r="T3434" t="s">
        <v>8346</v>
      </c>
    </row>
    <row r="3435" spans="1:20" ht="48" x14ac:dyDescent="0.2">
      <c r="A3435">
        <v>4066</v>
      </c>
      <c r="B3435" s="3" t="s">
        <v>4062</v>
      </c>
      <c r="C3435" s="3" t="s">
        <v>8170</v>
      </c>
      <c r="D3435" s="6">
        <v>15000</v>
      </c>
      <c r="E3435" s="8">
        <v>25</v>
      </c>
      <c r="F3435" t="s">
        <v>8220</v>
      </c>
      <c r="G3435" t="s">
        <v>8223</v>
      </c>
      <c r="H3435" t="s">
        <v>8245</v>
      </c>
      <c r="I3435" s="12">
        <v>1463619388</v>
      </c>
      <c r="J3435" s="12">
        <v>1461027388</v>
      </c>
      <c r="K3435" s="13">
        <f>(J3435/86400)+25569</f>
        <v>42479.039212962962</v>
      </c>
      <c r="L3435" t="b">
        <v>0</v>
      </c>
      <c r="M3435">
        <v>1</v>
      </c>
      <c r="N3435" t="b">
        <v>0</v>
      </c>
      <c r="O3435" t="s">
        <v>8269</v>
      </c>
      <c r="P3435">
        <f t="shared" si="106"/>
        <v>0</v>
      </c>
      <c r="Q3435">
        <f>YEAR(K3435)</f>
        <v>2016</v>
      </c>
      <c r="R3435">
        <f t="shared" si="107"/>
        <v>0</v>
      </c>
      <c r="S3435" s="17" t="s">
        <v>8343</v>
      </c>
      <c r="T3435" t="s">
        <v>8346</v>
      </c>
    </row>
    <row r="3436" spans="1:20" ht="48" x14ac:dyDescent="0.2">
      <c r="A3436">
        <v>2949</v>
      </c>
      <c r="B3436" s="3" t="s">
        <v>2949</v>
      </c>
      <c r="C3436" s="3" t="s">
        <v>7059</v>
      </c>
      <c r="D3436" s="6">
        <v>1000</v>
      </c>
      <c r="E3436" s="8">
        <v>25</v>
      </c>
      <c r="F3436" t="s">
        <v>8220</v>
      </c>
      <c r="G3436" t="s">
        <v>8223</v>
      </c>
      <c r="H3436" t="s">
        <v>8245</v>
      </c>
      <c r="I3436" s="12">
        <v>1447965917</v>
      </c>
      <c r="J3436" s="12">
        <v>1445370317</v>
      </c>
      <c r="K3436" s="13">
        <f>(J3436/86400)+25569</f>
        <v>42297.823113425926</v>
      </c>
      <c r="L3436" t="b">
        <v>0</v>
      </c>
      <c r="M3436">
        <v>2</v>
      </c>
      <c r="N3436" t="b">
        <v>0</v>
      </c>
      <c r="O3436" t="s">
        <v>8301</v>
      </c>
      <c r="P3436">
        <f t="shared" si="106"/>
        <v>0</v>
      </c>
      <c r="Q3436">
        <f>YEAR(K3436)</f>
        <v>2015</v>
      </c>
      <c r="R3436">
        <f t="shared" si="107"/>
        <v>3</v>
      </c>
      <c r="S3436" s="17" t="s">
        <v>8343</v>
      </c>
      <c r="T3436" t="s">
        <v>8344</v>
      </c>
    </row>
    <row r="3437" spans="1:20" ht="32" x14ac:dyDescent="0.2">
      <c r="A3437">
        <v>3094</v>
      </c>
      <c r="B3437" s="3" t="s">
        <v>3094</v>
      </c>
      <c r="C3437" s="3" t="s">
        <v>7204</v>
      </c>
      <c r="D3437" s="6">
        <v>100000</v>
      </c>
      <c r="E3437" s="8">
        <v>25</v>
      </c>
      <c r="F3437" t="s">
        <v>8220</v>
      </c>
      <c r="G3437" t="s">
        <v>8223</v>
      </c>
      <c r="H3437" t="s">
        <v>8245</v>
      </c>
      <c r="I3437" s="12">
        <v>1442775956</v>
      </c>
      <c r="J3437" s="12">
        <v>1437591956</v>
      </c>
      <c r="K3437" s="13">
        <f>(J3437/86400)+25569</f>
        <v>42207.795787037037</v>
      </c>
      <c r="L3437" t="b">
        <v>0</v>
      </c>
      <c r="M3437">
        <v>1</v>
      </c>
      <c r="N3437" t="b">
        <v>0</v>
      </c>
      <c r="O3437" t="s">
        <v>8301</v>
      </c>
      <c r="P3437">
        <f t="shared" si="106"/>
        <v>0</v>
      </c>
      <c r="Q3437">
        <f>YEAR(K3437)</f>
        <v>2015</v>
      </c>
      <c r="R3437">
        <f t="shared" si="107"/>
        <v>0</v>
      </c>
      <c r="S3437" s="17" t="s">
        <v>8343</v>
      </c>
      <c r="T3437" t="s">
        <v>8344</v>
      </c>
    </row>
    <row r="3438" spans="1:20" ht="32" x14ac:dyDescent="0.2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 s="12">
        <v>1378866867</v>
      </c>
      <c r="J3438" s="12">
        <v>1377570867</v>
      </c>
      <c r="K3438" s="13">
        <f>(J3438/86400)+25569</f>
        <v>41513.107256944444</v>
      </c>
      <c r="L3438" t="b">
        <v>0</v>
      </c>
      <c r="M3438">
        <v>5</v>
      </c>
      <c r="N3438" t="b">
        <v>0</v>
      </c>
      <c r="O3438" t="s">
        <v>8268</v>
      </c>
      <c r="P3438">
        <f t="shared" si="106"/>
        <v>0</v>
      </c>
      <c r="Q3438">
        <f>YEAR(K3438)</f>
        <v>2013</v>
      </c>
      <c r="R3438">
        <f t="shared" si="107"/>
        <v>2</v>
      </c>
      <c r="S3438" s="17" t="s">
        <v>8341</v>
      </c>
      <c r="T3438" t="s">
        <v>8359</v>
      </c>
    </row>
    <row r="3439" spans="1:20" ht="48" x14ac:dyDescent="0.2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 s="12">
        <v>1433259293</v>
      </c>
      <c r="J3439" s="12">
        <v>1428075293</v>
      </c>
      <c r="K3439" s="13">
        <f>(J3439/86400)+25569</f>
        <v>42097.649224537032</v>
      </c>
      <c r="L3439" t="b">
        <v>0</v>
      </c>
      <c r="M3439">
        <v>9</v>
      </c>
      <c r="N3439" t="b">
        <v>0</v>
      </c>
      <c r="O3439" t="s">
        <v>8301</v>
      </c>
      <c r="P3439">
        <f t="shared" si="106"/>
        <v>0</v>
      </c>
      <c r="Q3439">
        <f>YEAR(K3439)</f>
        <v>2015</v>
      </c>
      <c r="R3439">
        <f t="shared" si="107"/>
        <v>0</v>
      </c>
      <c r="S3439" s="17" t="s">
        <v>8343</v>
      </c>
      <c r="T3439" t="s">
        <v>8344</v>
      </c>
    </row>
    <row r="3440" spans="1:20" ht="48" x14ac:dyDescent="0.2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 s="12">
        <v>1403470800</v>
      </c>
      <c r="J3440" s="12">
        <v>1403356792</v>
      </c>
      <c r="K3440" s="13">
        <f>(J3440/86400)+25569</f>
        <v>41811.555462962962</v>
      </c>
      <c r="L3440" t="b">
        <v>0</v>
      </c>
      <c r="M3440">
        <v>4</v>
      </c>
      <c r="N3440" t="b">
        <v>0</v>
      </c>
      <c r="O3440" t="s">
        <v>8269</v>
      </c>
      <c r="P3440">
        <f t="shared" si="106"/>
        <v>0</v>
      </c>
      <c r="Q3440">
        <f>YEAR(K3440)</f>
        <v>2014</v>
      </c>
      <c r="R3440">
        <f t="shared" si="107"/>
        <v>5</v>
      </c>
      <c r="S3440" s="17" t="s">
        <v>8343</v>
      </c>
      <c r="T3440" t="s">
        <v>8346</v>
      </c>
    </row>
    <row r="3441" spans="1:20" ht="48" x14ac:dyDescent="0.2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 s="12">
        <v>1411779761</v>
      </c>
      <c r="J3441" s="12">
        <v>1409187761</v>
      </c>
      <c r="K3441" s="13">
        <f>(J3441/86400)+25569</f>
        <v>41879.043530092589</v>
      </c>
      <c r="L3441" t="b">
        <v>0</v>
      </c>
      <c r="M3441">
        <v>4</v>
      </c>
      <c r="N3441" t="b">
        <v>0</v>
      </c>
      <c r="O3441" t="s">
        <v>8269</v>
      </c>
      <c r="P3441">
        <f t="shared" si="106"/>
        <v>0</v>
      </c>
      <c r="Q3441">
        <f>YEAR(K3441)</f>
        <v>2014</v>
      </c>
      <c r="R3441">
        <f t="shared" si="107"/>
        <v>2</v>
      </c>
      <c r="S3441" s="17" t="s">
        <v>8343</v>
      </c>
      <c r="T3441" t="s">
        <v>8346</v>
      </c>
    </row>
    <row r="3442" spans="1:20" ht="32" x14ac:dyDescent="0.2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 s="12">
        <v>1447018833</v>
      </c>
      <c r="J3442" s="12">
        <v>1444423233</v>
      </c>
      <c r="K3442" s="13">
        <f>(J3442/86400)+25569</f>
        <v>42286.861493055556</v>
      </c>
      <c r="L3442" t="b">
        <v>0</v>
      </c>
      <c r="M3442">
        <v>1</v>
      </c>
      <c r="N3442" t="b">
        <v>0</v>
      </c>
      <c r="O3442" t="s">
        <v>8291</v>
      </c>
      <c r="P3442">
        <f t="shared" si="106"/>
        <v>0</v>
      </c>
      <c r="Q3442">
        <f>YEAR(K3442)</f>
        <v>2015</v>
      </c>
      <c r="R3442">
        <f t="shared" si="107"/>
        <v>1</v>
      </c>
      <c r="S3442" s="17" t="s">
        <v>8347</v>
      </c>
      <c r="T3442" t="s">
        <v>8350</v>
      </c>
    </row>
    <row r="3443" spans="1:20" ht="64" x14ac:dyDescent="0.2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 s="12">
        <v>1457617359</v>
      </c>
      <c r="J3443" s="12">
        <v>1455025359</v>
      </c>
      <c r="K3443" s="13">
        <f>(J3443/86400)+25569</f>
        <v>42409.571284722224</v>
      </c>
      <c r="L3443" t="b">
        <v>0</v>
      </c>
      <c r="M3443">
        <v>3</v>
      </c>
      <c r="N3443" t="b">
        <v>0</v>
      </c>
      <c r="O3443" t="s">
        <v>8301</v>
      </c>
      <c r="P3443">
        <f t="shared" si="106"/>
        <v>0</v>
      </c>
      <c r="Q3443">
        <f>YEAR(K3443)</f>
        <v>2016</v>
      </c>
      <c r="R3443">
        <f t="shared" si="107"/>
        <v>0</v>
      </c>
      <c r="S3443" s="17" t="s">
        <v>8343</v>
      </c>
      <c r="T3443" t="s">
        <v>8344</v>
      </c>
    </row>
    <row r="3444" spans="1:20" ht="48" x14ac:dyDescent="0.2">
      <c r="A3444">
        <v>2430</v>
      </c>
      <c r="B3444" s="3" t="s">
        <v>2431</v>
      </c>
      <c r="C3444" s="3" t="s">
        <v>6540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 s="12">
        <v>1455246504</v>
      </c>
      <c r="J3444" s="12">
        <v>1452654504</v>
      </c>
      <c r="K3444" s="13">
        <f>(J3444/86400)+25569</f>
        <v>42382.130833333329</v>
      </c>
      <c r="L3444" t="b">
        <v>0</v>
      </c>
      <c r="M3444">
        <v>2</v>
      </c>
      <c r="N3444" t="b">
        <v>0</v>
      </c>
      <c r="O3444" t="s">
        <v>8282</v>
      </c>
      <c r="P3444">
        <f t="shared" si="106"/>
        <v>0</v>
      </c>
      <c r="Q3444">
        <f>YEAR(K3444)</f>
        <v>2016</v>
      </c>
      <c r="R3444">
        <f t="shared" si="107"/>
        <v>1</v>
      </c>
      <c r="S3444" s="17" t="s">
        <v>8339</v>
      </c>
      <c r="T3444" t="s">
        <v>8365</v>
      </c>
    </row>
    <row r="3445" spans="1:20" ht="48" x14ac:dyDescent="0.2">
      <c r="A3445">
        <v>1129</v>
      </c>
      <c r="B3445" s="3" t="s">
        <v>1130</v>
      </c>
      <c r="C3445" s="3" t="s">
        <v>5239</v>
      </c>
      <c r="D3445" s="6">
        <v>20000</v>
      </c>
      <c r="E3445" s="8">
        <v>21</v>
      </c>
      <c r="F3445" t="s">
        <v>8220</v>
      </c>
      <c r="G3445" t="s">
        <v>8223</v>
      </c>
      <c r="H3445" t="s">
        <v>8245</v>
      </c>
      <c r="I3445" s="12">
        <v>1465107693</v>
      </c>
      <c r="J3445" s="12">
        <v>1462515693</v>
      </c>
      <c r="K3445" s="13">
        <f>(J3445/86400)+25569</f>
        <v>42496.264965277776</v>
      </c>
      <c r="L3445" t="b">
        <v>0</v>
      </c>
      <c r="M3445">
        <v>2</v>
      </c>
      <c r="N3445" t="b">
        <v>0</v>
      </c>
      <c r="O3445" t="s">
        <v>8281</v>
      </c>
      <c r="P3445">
        <f t="shared" si="106"/>
        <v>0</v>
      </c>
      <c r="Q3445">
        <f>YEAR(K3445)</f>
        <v>2016</v>
      </c>
      <c r="R3445">
        <f t="shared" si="107"/>
        <v>0</v>
      </c>
      <c r="S3445" s="17" t="s">
        <v>8336</v>
      </c>
      <c r="T3445" t="s">
        <v>8364</v>
      </c>
    </row>
    <row r="3446" spans="1:20" ht="48" x14ac:dyDescent="0.2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 s="12">
        <v>1357432638</v>
      </c>
      <c r="J3446" s="12">
        <v>1354840638</v>
      </c>
      <c r="K3446" s="13">
        <f>(J3446/86400)+25569</f>
        <v>41250.025902777779</v>
      </c>
      <c r="L3446" t="b">
        <v>0</v>
      </c>
      <c r="M3446">
        <v>7</v>
      </c>
      <c r="N3446" t="b">
        <v>0</v>
      </c>
      <c r="O3446" t="s">
        <v>8280</v>
      </c>
      <c r="P3446">
        <f t="shared" si="106"/>
        <v>0</v>
      </c>
      <c r="Q3446">
        <f>YEAR(K3446)</f>
        <v>2012</v>
      </c>
      <c r="R3446">
        <f t="shared" si="107"/>
        <v>1</v>
      </c>
      <c r="S3446" s="17" t="s">
        <v>8336</v>
      </c>
      <c r="T3446" t="s">
        <v>8354</v>
      </c>
    </row>
    <row r="3447" spans="1:20" ht="32" x14ac:dyDescent="0.2">
      <c r="A3447">
        <v>900</v>
      </c>
      <c r="B3447" s="3" t="s">
        <v>901</v>
      </c>
      <c r="C3447" s="3" t="s">
        <v>5010</v>
      </c>
      <c r="D3447" s="6">
        <v>5000</v>
      </c>
      <c r="E3447" s="8">
        <v>21</v>
      </c>
      <c r="F3447" t="s">
        <v>8220</v>
      </c>
      <c r="G3447" t="s">
        <v>8223</v>
      </c>
      <c r="H3447" t="s">
        <v>8245</v>
      </c>
      <c r="I3447" s="12">
        <v>1459365802</v>
      </c>
      <c r="J3447" s="12">
        <v>1456777402</v>
      </c>
      <c r="K3447" s="13">
        <f>(J3447/86400)+25569</f>
        <v>42429.84956018519</v>
      </c>
      <c r="L3447" t="b">
        <v>0</v>
      </c>
      <c r="M3447">
        <v>2</v>
      </c>
      <c r="N3447" t="b">
        <v>0</v>
      </c>
      <c r="O3447" t="s">
        <v>8276</v>
      </c>
      <c r="P3447">
        <f t="shared" si="106"/>
        <v>0</v>
      </c>
      <c r="Q3447">
        <f>YEAR(K3447)</f>
        <v>2016</v>
      </c>
      <c r="R3447">
        <f t="shared" si="107"/>
        <v>0</v>
      </c>
      <c r="S3447" s="17" t="s">
        <v>8347</v>
      </c>
      <c r="T3447" t="s">
        <v>8370</v>
      </c>
    </row>
    <row r="3448" spans="1:20" ht="48" x14ac:dyDescent="0.2">
      <c r="A3448">
        <v>777</v>
      </c>
      <c r="B3448" s="3" t="s">
        <v>778</v>
      </c>
      <c r="C3448" s="3" t="s">
        <v>4887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 s="12">
        <v>1375313577</v>
      </c>
      <c r="J3448" s="12">
        <v>1372721577</v>
      </c>
      <c r="K3448" s="13">
        <f>(J3448/86400)+25569</f>
        <v>41456.981215277774</v>
      </c>
      <c r="L3448" t="b">
        <v>0</v>
      </c>
      <c r="M3448">
        <v>3</v>
      </c>
      <c r="N3448" t="b">
        <v>0</v>
      </c>
      <c r="O3448" t="s">
        <v>8273</v>
      </c>
      <c r="P3448">
        <f t="shared" si="106"/>
        <v>0</v>
      </c>
      <c r="Q3448">
        <f>YEAR(K3448)</f>
        <v>2013</v>
      </c>
      <c r="R3448">
        <f t="shared" si="107"/>
        <v>1</v>
      </c>
      <c r="S3448" s="17" t="s">
        <v>8331</v>
      </c>
      <c r="T3448" t="s">
        <v>8372</v>
      </c>
    </row>
    <row r="3449" spans="1:20" ht="48" x14ac:dyDescent="0.2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 s="12">
        <v>1407553200</v>
      </c>
      <c r="J3449" s="12">
        <v>1405100992</v>
      </c>
      <c r="K3449" s="13">
        <f>(J3449/86400)+25569</f>
        <v>41831.742962962962</v>
      </c>
      <c r="L3449" t="b">
        <v>0</v>
      </c>
      <c r="M3449">
        <v>3</v>
      </c>
      <c r="N3449" t="b">
        <v>0</v>
      </c>
      <c r="O3449" t="s">
        <v>8269</v>
      </c>
      <c r="P3449">
        <f t="shared" si="106"/>
        <v>0</v>
      </c>
      <c r="Q3449">
        <f>YEAR(K3449)</f>
        <v>2014</v>
      </c>
      <c r="R3449">
        <f t="shared" si="107"/>
        <v>1</v>
      </c>
      <c r="S3449" s="17" t="s">
        <v>8343</v>
      </c>
      <c r="T3449" t="s">
        <v>8346</v>
      </c>
    </row>
    <row r="3450" spans="1:20" ht="48" x14ac:dyDescent="0.2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 s="12">
        <v>1399584210</v>
      </c>
      <c r="J3450" s="12">
        <v>1397683410</v>
      </c>
      <c r="K3450" s="13">
        <f>(J3450/86400)+25569</f>
        <v>41745.891319444447</v>
      </c>
      <c r="L3450" t="b">
        <v>0</v>
      </c>
      <c r="M3450">
        <v>2</v>
      </c>
      <c r="N3450" t="b">
        <v>0</v>
      </c>
      <c r="O3450" t="s">
        <v>8269</v>
      </c>
      <c r="P3450">
        <f t="shared" si="106"/>
        <v>0</v>
      </c>
      <c r="Q3450">
        <f>YEAR(K3450)</f>
        <v>2014</v>
      </c>
      <c r="R3450">
        <f t="shared" si="107"/>
        <v>0</v>
      </c>
      <c r="S3450" s="17" t="s">
        <v>8343</v>
      </c>
      <c r="T3450" t="s">
        <v>8346</v>
      </c>
    </row>
    <row r="3451" spans="1:20" ht="32" x14ac:dyDescent="0.2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 s="12">
        <v>1473160954</v>
      </c>
      <c r="J3451" s="12">
        <v>1467976954</v>
      </c>
      <c r="K3451" s="13">
        <f>(J3451/86400)+25569</f>
        <v>42559.474004629628</v>
      </c>
      <c r="L3451" t="b">
        <v>0</v>
      </c>
      <c r="M3451">
        <v>2</v>
      </c>
      <c r="N3451" t="b">
        <v>0</v>
      </c>
      <c r="O3451" t="s">
        <v>8269</v>
      </c>
      <c r="P3451">
        <f t="shared" si="106"/>
        <v>0</v>
      </c>
      <c r="Q3451">
        <f>YEAR(K3451)</f>
        <v>2016</v>
      </c>
      <c r="R3451">
        <f t="shared" si="107"/>
        <v>0</v>
      </c>
      <c r="S3451" s="17" t="s">
        <v>8343</v>
      </c>
      <c r="T3451" t="s">
        <v>8346</v>
      </c>
    </row>
    <row r="3452" spans="1:20" ht="48" x14ac:dyDescent="0.2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 s="12">
        <v>1421781360</v>
      </c>
      <c r="J3452" s="12">
        <v>1419213664</v>
      </c>
      <c r="K3452" s="13">
        <f>(J3452/86400)+25569</f>
        <v>41995.084074074075</v>
      </c>
      <c r="L3452" t="b">
        <v>0</v>
      </c>
      <c r="M3452">
        <v>3</v>
      </c>
      <c r="N3452" t="b">
        <v>0</v>
      </c>
      <c r="O3452" t="s">
        <v>8269</v>
      </c>
      <c r="P3452">
        <f t="shared" si="106"/>
        <v>0</v>
      </c>
      <c r="Q3452">
        <f>YEAR(K3452)</f>
        <v>2014</v>
      </c>
      <c r="R3452">
        <f t="shared" si="107"/>
        <v>0</v>
      </c>
      <c r="S3452" s="17" t="s">
        <v>8343</v>
      </c>
      <c r="T3452" t="s">
        <v>8346</v>
      </c>
    </row>
    <row r="3453" spans="1:20" ht="48" x14ac:dyDescent="0.2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 s="12">
        <v>1439734001</v>
      </c>
      <c r="J3453" s="12">
        <v>1437142547</v>
      </c>
      <c r="K3453" s="13">
        <f>(J3453/86400)+25569</f>
        <v>42202.594293981485</v>
      </c>
      <c r="L3453" t="b">
        <v>0</v>
      </c>
      <c r="M3453">
        <v>1</v>
      </c>
      <c r="N3453" t="b">
        <v>0</v>
      </c>
      <c r="O3453" t="s">
        <v>8266</v>
      </c>
      <c r="P3453">
        <f t="shared" si="106"/>
        <v>0</v>
      </c>
      <c r="Q3453">
        <f>YEAR(K3453)</f>
        <v>2015</v>
      </c>
      <c r="R3453">
        <f t="shared" si="107"/>
        <v>0</v>
      </c>
      <c r="S3453" s="17" t="s">
        <v>8341</v>
      </c>
      <c r="T3453" t="s">
        <v>8345</v>
      </c>
    </row>
    <row r="3454" spans="1:20" ht="48" x14ac:dyDescent="0.2">
      <c r="A3454">
        <v>1133</v>
      </c>
      <c r="B3454" s="3" t="s">
        <v>1134</v>
      </c>
      <c r="C3454" s="3" t="s">
        <v>5243</v>
      </c>
      <c r="D3454" s="6">
        <v>3000</v>
      </c>
      <c r="E3454" s="8">
        <v>20</v>
      </c>
      <c r="F3454" t="s">
        <v>8220</v>
      </c>
      <c r="G3454" t="s">
        <v>8224</v>
      </c>
      <c r="H3454" t="s">
        <v>8246</v>
      </c>
      <c r="I3454" s="12">
        <v>1406799981</v>
      </c>
      <c r="J3454" s="12">
        <v>1404207981</v>
      </c>
      <c r="K3454" s="13">
        <f>(J3454/86400)+25569</f>
        <v>41821.407187500001</v>
      </c>
      <c r="L3454" t="b">
        <v>0</v>
      </c>
      <c r="M3454">
        <v>1</v>
      </c>
      <c r="N3454" t="b">
        <v>0</v>
      </c>
      <c r="O3454" t="s">
        <v>8281</v>
      </c>
      <c r="P3454">
        <f t="shared" si="106"/>
        <v>0</v>
      </c>
      <c r="Q3454">
        <f>YEAR(K3454)</f>
        <v>2014</v>
      </c>
      <c r="R3454">
        <f t="shared" si="107"/>
        <v>1</v>
      </c>
      <c r="S3454" s="17" t="s">
        <v>8336</v>
      </c>
      <c r="T3454" t="s">
        <v>8364</v>
      </c>
    </row>
    <row r="3455" spans="1:20" ht="32" x14ac:dyDescent="0.2">
      <c r="A3455">
        <v>1738</v>
      </c>
      <c r="B3455" s="3" t="s">
        <v>1739</v>
      </c>
      <c r="C3455" s="3" t="s">
        <v>5848</v>
      </c>
      <c r="D3455" s="6">
        <v>5000</v>
      </c>
      <c r="E3455" s="8">
        <v>20</v>
      </c>
      <c r="F3455" t="s">
        <v>8220</v>
      </c>
      <c r="G3455" t="s">
        <v>8223</v>
      </c>
      <c r="H3455" t="s">
        <v>8245</v>
      </c>
      <c r="I3455" s="12">
        <v>1412283542</v>
      </c>
      <c r="J3455" s="12">
        <v>1409691542</v>
      </c>
      <c r="K3455" s="13">
        <f>(J3455/86400)+25569</f>
        <v>41884.874328703707</v>
      </c>
      <c r="L3455" t="b">
        <v>0</v>
      </c>
      <c r="M3455">
        <v>1</v>
      </c>
      <c r="N3455" t="b">
        <v>0</v>
      </c>
      <c r="O3455" t="s">
        <v>8291</v>
      </c>
      <c r="P3455">
        <f t="shared" si="106"/>
        <v>0</v>
      </c>
      <c r="Q3455">
        <f>YEAR(K3455)</f>
        <v>2014</v>
      </c>
      <c r="R3455">
        <f t="shared" si="107"/>
        <v>0</v>
      </c>
      <c r="S3455" s="17" t="s">
        <v>8347</v>
      </c>
      <c r="T3455" t="s">
        <v>8350</v>
      </c>
    </row>
    <row r="3456" spans="1:20" ht="48" x14ac:dyDescent="0.2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 s="12">
        <v>1336789860</v>
      </c>
      <c r="J3456" s="12">
        <v>1331666146</v>
      </c>
      <c r="K3456" s="13">
        <f>(J3456/86400)+25569</f>
        <v>40981.802615740744</v>
      </c>
      <c r="L3456" t="b">
        <v>0</v>
      </c>
      <c r="M3456">
        <v>2</v>
      </c>
      <c r="N3456" t="b">
        <v>0</v>
      </c>
      <c r="O3456" t="s">
        <v>8277</v>
      </c>
      <c r="P3456">
        <f t="shared" si="106"/>
        <v>0</v>
      </c>
      <c r="Q3456">
        <f>YEAR(K3456)</f>
        <v>2012</v>
      </c>
      <c r="R3456">
        <f t="shared" si="107"/>
        <v>1</v>
      </c>
      <c r="S3456" s="17" t="s">
        <v>8347</v>
      </c>
      <c r="T3456" t="s">
        <v>8348</v>
      </c>
    </row>
    <row r="3457" spans="1:20" ht="48" x14ac:dyDescent="0.2">
      <c r="A3457">
        <v>1542</v>
      </c>
      <c r="B3457" s="3" t="s">
        <v>1543</v>
      </c>
      <c r="C3457" s="3" t="s">
        <v>5652</v>
      </c>
      <c r="D3457" s="6">
        <v>500</v>
      </c>
      <c r="E3457" s="8">
        <v>20</v>
      </c>
      <c r="F3457" t="s">
        <v>8220</v>
      </c>
      <c r="G3457" t="s">
        <v>8228</v>
      </c>
      <c r="H3457" t="s">
        <v>8250</v>
      </c>
      <c r="I3457" s="12">
        <v>1435708500</v>
      </c>
      <c r="J3457" s="12">
        <v>1434412500</v>
      </c>
      <c r="K3457" s="13">
        <f>(J3457/86400)+25569</f>
        <v>42170.996527777781</v>
      </c>
      <c r="L3457" t="b">
        <v>0</v>
      </c>
      <c r="M3457">
        <v>1</v>
      </c>
      <c r="N3457" t="b">
        <v>0</v>
      </c>
      <c r="O3457" t="s">
        <v>8287</v>
      </c>
      <c r="P3457">
        <f t="shared" si="106"/>
        <v>0</v>
      </c>
      <c r="Q3457">
        <f>YEAR(K3457)</f>
        <v>2015</v>
      </c>
      <c r="R3457">
        <f t="shared" si="107"/>
        <v>4</v>
      </c>
      <c r="S3457" s="17" t="s">
        <v>8333</v>
      </c>
      <c r="T3457" t="s">
        <v>8375</v>
      </c>
    </row>
    <row r="3458" spans="1:20" ht="48" x14ac:dyDescent="0.2">
      <c r="A3458">
        <v>569</v>
      </c>
      <c r="B3458" s="3" t="s">
        <v>570</v>
      </c>
      <c r="C3458" s="3" t="s">
        <v>4679</v>
      </c>
      <c r="D3458" s="6">
        <v>2500</v>
      </c>
      <c r="E3458" s="8">
        <v>20</v>
      </c>
      <c r="F3458" t="s">
        <v>8220</v>
      </c>
      <c r="G3458" t="s">
        <v>8228</v>
      </c>
      <c r="H3458" t="s">
        <v>8250</v>
      </c>
      <c r="I3458" s="12">
        <v>1451679612</v>
      </c>
      <c r="J3458" s="12">
        <v>1449087612</v>
      </c>
      <c r="K3458" s="13">
        <f>(J3458/86400)+25569</f>
        <v>42340.847361111111</v>
      </c>
      <c r="L3458" t="b">
        <v>0</v>
      </c>
      <c r="M3458">
        <v>1</v>
      </c>
      <c r="N3458" t="b">
        <v>0</v>
      </c>
      <c r="O3458" t="s">
        <v>8270</v>
      </c>
      <c r="P3458">
        <f t="shared" si="106"/>
        <v>0</v>
      </c>
      <c r="Q3458">
        <f>YEAR(K3458)</f>
        <v>2015</v>
      </c>
      <c r="R3458">
        <f t="shared" si="107"/>
        <v>1</v>
      </c>
      <c r="S3458" s="17" t="s">
        <v>8328</v>
      </c>
      <c r="T3458" t="s">
        <v>8362</v>
      </c>
    </row>
    <row r="3459" spans="1:20" ht="48" x14ac:dyDescent="0.2">
      <c r="A3459">
        <v>597</v>
      </c>
      <c r="B3459" s="3" t="s">
        <v>598</v>
      </c>
      <c r="C3459" s="3" t="s">
        <v>4707</v>
      </c>
      <c r="D3459" s="6">
        <v>7500</v>
      </c>
      <c r="E3459" s="8">
        <v>20</v>
      </c>
      <c r="F3459" t="s">
        <v>8220</v>
      </c>
      <c r="G3459" t="s">
        <v>8223</v>
      </c>
      <c r="H3459" t="s">
        <v>8245</v>
      </c>
      <c r="I3459" s="12">
        <v>1469980800</v>
      </c>
      <c r="J3459" s="12">
        <v>1466787335</v>
      </c>
      <c r="K3459" s="13">
        <f>(J3459/86400)+25569</f>
        <v>42545.705266203702</v>
      </c>
      <c r="L3459" t="b">
        <v>0</v>
      </c>
      <c r="M3459">
        <v>2</v>
      </c>
      <c r="N3459" t="b">
        <v>0</v>
      </c>
      <c r="O3459" t="s">
        <v>8270</v>
      </c>
      <c r="P3459">
        <f t="shared" ref="P3459:P3487" si="108">IFERROR(ROUND(E3459/L3459,2),0)</f>
        <v>0</v>
      </c>
      <c r="Q3459">
        <f>YEAR(K3459)</f>
        <v>2016</v>
      </c>
      <c r="R3459">
        <f t="shared" ref="R3459:R3522" si="109">ROUND(E3459/D3459*100,0)</f>
        <v>0</v>
      </c>
      <c r="S3459" s="17" t="s">
        <v>8328</v>
      </c>
      <c r="T3459" t="s">
        <v>8362</v>
      </c>
    </row>
    <row r="3460" spans="1:20" ht="48" x14ac:dyDescent="0.2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 s="12">
        <v>1410279123</v>
      </c>
      <c r="J3460" s="12">
        <v>1405095123</v>
      </c>
      <c r="K3460" s="13">
        <f>(J3460/86400)+25569</f>
        <v>41831.675034722226</v>
      </c>
      <c r="L3460" t="b">
        <v>0</v>
      </c>
      <c r="M3460">
        <v>1</v>
      </c>
      <c r="N3460" t="b">
        <v>0</v>
      </c>
      <c r="O3460" t="s">
        <v>8269</v>
      </c>
      <c r="P3460">
        <f t="shared" si="108"/>
        <v>0</v>
      </c>
      <c r="Q3460">
        <f>YEAR(K3460)</f>
        <v>2014</v>
      </c>
      <c r="R3460">
        <f t="shared" si="109"/>
        <v>0</v>
      </c>
      <c r="S3460" s="17" t="s">
        <v>8343</v>
      </c>
      <c r="T3460" t="s">
        <v>8346</v>
      </c>
    </row>
    <row r="3461" spans="1:20" ht="48" x14ac:dyDescent="0.2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 s="12">
        <v>1416944760</v>
      </c>
      <c r="J3461" s="12">
        <v>1413527001</v>
      </c>
      <c r="K3461" s="13">
        <f>(J3461/86400)+25569</f>
        <v>41929.266215277778</v>
      </c>
      <c r="L3461" t="b">
        <v>0</v>
      </c>
      <c r="M3461">
        <v>1</v>
      </c>
      <c r="N3461" t="b">
        <v>0</v>
      </c>
      <c r="O3461" t="s">
        <v>8269</v>
      </c>
      <c r="P3461">
        <f t="shared" si="108"/>
        <v>0</v>
      </c>
      <c r="Q3461">
        <f>YEAR(K3461)</f>
        <v>2014</v>
      </c>
      <c r="R3461">
        <f t="shared" si="109"/>
        <v>0</v>
      </c>
      <c r="S3461" s="17" t="s">
        <v>8343</v>
      </c>
      <c r="T3461" t="s">
        <v>8346</v>
      </c>
    </row>
    <row r="3462" spans="1:20" ht="32" x14ac:dyDescent="0.2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 s="12">
        <v>1432831089</v>
      </c>
      <c r="J3462" s="12">
        <v>1430239089</v>
      </c>
      <c r="K3462" s="13">
        <f>(J3462/86400)+25569</f>
        <v>42122.693159722221</v>
      </c>
      <c r="L3462" t="b">
        <v>0</v>
      </c>
      <c r="M3462">
        <v>2</v>
      </c>
      <c r="N3462" t="b">
        <v>0</v>
      </c>
      <c r="O3462" t="s">
        <v>8269</v>
      </c>
      <c r="P3462">
        <f t="shared" si="108"/>
        <v>0</v>
      </c>
      <c r="Q3462">
        <f>YEAR(K3462)</f>
        <v>2015</v>
      </c>
      <c r="R3462">
        <f t="shared" si="109"/>
        <v>13</v>
      </c>
      <c r="S3462" s="17" t="s">
        <v>8343</v>
      </c>
      <c r="T3462" t="s">
        <v>8346</v>
      </c>
    </row>
    <row r="3463" spans="1:20" ht="48" x14ac:dyDescent="0.2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 s="12">
        <v>1427427276</v>
      </c>
      <c r="J3463" s="12">
        <v>1425270876</v>
      </c>
      <c r="K3463" s="13">
        <f>(J3463/86400)+25569</f>
        <v>42065.190694444449</v>
      </c>
      <c r="L3463" t="b">
        <v>0</v>
      </c>
      <c r="M3463">
        <v>2</v>
      </c>
      <c r="N3463" t="b">
        <v>0</v>
      </c>
      <c r="O3463" t="s">
        <v>8269</v>
      </c>
      <c r="P3463">
        <f t="shared" si="108"/>
        <v>0</v>
      </c>
      <c r="Q3463">
        <f>YEAR(K3463)</f>
        <v>2015</v>
      </c>
      <c r="R3463">
        <f t="shared" si="109"/>
        <v>0</v>
      </c>
      <c r="S3463" s="17" t="s">
        <v>8343</v>
      </c>
      <c r="T3463" t="s">
        <v>8346</v>
      </c>
    </row>
    <row r="3464" spans="1:20" ht="48" x14ac:dyDescent="0.2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 s="12">
        <v>1428205247</v>
      </c>
      <c r="J3464" s="12">
        <v>1423024847</v>
      </c>
      <c r="K3464" s="13">
        <f>(J3464/86400)+25569</f>
        <v>42039.194988425923</v>
      </c>
      <c r="L3464" t="b">
        <v>0</v>
      </c>
      <c r="M3464">
        <v>1</v>
      </c>
      <c r="N3464" t="b">
        <v>0</v>
      </c>
      <c r="O3464" t="s">
        <v>8269</v>
      </c>
      <c r="P3464">
        <f t="shared" si="108"/>
        <v>0</v>
      </c>
      <c r="Q3464">
        <f>YEAR(K3464)</f>
        <v>2015</v>
      </c>
      <c r="R3464">
        <f t="shared" si="109"/>
        <v>0</v>
      </c>
      <c r="S3464" s="17" t="s">
        <v>8343</v>
      </c>
      <c r="T3464" t="s">
        <v>8346</v>
      </c>
    </row>
    <row r="3465" spans="1:20" ht="48" hidden="1" x14ac:dyDescent="0.2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 s="12">
        <v>1448388418</v>
      </c>
      <c r="J3465" s="12">
        <v>1443200818</v>
      </c>
      <c r="K3465" s="13">
        <f>(J3465/86400)+25569</f>
        <v>42272.713171296295</v>
      </c>
      <c r="L3465" t="b">
        <v>0</v>
      </c>
      <c r="M3465">
        <v>5</v>
      </c>
      <c r="N3465" t="b">
        <v>0</v>
      </c>
      <c r="O3465" t="s">
        <v>8299</v>
      </c>
      <c r="P3465">
        <f t="shared" si="108"/>
        <v>0</v>
      </c>
      <c r="Q3465">
        <f>YEAR(K3465)</f>
        <v>2015</v>
      </c>
      <c r="R3465">
        <f t="shared" si="109"/>
        <v>0</v>
      </c>
      <c r="S3465" s="17" t="s">
        <v>8328</v>
      </c>
      <c r="T3465" t="s">
        <v>8335</v>
      </c>
    </row>
    <row r="3466" spans="1:20" ht="48" x14ac:dyDescent="0.2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 s="12">
        <v>1422450278</v>
      </c>
      <c r="J3466" s="12">
        <v>1419858278</v>
      </c>
      <c r="K3466" s="13">
        <f>(J3466/86400)+25569</f>
        <v>42002.54488425926</v>
      </c>
      <c r="L3466" t="b">
        <v>0</v>
      </c>
      <c r="M3466">
        <v>4</v>
      </c>
      <c r="N3466" t="b">
        <v>0</v>
      </c>
      <c r="O3466" t="s">
        <v>8269</v>
      </c>
      <c r="P3466">
        <f t="shared" si="108"/>
        <v>0</v>
      </c>
      <c r="Q3466">
        <f>YEAR(K3466)</f>
        <v>2014</v>
      </c>
      <c r="R3466">
        <f t="shared" si="109"/>
        <v>8</v>
      </c>
      <c r="S3466" s="17" t="s">
        <v>8343</v>
      </c>
      <c r="T3466" t="s">
        <v>8346</v>
      </c>
    </row>
    <row r="3467" spans="1:20" ht="48" hidden="1" x14ac:dyDescent="0.2">
      <c r="A3467">
        <v>1686</v>
      </c>
      <c r="B3467" s="3" t="s">
        <v>1687</v>
      </c>
      <c r="C3467" s="3" t="s">
        <v>5796</v>
      </c>
      <c r="D3467" s="6">
        <v>5000</v>
      </c>
      <c r="E3467" s="8">
        <v>18</v>
      </c>
      <c r="F3467" t="s">
        <v>8221</v>
      </c>
      <c r="G3467" t="s">
        <v>8228</v>
      </c>
      <c r="H3467" t="s">
        <v>8250</v>
      </c>
      <c r="I3467" s="12">
        <v>1493320519</v>
      </c>
      <c r="J3467" s="12">
        <v>1488140119</v>
      </c>
      <c r="K3467" s="13">
        <f>(J3467/86400)+25569</f>
        <v>42792.843969907408</v>
      </c>
      <c r="L3467" t="b">
        <v>0</v>
      </c>
      <c r="M3467">
        <v>1</v>
      </c>
      <c r="N3467" t="b">
        <v>0</v>
      </c>
      <c r="O3467" t="s">
        <v>8291</v>
      </c>
      <c r="P3467">
        <f t="shared" si="108"/>
        <v>0</v>
      </c>
      <c r="Q3467">
        <f>YEAR(K3467)</f>
        <v>2017</v>
      </c>
      <c r="R3467">
        <f t="shared" si="109"/>
        <v>0</v>
      </c>
      <c r="S3467" s="17" t="s">
        <v>8347</v>
      </c>
      <c r="T3467" t="s">
        <v>8350</v>
      </c>
    </row>
    <row r="3468" spans="1:20" ht="19" hidden="1" x14ac:dyDescent="0.2">
      <c r="A3468">
        <v>638</v>
      </c>
      <c r="B3468" s="3" t="s">
        <v>639</v>
      </c>
      <c r="C3468" s="3" t="s">
        <v>4748</v>
      </c>
      <c r="D3468" s="6">
        <v>200000</v>
      </c>
      <c r="E3468" s="8">
        <v>18</v>
      </c>
      <c r="F3468" t="s">
        <v>8219</v>
      </c>
      <c r="G3468" t="s">
        <v>8235</v>
      </c>
      <c r="H3468" t="s">
        <v>8248</v>
      </c>
      <c r="I3468" s="12">
        <v>1490447662</v>
      </c>
      <c r="J3468" s="12">
        <v>1485267262</v>
      </c>
      <c r="K3468" s="13">
        <f>(J3468/86400)+25569</f>
        <v>42759.593310185184</v>
      </c>
      <c r="L3468" t="b">
        <v>0</v>
      </c>
      <c r="M3468">
        <v>6</v>
      </c>
      <c r="N3468" t="b">
        <v>0</v>
      </c>
      <c r="O3468" t="s">
        <v>8270</v>
      </c>
      <c r="P3468">
        <f t="shared" si="108"/>
        <v>0</v>
      </c>
      <c r="Q3468">
        <f>YEAR(K3468)</f>
        <v>2017</v>
      </c>
      <c r="R3468">
        <f t="shared" si="109"/>
        <v>0</v>
      </c>
      <c r="S3468" s="17" t="s">
        <v>8328</v>
      </c>
      <c r="T3468" t="s">
        <v>8362</v>
      </c>
    </row>
    <row r="3469" spans="1:20" ht="48" x14ac:dyDescent="0.2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 s="12">
        <v>1413572432</v>
      </c>
      <c r="J3469" s="12">
        <v>1410980432</v>
      </c>
      <c r="K3469" s="13">
        <f>(J3469/86400)+25569</f>
        <v>41899.792037037041</v>
      </c>
      <c r="L3469" t="b">
        <v>0</v>
      </c>
      <c r="M3469">
        <v>3</v>
      </c>
      <c r="N3469" t="b">
        <v>0</v>
      </c>
      <c r="O3469" t="s">
        <v>8266</v>
      </c>
      <c r="P3469">
        <f t="shared" si="108"/>
        <v>0</v>
      </c>
      <c r="Q3469">
        <f>YEAR(K3469)</f>
        <v>2014</v>
      </c>
      <c r="R3469">
        <f t="shared" si="109"/>
        <v>0</v>
      </c>
      <c r="S3469" s="17" t="s">
        <v>8341</v>
      </c>
      <c r="T3469" t="s">
        <v>8345</v>
      </c>
    </row>
    <row r="3470" spans="1:20" ht="48" x14ac:dyDescent="0.2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 s="12">
        <v>1424593763</v>
      </c>
      <c r="J3470" s="12">
        <v>1422001763</v>
      </c>
      <c r="K3470" s="13">
        <f>(J3470/86400)+25569</f>
        <v>42027.353738425925</v>
      </c>
      <c r="L3470" t="b">
        <v>0</v>
      </c>
      <c r="M3470">
        <v>3</v>
      </c>
      <c r="N3470" t="b">
        <v>0</v>
      </c>
      <c r="O3470" t="s">
        <v>8282</v>
      </c>
      <c r="P3470">
        <f t="shared" si="108"/>
        <v>0</v>
      </c>
      <c r="Q3470">
        <f>YEAR(K3470)</f>
        <v>2015</v>
      </c>
      <c r="R3470">
        <f t="shared" si="109"/>
        <v>0</v>
      </c>
      <c r="S3470" s="17" t="s">
        <v>8339</v>
      </c>
      <c r="T3470" t="s">
        <v>8365</v>
      </c>
    </row>
    <row r="3471" spans="1:20" ht="48" x14ac:dyDescent="0.2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 s="12">
        <v>1303628340</v>
      </c>
      <c r="J3471" s="12">
        <v>1300328399</v>
      </c>
      <c r="K3471" s="13">
        <f>(J3471/86400)+25569</f>
        <v>40619.097210648149</v>
      </c>
      <c r="L3471" t="b">
        <v>0</v>
      </c>
      <c r="M3471">
        <v>3</v>
      </c>
      <c r="N3471" t="b">
        <v>0</v>
      </c>
      <c r="O3471" t="s">
        <v>8280</v>
      </c>
      <c r="P3471">
        <f t="shared" si="108"/>
        <v>0</v>
      </c>
      <c r="Q3471">
        <f>YEAR(K3471)</f>
        <v>2011</v>
      </c>
      <c r="R3471">
        <f t="shared" si="109"/>
        <v>2</v>
      </c>
      <c r="S3471" s="17" t="s">
        <v>8336</v>
      </c>
      <c r="T3471" t="s">
        <v>8354</v>
      </c>
    </row>
    <row r="3472" spans="1:20" ht="48" x14ac:dyDescent="0.2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 s="12">
        <v>1436914815</v>
      </c>
      <c r="J3472" s="12">
        <v>1434322815</v>
      </c>
      <c r="K3472" s="13">
        <f>(J3472/86400)+25569</f>
        <v>42169.958506944444</v>
      </c>
      <c r="L3472" t="b">
        <v>0</v>
      </c>
      <c r="M3472">
        <v>1</v>
      </c>
      <c r="N3472" t="b">
        <v>0</v>
      </c>
      <c r="O3472" t="s">
        <v>8269</v>
      </c>
      <c r="P3472">
        <f t="shared" si="108"/>
        <v>0</v>
      </c>
      <c r="Q3472">
        <f>YEAR(K3472)</f>
        <v>2015</v>
      </c>
      <c r="R3472">
        <f t="shared" si="109"/>
        <v>0</v>
      </c>
      <c r="S3472" s="17" t="s">
        <v>8343</v>
      </c>
      <c r="T3472" t="s">
        <v>8346</v>
      </c>
    </row>
    <row r="3473" spans="1:20" ht="19" x14ac:dyDescent="0.2">
      <c r="A3473">
        <v>1086</v>
      </c>
      <c r="B3473" s="3" t="s">
        <v>1087</v>
      </c>
      <c r="C3473" s="3" t="s">
        <v>5196</v>
      </c>
      <c r="D3473" s="6">
        <v>18000</v>
      </c>
      <c r="E3473" s="8">
        <v>15</v>
      </c>
      <c r="F3473" t="s">
        <v>8220</v>
      </c>
      <c r="G3473" t="s">
        <v>8223</v>
      </c>
      <c r="H3473" t="s">
        <v>8245</v>
      </c>
      <c r="I3473" s="12">
        <v>1408913291</v>
      </c>
      <c r="J3473" s="12">
        <v>1406321291</v>
      </c>
      <c r="K3473" s="13">
        <f>(J3473/86400)+25569</f>
        <v>41845.866793981484</v>
      </c>
      <c r="L3473" t="b">
        <v>0</v>
      </c>
      <c r="M3473">
        <v>2</v>
      </c>
      <c r="N3473" t="b">
        <v>0</v>
      </c>
      <c r="O3473" t="s">
        <v>8280</v>
      </c>
      <c r="P3473">
        <f t="shared" si="108"/>
        <v>0</v>
      </c>
      <c r="Q3473">
        <f>YEAR(K3473)</f>
        <v>2014</v>
      </c>
      <c r="R3473">
        <f t="shared" si="109"/>
        <v>0</v>
      </c>
      <c r="S3473" s="17" t="s">
        <v>8336</v>
      </c>
      <c r="T3473" t="s">
        <v>8354</v>
      </c>
    </row>
    <row r="3474" spans="1:20" ht="48" hidden="1" x14ac:dyDescent="0.2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 s="12">
        <v>1488773332</v>
      </c>
      <c r="J3474" s="12">
        <v>1486613332</v>
      </c>
      <c r="K3474" s="13">
        <f>(J3474/86400)+25569</f>
        <v>42775.172824074078</v>
      </c>
      <c r="L3474" t="b">
        <v>0</v>
      </c>
      <c r="M3474">
        <v>1</v>
      </c>
      <c r="N3474" t="b">
        <v>0</v>
      </c>
      <c r="O3474" t="s">
        <v>8279</v>
      </c>
      <c r="P3474">
        <f t="shared" si="108"/>
        <v>0</v>
      </c>
      <c r="Q3474">
        <f>YEAR(K3474)</f>
        <v>2017</v>
      </c>
      <c r="R3474">
        <f t="shared" si="109"/>
        <v>1</v>
      </c>
      <c r="S3474" s="17" t="s">
        <v>8366</v>
      </c>
      <c r="T3474" t="s">
        <v>8367</v>
      </c>
    </row>
    <row r="3475" spans="1:20" ht="48" x14ac:dyDescent="0.2">
      <c r="A3475">
        <v>1810</v>
      </c>
      <c r="B3475" s="3" t="s">
        <v>1811</v>
      </c>
      <c r="C3475" s="3" t="s">
        <v>5920</v>
      </c>
      <c r="D3475" s="6">
        <v>450</v>
      </c>
      <c r="E3475" s="8">
        <v>15</v>
      </c>
      <c r="F3475" t="s">
        <v>8220</v>
      </c>
      <c r="G3475" t="s">
        <v>8223</v>
      </c>
      <c r="H3475" t="s">
        <v>8245</v>
      </c>
      <c r="I3475" s="12">
        <v>1408657826</v>
      </c>
      <c r="J3475" s="12">
        <v>1407621026</v>
      </c>
      <c r="K3475" s="13">
        <f>(J3475/86400)+25569</f>
        <v>41860.91002314815</v>
      </c>
      <c r="L3475" t="b">
        <v>0</v>
      </c>
      <c r="M3475">
        <v>2</v>
      </c>
      <c r="N3475" t="b">
        <v>0</v>
      </c>
      <c r="O3475" t="s">
        <v>8283</v>
      </c>
      <c r="P3475">
        <f t="shared" si="108"/>
        <v>0</v>
      </c>
      <c r="Q3475">
        <f>YEAR(K3475)</f>
        <v>2014</v>
      </c>
      <c r="R3475">
        <f t="shared" si="109"/>
        <v>3</v>
      </c>
      <c r="S3475" s="17" t="s">
        <v>8333</v>
      </c>
      <c r="T3475" t="s">
        <v>8334</v>
      </c>
    </row>
    <row r="3476" spans="1:20" ht="48" x14ac:dyDescent="0.2">
      <c r="A3476">
        <v>1583</v>
      </c>
      <c r="B3476" s="3" t="s">
        <v>1584</v>
      </c>
      <c r="C3476" s="3" t="s">
        <v>5693</v>
      </c>
      <c r="D3476" s="6">
        <v>20000</v>
      </c>
      <c r="E3476" s="8">
        <v>15</v>
      </c>
      <c r="F3476" t="s">
        <v>8220</v>
      </c>
      <c r="G3476" t="s">
        <v>8224</v>
      </c>
      <c r="H3476" t="s">
        <v>8246</v>
      </c>
      <c r="I3476" s="12">
        <v>1411681391</v>
      </c>
      <c r="J3476" s="12">
        <v>1409089391</v>
      </c>
      <c r="K3476" s="13">
        <f>(J3476/86400)+25569</f>
        <v>41877.904988425929</v>
      </c>
      <c r="L3476" t="b">
        <v>0</v>
      </c>
      <c r="M3476">
        <v>1</v>
      </c>
      <c r="N3476" t="b">
        <v>0</v>
      </c>
      <c r="O3476" t="s">
        <v>8289</v>
      </c>
      <c r="P3476">
        <f t="shared" si="108"/>
        <v>0</v>
      </c>
      <c r="Q3476">
        <f>YEAR(K3476)</f>
        <v>2014</v>
      </c>
      <c r="R3476">
        <f t="shared" si="109"/>
        <v>0</v>
      </c>
      <c r="S3476" s="17" t="s">
        <v>8333</v>
      </c>
      <c r="T3476" t="s">
        <v>8371</v>
      </c>
    </row>
    <row r="3477" spans="1:20" ht="19" x14ac:dyDescent="0.2">
      <c r="A3477">
        <v>1406</v>
      </c>
      <c r="B3477" s="3" t="s">
        <v>1407</v>
      </c>
      <c r="C3477" s="3" t="s">
        <v>5516</v>
      </c>
      <c r="D3477" s="6">
        <v>12000</v>
      </c>
      <c r="E3477" s="8">
        <v>15</v>
      </c>
      <c r="F3477" t="s">
        <v>8220</v>
      </c>
      <c r="G3477" t="s">
        <v>8236</v>
      </c>
      <c r="H3477" t="s">
        <v>8248</v>
      </c>
      <c r="I3477" s="12">
        <v>1449914400</v>
      </c>
      <c r="J3477" s="12">
        <v>1445336607</v>
      </c>
      <c r="K3477" s="13">
        <f>(J3477/86400)+25569</f>
        <v>42297.432951388888</v>
      </c>
      <c r="L3477" t="b">
        <v>0</v>
      </c>
      <c r="M3477">
        <v>3</v>
      </c>
      <c r="N3477" t="b">
        <v>0</v>
      </c>
      <c r="O3477" t="s">
        <v>8285</v>
      </c>
      <c r="P3477">
        <f t="shared" si="108"/>
        <v>0</v>
      </c>
      <c r="Q3477">
        <f>YEAR(K3477)</f>
        <v>2015</v>
      </c>
      <c r="R3477">
        <f t="shared" si="109"/>
        <v>0</v>
      </c>
      <c r="S3477" s="17" t="s">
        <v>8331</v>
      </c>
      <c r="T3477" t="s">
        <v>8368</v>
      </c>
    </row>
    <row r="3478" spans="1:20" ht="48" x14ac:dyDescent="0.2">
      <c r="A3478">
        <v>1407</v>
      </c>
      <c r="B3478" s="3" t="s">
        <v>1408</v>
      </c>
      <c r="C3478" s="3" t="s">
        <v>5517</v>
      </c>
      <c r="D3478" s="6">
        <v>3000</v>
      </c>
      <c r="E3478" s="8">
        <v>15</v>
      </c>
      <c r="F3478" t="s">
        <v>8220</v>
      </c>
      <c r="G3478" t="s">
        <v>8223</v>
      </c>
      <c r="H3478" t="s">
        <v>8245</v>
      </c>
      <c r="I3478" s="12">
        <v>1407847978</v>
      </c>
      <c r="J3478" s="12">
        <v>1405687978</v>
      </c>
      <c r="K3478" s="13">
        <f>(J3478/86400)+25569</f>
        <v>41838.536782407406</v>
      </c>
      <c r="L3478" t="b">
        <v>0</v>
      </c>
      <c r="M3478">
        <v>2</v>
      </c>
      <c r="N3478" t="b">
        <v>0</v>
      </c>
      <c r="O3478" t="s">
        <v>8285</v>
      </c>
      <c r="P3478">
        <f t="shared" si="108"/>
        <v>0</v>
      </c>
      <c r="Q3478">
        <f>YEAR(K3478)</f>
        <v>2014</v>
      </c>
      <c r="R3478">
        <f t="shared" si="109"/>
        <v>1</v>
      </c>
      <c r="S3478" s="17" t="s">
        <v>8331</v>
      </c>
      <c r="T3478" t="s">
        <v>8368</v>
      </c>
    </row>
    <row r="3479" spans="1:20" ht="32" x14ac:dyDescent="0.2">
      <c r="A3479">
        <v>1435</v>
      </c>
      <c r="B3479" s="3" t="s">
        <v>1436</v>
      </c>
      <c r="C3479" s="3" t="s">
        <v>5545</v>
      </c>
      <c r="D3479" s="6">
        <v>15000</v>
      </c>
      <c r="E3479" s="8">
        <v>15</v>
      </c>
      <c r="F3479" t="s">
        <v>8220</v>
      </c>
      <c r="G3479" t="s">
        <v>8236</v>
      </c>
      <c r="H3479" t="s">
        <v>8248</v>
      </c>
      <c r="I3479" s="12">
        <v>1444589020</v>
      </c>
      <c r="J3479" s="12">
        <v>1441997020</v>
      </c>
      <c r="K3479" s="13">
        <f>(J3479/86400)+25569</f>
        <v>42258.780324074076</v>
      </c>
      <c r="L3479" t="b">
        <v>0</v>
      </c>
      <c r="M3479">
        <v>2</v>
      </c>
      <c r="N3479" t="b">
        <v>0</v>
      </c>
      <c r="O3479" t="s">
        <v>8285</v>
      </c>
      <c r="P3479">
        <f t="shared" si="108"/>
        <v>0</v>
      </c>
      <c r="Q3479">
        <f>YEAR(K3479)</f>
        <v>2015</v>
      </c>
      <c r="R3479">
        <f t="shared" si="109"/>
        <v>0</v>
      </c>
      <c r="S3479" s="17" t="s">
        <v>8331</v>
      </c>
      <c r="T3479" t="s">
        <v>8368</v>
      </c>
    </row>
    <row r="3480" spans="1:20" ht="48" hidden="1" x14ac:dyDescent="0.2">
      <c r="A3480">
        <v>1454</v>
      </c>
      <c r="B3480" s="3" t="s">
        <v>1455</v>
      </c>
      <c r="C3480" s="3" t="s">
        <v>5564</v>
      </c>
      <c r="D3480" s="6">
        <v>1750</v>
      </c>
      <c r="E3480" s="8">
        <v>15</v>
      </c>
      <c r="F3480" t="s">
        <v>8219</v>
      </c>
      <c r="G3480" t="s">
        <v>8226</v>
      </c>
      <c r="H3480" t="s">
        <v>8248</v>
      </c>
      <c r="I3480" s="12">
        <v>1461535140</v>
      </c>
      <c r="J3480" s="12">
        <v>1459716480</v>
      </c>
      <c r="K3480" s="13">
        <f>(J3480/86400)+25569</f>
        <v>42463.866666666669</v>
      </c>
      <c r="L3480" t="b">
        <v>0</v>
      </c>
      <c r="M3480">
        <v>1</v>
      </c>
      <c r="N3480" t="b">
        <v>0</v>
      </c>
      <c r="O3480" t="s">
        <v>8285</v>
      </c>
      <c r="P3480">
        <f t="shared" si="108"/>
        <v>0</v>
      </c>
      <c r="Q3480">
        <f>YEAR(K3480)</f>
        <v>2016</v>
      </c>
      <c r="R3480">
        <f t="shared" si="109"/>
        <v>1</v>
      </c>
      <c r="S3480" s="17" t="s">
        <v>8331</v>
      </c>
      <c r="T3480" t="s">
        <v>8368</v>
      </c>
    </row>
    <row r="3481" spans="1:20" ht="32" x14ac:dyDescent="0.2">
      <c r="A3481">
        <v>2641</v>
      </c>
      <c r="B3481" s="3" t="s">
        <v>2641</v>
      </c>
      <c r="C3481" s="3" t="s">
        <v>6751</v>
      </c>
      <c r="D3481" s="6">
        <v>1500</v>
      </c>
      <c r="E3481" s="8">
        <v>15</v>
      </c>
      <c r="F3481" t="s">
        <v>8220</v>
      </c>
      <c r="G3481" t="s">
        <v>8223</v>
      </c>
      <c r="H3481" t="s">
        <v>8245</v>
      </c>
      <c r="I3481" s="12">
        <v>1410811740</v>
      </c>
      <c r="J3481" s="12">
        <v>1409341863</v>
      </c>
      <c r="K3481" s="13">
        <f>(J3481/86400)+25569</f>
        <v>41880.827118055553</v>
      </c>
      <c r="L3481" t="b">
        <v>0</v>
      </c>
      <c r="M3481">
        <v>1</v>
      </c>
      <c r="N3481" t="b">
        <v>0</v>
      </c>
      <c r="O3481" t="s">
        <v>8299</v>
      </c>
      <c r="P3481">
        <f t="shared" si="108"/>
        <v>0</v>
      </c>
      <c r="Q3481">
        <f>YEAR(K3481)</f>
        <v>2014</v>
      </c>
      <c r="R3481">
        <f t="shared" si="109"/>
        <v>1</v>
      </c>
      <c r="S3481" s="17" t="s">
        <v>8328</v>
      </c>
      <c r="T3481" t="s">
        <v>8335</v>
      </c>
    </row>
    <row r="3482" spans="1:20" ht="32" x14ac:dyDescent="0.2">
      <c r="A3482">
        <v>674</v>
      </c>
      <c r="B3482" s="3" t="s">
        <v>675</v>
      </c>
      <c r="C3482" s="3" t="s">
        <v>4784</v>
      </c>
      <c r="D3482" s="6">
        <v>50000</v>
      </c>
      <c r="E3482" s="8">
        <v>15</v>
      </c>
      <c r="F3482" t="s">
        <v>8220</v>
      </c>
      <c r="G3482" t="s">
        <v>8223</v>
      </c>
      <c r="H3482" t="s">
        <v>8245</v>
      </c>
      <c r="I3482" s="12">
        <v>1407811627</v>
      </c>
      <c r="J3482" s="12">
        <v>1402627627</v>
      </c>
      <c r="K3482" s="13">
        <f>(J3482/86400)+25569</f>
        <v>41803.116053240738</v>
      </c>
      <c r="L3482" t="b">
        <v>0</v>
      </c>
      <c r="M3482">
        <v>2</v>
      </c>
      <c r="N3482" t="b">
        <v>0</v>
      </c>
      <c r="O3482" t="s">
        <v>8271</v>
      </c>
      <c r="P3482">
        <f t="shared" si="108"/>
        <v>0</v>
      </c>
      <c r="Q3482">
        <f>YEAR(K3482)</f>
        <v>2014</v>
      </c>
      <c r="R3482">
        <f t="shared" si="109"/>
        <v>0</v>
      </c>
      <c r="S3482" s="17" t="s">
        <v>8328</v>
      </c>
      <c r="T3482" t="s">
        <v>8330</v>
      </c>
    </row>
    <row r="3483" spans="1:20" ht="48" hidden="1" x14ac:dyDescent="0.2">
      <c r="A3483">
        <v>2347</v>
      </c>
      <c r="B3483" s="3" t="s">
        <v>2348</v>
      </c>
      <c r="C3483" s="3" t="s">
        <v>6457</v>
      </c>
      <c r="D3483" s="6">
        <v>1000</v>
      </c>
      <c r="E3483" s="8">
        <v>15</v>
      </c>
      <c r="F3483" t="s">
        <v>8219</v>
      </c>
      <c r="G3483" t="s">
        <v>8223</v>
      </c>
      <c r="H3483" t="s">
        <v>8245</v>
      </c>
      <c r="I3483" s="12">
        <v>1472135676</v>
      </c>
      <c r="J3483" s="12">
        <v>1469543676</v>
      </c>
      <c r="K3483" s="13">
        <f>(J3483/86400)+25569</f>
        <v>42577.607361111106</v>
      </c>
      <c r="L3483" t="b">
        <v>0</v>
      </c>
      <c r="M3483">
        <v>1</v>
      </c>
      <c r="N3483" t="b">
        <v>0</v>
      </c>
      <c r="O3483" t="s">
        <v>8270</v>
      </c>
      <c r="P3483">
        <f t="shared" si="108"/>
        <v>0</v>
      </c>
      <c r="Q3483">
        <f>YEAR(K3483)</f>
        <v>2016</v>
      </c>
      <c r="R3483">
        <f t="shared" si="109"/>
        <v>2</v>
      </c>
      <c r="S3483" s="17" t="s">
        <v>8328</v>
      </c>
      <c r="T3483" t="s">
        <v>8362</v>
      </c>
    </row>
    <row r="3484" spans="1:20" ht="64" x14ac:dyDescent="0.2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 s="12">
        <v>1448902800</v>
      </c>
      <c r="J3484" s="12">
        <v>1445369727</v>
      </c>
      <c r="K3484" s="13">
        <f>(J3484/86400)+25569</f>
        <v>42297.816284722227</v>
      </c>
      <c r="L3484" t="b">
        <v>0</v>
      </c>
      <c r="M3484">
        <v>2</v>
      </c>
      <c r="N3484" t="b">
        <v>0</v>
      </c>
      <c r="O3484" t="s">
        <v>8303</v>
      </c>
      <c r="P3484">
        <f t="shared" si="108"/>
        <v>0</v>
      </c>
      <c r="Q3484">
        <f>YEAR(K3484)</f>
        <v>2015</v>
      </c>
      <c r="R3484">
        <f t="shared" si="109"/>
        <v>2</v>
      </c>
      <c r="S3484" s="17" t="s">
        <v>8343</v>
      </c>
      <c r="T3484" t="s">
        <v>8355</v>
      </c>
    </row>
    <row r="3485" spans="1:20" ht="48" x14ac:dyDescent="0.2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 s="12">
        <v>1406753639</v>
      </c>
      <c r="J3485" s="12">
        <v>1404161639</v>
      </c>
      <c r="K3485" s="13">
        <f>(J3485/86400)+25569</f>
        <v>41820.870821759258</v>
      </c>
      <c r="L3485" t="b">
        <v>0</v>
      </c>
      <c r="M3485">
        <v>3</v>
      </c>
      <c r="N3485" t="b">
        <v>0</v>
      </c>
      <c r="O3485" t="s">
        <v>8269</v>
      </c>
      <c r="P3485">
        <f t="shared" si="108"/>
        <v>0</v>
      </c>
      <c r="Q3485">
        <f>YEAR(K3485)</f>
        <v>2014</v>
      </c>
      <c r="R3485">
        <f t="shared" si="109"/>
        <v>10</v>
      </c>
      <c r="S3485" s="17" t="s">
        <v>8343</v>
      </c>
      <c r="T3485" t="s">
        <v>8346</v>
      </c>
    </row>
    <row r="3486" spans="1:20" ht="32" x14ac:dyDescent="0.2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 s="12">
        <v>1419645748</v>
      </c>
      <c r="J3486" s="12">
        <v>1417053748</v>
      </c>
      <c r="K3486" s="13">
        <f>(J3486/86400)+25569</f>
        <v>41970.085046296299</v>
      </c>
      <c r="L3486" t="b">
        <v>0</v>
      </c>
      <c r="M3486">
        <v>1</v>
      </c>
      <c r="N3486" t="b">
        <v>0</v>
      </c>
      <c r="O3486" t="s">
        <v>8269</v>
      </c>
      <c r="P3486">
        <f t="shared" si="108"/>
        <v>0</v>
      </c>
      <c r="Q3486">
        <f>YEAR(K3486)</f>
        <v>2014</v>
      </c>
      <c r="R3486">
        <f t="shared" si="109"/>
        <v>0</v>
      </c>
      <c r="S3486" s="17" t="s">
        <v>8343</v>
      </c>
      <c r="T3486" t="s">
        <v>8346</v>
      </c>
    </row>
    <row r="3487" spans="1:20" ht="48" x14ac:dyDescent="0.2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 s="12">
        <v>1394772031</v>
      </c>
      <c r="J3487" s="12">
        <v>1392183631</v>
      </c>
      <c r="K3487" s="13">
        <f>(J3487/86400)+25569</f>
        <v>41682.23646990741</v>
      </c>
      <c r="L3487" t="b">
        <v>0</v>
      </c>
      <c r="M3487">
        <v>3</v>
      </c>
      <c r="N3487" t="b">
        <v>0</v>
      </c>
      <c r="O3487" t="s">
        <v>8268</v>
      </c>
      <c r="P3487">
        <f t="shared" si="108"/>
        <v>0</v>
      </c>
      <c r="Q3487">
        <f>YEAR(K3487)</f>
        <v>2014</v>
      </c>
      <c r="R3487">
        <f t="shared" si="109"/>
        <v>0</v>
      </c>
      <c r="S3487" s="17" t="s">
        <v>8341</v>
      </c>
      <c r="T3487" t="s">
        <v>8359</v>
      </c>
    </row>
    <row r="3488" spans="1:20" ht="32" x14ac:dyDescent="0.2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 s="12">
        <v>1441633993</v>
      </c>
      <c r="J3488" s="12">
        <v>1439560393</v>
      </c>
      <c r="K3488" s="13">
        <f>(J3488/86400)+25569</f>
        <v>42230.578622685185</v>
      </c>
      <c r="L3488" t="b">
        <v>0</v>
      </c>
      <c r="M3488">
        <v>7</v>
      </c>
      <c r="N3488" t="b">
        <v>0</v>
      </c>
      <c r="O3488" t="s">
        <v>8270</v>
      </c>
      <c r="Q3488">
        <f>YEAR(K3488)</f>
        <v>2015</v>
      </c>
      <c r="R3488">
        <f t="shared" si="109"/>
        <v>0</v>
      </c>
      <c r="S3488" s="17" t="s">
        <v>8328</v>
      </c>
      <c r="T3488" t="s">
        <v>8362</v>
      </c>
    </row>
    <row r="3489" spans="1:20" ht="48" hidden="1" x14ac:dyDescent="0.2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 s="12">
        <v>1453748434</v>
      </c>
      <c r="J3489" s="12">
        <v>1452193234</v>
      </c>
      <c r="K3489" s="13">
        <f>(J3489/86400)+25569</f>
        <v>42376.79206018518</v>
      </c>
      <c r="L3489" t="b">
        <v>0</v>
      </c>
      <c r="M3489">
        <v>1</v>
      </c>
      <c r="N3489" t="b">
        <v>1</v>
      </c>
      <c r="O3489" t="s">
        <v>8263</v>
      </c>
      <c r="Q3489">
        <f>YEAR(K3489)</f>
        <v>2016</v>
      </c>
      <c r="R3489">
        <f t="shared" si="109"/>
        <v>100</v>
      </c>
      <c r="S3489" s="17" t="s">
        <v>8341</v>
      </c>
      <c r="T3489" t="s">
        <v>8352</v>
      </c>
    </row>
    <row r="3490" spans="1:20" ht="32" hidden="1" x14ac:dyDescent="0.2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 s="12">
        <v>1476390164</v>
      </c>
      <c r="J3490" s="12">
        <v>1473970964</v>
      </c>
      <c r="K3490" s="13">
        <f>(J3490/86400)+25569</f>
        <v>42628.849120370374</v>
      </c>
      <c r="L3490" t="b">
        <v>0</v>
      </c>
      <c r="M3490">
        <v>4</v>
      </c>
      <c r="N3490" t="b">
        <v>1</v>
      </c>
      <c r="O3490" t="s">
        <v>8269</v>
      </c>
      <c r="Q3490">
        <f>YEAR(K3490)</f>
        <v>2016</v>
      </c>
      <c r="R3490">
        <f t="shared" si="109"/>
        <v>130</v>
      </c>
      <c r="S3490" s="17" t="s">
        <v>8343</v>
      </c>
      <c r="T3490" t="s">
        <v>8346</v>
      </c>
    </row>
    <row r="3491" spans="1:20" ht="48" x14ac:dyDescent="0.2">
      <c r="A3491">
        <v>1081</v>
      </c>
      <c r="B3491" s="3" t="s">
        <v>1082</v>
      </c>
      <c r="C3491" s="3" t="s">
        <v>5191</v>
      </c>
      <c r="D3491" s="6">
        <v>68000</v>
      </c>
      <c r="E3491" s="8">
        <v>12</v>
      </c>
      <c r="F3491" t="s">
        <v>8220</v>
      </c>
      <c r="G3491" t="s">
        <v>8223</v>
      </c>
      <c r="H3491" t="s">
        <v>8245</v>
      </c>
      <c r="I3491" s="12">
        <v>1422483292</v>
      </c>
      <c r="J3491" s="12">
        <v>1419891292</v>
      </c>
      <c r="K3491" s="13">
        <f>(J3491/86400)+25569</f>
        <v>42002.926990740743</v>
      </c>
      <c r="L3491" t="b">
        <v>0</v>
      </c>
      <c r="M3491">
        <v>4</v>
      </c>
      <c r="N3491" t="b">
        <v>0</v>
      </c>
      <c r="O3491" t="s">
        <v>8280</v>
      </c>
      <c r="Q3491">
        <f>YEAR(K3491)</f>
        <v>2014</v>
      </c>
      <c r="R3491">
        <f t="shared" si="109"/>
        <v>0</v>
      </c>
      <c r="S3491" s="17" t="s">
        <v>8336</v>
      </c>
      <c r="T3491" t="s">
        <v>8354</v>
      </c>
    </row>
    <row r="3492" spans="1:20" ht="48" x14ac:dyDescent="0.2">
      <c r="A3492">
        <v>1902</v>
      </c>
      <c r="B3492" s="3" t="s">
        <v>1903</v>
      </c>
      <c r="C3492" s="3" t="s">
        <v>6012</v>
      </c>
      <c r="D3492" s="6">
        <v>1000</v>
      </c>
      <c r="E3492" s="8">
        <v>12</v>
      </c>
      <c r="F3492" t="s">
        <v>8220</v>
      </c>
      <c r="G3492" t="s">
        <v>8232</v>
      </c>
      <c r="H3492" t="s">
        <v>8248</v>
      </c>
      <c r="I3492" s="12">
        <v>1425495447</v>
      </c>
      <c r="J3492" s="12">
        <v>1422903447</v>
      </c>
      <c r="K3492" s="13">
        <f>(J3492/86400)+25569</f>
        <v>42037.789895833332</v>
      </c>
      <c r="L3492" t="b">
        <v>0</v>
      </c>
      <c r="M3492">
        <v>3</v>
      </c>
      <c r="N3492" t="b">
        <v>0</v>
      </c>
      <c r="O3492" t="s">
        <v>8292</v>
      </c>
      <c r="Q3492">
        <f>YEAR(K3492)</f>
        <v>2015</v>
      </c>
      <c r="R3492">
        <f t="shared" si="109"/>
        <v>1</v>
      </c>
      <c r="S3492" s="17" t="s">
        <v>8328</v>
      </c>
      <c r="T3492" t="s">
        <v>8338</v>
      </c>
    </row>
    <row r="3493" spans="1:20" ht="48" x14ac:dyDescent="0.2">
      <c r="A3493">
        <v>560</v>
      </c>
      <c r="B3493" s="3" t="s">
        <v>561</v>
      </c>
      <c r="C3493" s="3" t="s">
        <v>4670</v>
      </c>
      <c r="D3493" s="6">
        <v>100000</v>
      </c>
      <c r="E3493" s="8">
        <v>12</v>
      </c>
      <c r="F3493" t="s">
        <v>8220</v>
      </c>
      <c r="G3493" t="s">
        <v>8228</v>
      </c>
      <c r="H3493" t="s">
        <v>8250</v>
      </c>
      <c r="I3493" s="12">
        <v>1418841045</v>
      </c>
      <c r="J3493" s="12">
        <v>1416249045</v>
      </c>
      <c r="K3493" s="13">
        <f>(J3493/86400)+25569</f>
        <v>41960.771354166667</v>
      </c>
      <c r="L3493" t="b">
        <v>0</v>
      </c>
      <c r="M3493">
        <v>3</v>
      </c>
      <c r="N3493" t="b">
        <v>0</v>
      </c>
      <c r="O3493" t="s">
        <v>8270</v>
      </c>
      <c r="Q3493">
        <f>YEAR(K3493)</f>
        <v>2014</v>
      </c>
      <c r="R3493">
        <f t="shared" si="109"/>
        <v>0</v>
      </c>
      <c r="S3493" s="17" t="s">
        <v>8328</v>
      </c>
      <c r="T3493" t="s">
        <v>8362</v>
      </c>
    </row>
    <row r="3494" spans="1:20" ht="48" x14ac:dyDescent="0.2">
      <c r="A3494">
        <v>512</v>
      </c>
      <c r="B3494" s="3" t="s">
        <v>513</v>
      </c>
      <c r="C3494" s="3" t="s">
        <v>4622</v>
      </c>
      <c r="D3494" s="6">
        <v>8000</v>
      </c>
      <c r="E3494" s="8">
        <v>11</v>
      </c>
      <c r="F3494" t="s">
        <v>8220</v>
      </c>
      <c r="G3494" t="s">
        <v>8223</v>
      </c>
      <c r="H3494" t="s">
        <v>8245</v>
      </c>
      <c r="I3494" s="12">
        <v>1479667727</v>
      </c>
      <c r="J3494" s="12">
        <v>1475776127</v>
      </c>
      <c r="K3494" s="13">
        <f>(J3494/86400)+25569</f>
        <v>42649.742210648154</v>
      </c>
      <c r="L3494" t="b">
        <v>0</v>
      </c>
      <c r="M3494">
        <v>2</v>
      </c>
      <c r="N3494" t="b">
        <v>0</v>
      </c>
      <c r="O3494" t="s">
        <v>8268</v>
      </c>
      <c r="Q3494">
        <f>YEAR(K3494)</f>
        <v>2016</v>
      </c>
      <c r="R3494">
        <f t="shared" si="109"/>
        <v>0</v>
      </c>
      <c r="S3494" s="17" t="s">
        <v>8341</v>
      </c>
      <c r="T3494" t="s">
        <v>8359</v>
      </c>
    </row>
    <row r="3495" spans="1:20" ht="48" x14ac:dyDescent="0.2">
      <c r="A3495">
        <v>167</v>
      </c>
      <c r="B3495" s="3" t="s">
        <v>169</v>
      </c>
      <c r="C3495" s="3" t="s">
        <v>4277</v>
      </c>
      <c r="D3495" s="6">
        <v>110000</v>
      </c>
      <c r="E3495" s="8">
        <v>11</v>
      </c>
      <c r="F3495" t="s">
        <v>8220</v>
      </c>
      <c r="G3495" t="s">
        <v>8223</v>
      </c>
      <c r="H3495" t="s">
        <v>8245</v>
      </c>
      <c r="I3495" s="12">
        <v>1438726535</v>
      </c>
      <c r="J3495" s="12">
        <v>1433542535</v>
      </c>
      <c r="K3495" s="13">
        <f>(J3495/86400)+25569</f>
        <v>42160.927488425921</v>
      </c>
      <c r="L3495" t="b">
        <v>0</v>
      </c>
      <c r="M3495">
        <v>2</v>
      </c>
      <c r="N3495" t="b">
        <v>0</v>
      </c>
      <c r="O3495" t="s">
        <v>8266</v>
      </c>
      <c r="Q3495">
        <f>YEAR(K3495)</f>
        <v>2015</v>
      </c>
      <c r="R3495">
        <f t="shared" si="109"/>
        <v>0</v>
      </c>
      <c r="S3495" s="17" t="s">
        <v>8341</v>
      </c>
      <c r="T3495" t="s">
        <v>8345</v>
      </c>
    </row>
    <row r="3496" spans="1:20" ht="48" x14ac:dyDescent="0.2">
      <c r="A3496">
        <v>1130</v>
      </c>
      <c r="B3496" s="3" t="s">
        <v>1131</v>
      </c>
      <c r="C3496" s="3" t="s">
        <v>5240</v>
      </c>
      <c r="D3496" s="6">
        <v>5000</v>
      </c>
      <c r="E3496" s="8">
        <v>11</v>
      </c>
      <c r="F3496" t="s">
        <v>8220</v>
      </c>
      <c r="G3496" t="s">
        <v>8223</v>
      </c>
      <c r="H3496" t="s">
        <v>8245</v>
      </c>
      <c r="I3496" s="12">
        <v>1416963300</v>
      </c>
      <c r="J3496" s="12">
        <v>1411775700</v>
      </c>
      <c r="K3496" s="13">
        <f>(J3496/86400)+25569</f>
        <v>41908.996527777781</v>
      </c>
      <c r="L3496" t="b">
        <v>0</v>
      </c>
      <c r="M3496">
        <v>3</v>
      </c>
      <c r="N3496" t="b">
        <v>0</v>
      </c>
      <c r="O3496" t="s">
        <v>8281</v>
      </c>
      <c r="Q3496">
        <f>YEAR(K3496)</f>
        <v>2014</v>
      </c>
      <c r="R3496">
        <f t="shared" si="109"/>
        <v>0</v>
      </c>
      <c r="S3496" s="17" t="s">
        <v>8336</v>
      </c>
      <c r="T3496" t="s">
        <v>8364</v>
      </c>
    </row>
    <row r="3497" spans="1:20" ht="48" x14ac:dyDescent="0.2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 s="12">
        <v>1397910848</v>
      </c>
      <c r="J3497" s="12">
        <v>1395318848</v>
      </c>
      <c r="K3497" s="13">
        <f>(J3497/86400)+25569</f>
        <v>41718.5237037037</v>
      </c>
      <c r="L3497" t="b">
        <v>0</v>
      </c>
      <c r="M3497">
        <v>3</v>
      </c>
      <c r="N3497" t="b">
        <v>0</v>
      </c>
      <c r="O3497" t="s">
        <v>8280</v>
      </c>
      <c r="Q3497">
        <f>YEAR(K3497)</f>
        <v>2014</v>
      </c>
      <c r="R3497">
        <f t="shared" si="109"/>
        <v>0</v>
      </c>
      <c r="S3497" s="17" t="s">
        <v>8336</v>
      </c>
      <c r="T3497" t="s">
        <v>8354</v>
      </c>
    </row>
    <row r="3498" spans="1:20" ht="48" x14ac:dyDescent="0.2">
      <c r="A3498">
        <v>1715</v>
      </c>
      <c r="B3498" s="3" t="s">
        <v>1716</v>
      </c>
      <c r="C3498" s="3" t="s">
        <v>5825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 s="12">
        <v>1427772120</v>
      </c>
      <c r="J3498" s="12">
        <v>1425186785</v>
      </c>
      <c r="K3498" s="13">
        <f>(J3498/86400)+25569</f>
        <v>42064.217418981483</v>
      </c>
      <c r="L3498" t="b">
        <v>0</v>
      </c>
      <c r="M3498">
        <v>2</v>
      </c>
      <c r="N3498" t="b">
        <v>0</v>
      </c>
      <c r="O3498" t="s">
        <v>8291</v>
      </c>
      <c r="Q3498">
        <f>YEAR(K3498)</f>
        <v>2015</v>
      </c>
      <c r="R3498">
        <f t="shared" si="109"/>
        <v>0</v>
      </c>
      <c r="S3498" s="17" t="s">
        <v>8347</v>
      </c>
      <c r="T3498" t="s">
        <v>8350</v>
      </c>
    </row>
    <row r="3499" spans="1:20" ht="48" x14ac:dyDescent="0.2">
      <c r="A3499">
        <v>981</v>
      </c>
      <c r="B3499" s="3" t="s">
        <v>982</v>
      </c>
      <c r="C3499" s="3" t="s">
        <v>5091</v>
      </c>
      <c r="D3499" s="6">
        <v>88888</v>
      </c>
      <c r="E3499" s="8">
        <v>11</v>
      </c>
      <c r="F3499" t="s">
        <v>8220</v>
      </c>
      <c r="G3499" t="s">
        <v>8223</v>
      </c>
      <c r="H3499" t="s">
        <v>8245</v>
      </c>
      <c r="I3499" s="12">
        <v>1407624222</v>
      </c>
      <c r="J3499" s="12">
        <v>1405032222</v>
      </c>
      <c r="K3499" s="13">
        <f>(J3499/86400)+25569</f>
        <v>41830.947013888886</v>
      </c>
      <c r="L3499" t="b">
        <v>0</v>
      </c>
      <c r="M3499">
        <v>4</v>
      </c>
      <c r="N3499" t="b">
        <v>0</v>
      </c>
      <c r="O3499" t="s">
        <v>8271</v>
      </c>
      <c r="Q3499">
        <f>YEAR(K3499)</f>
        <v>2014</v>
      </c>
      <c r="R3499">
        <f t="shared" si="109"/>
        <v>0</v>
      </c>
      <c r="S3499" s="17" t="s">
        <v>8328</v>
      </c>
      <c r="T3499" t="s">
        <v>8330</v>
      </c>
    </row>
    <row r="3500" spans="1:20" ht="32" x14ac:dyDescent="0.2">
      <c r="A3500">
        <v>3866</v>
      </c>
      <c r="B3500" s="3" t="s">
        <v>3863</v>
      </c>
      <c r="C3500" s="3" t="s">
        <v>7975</v>
      </c>
      <c r="D3500" s="6">
        <v>2000</v>
      </c>
      <c r="E3500" s="8">
        <v>11</v>
      </c>
      <c r="F3500" t="s">
        <v>8220</v>
      </c>
      <c r="G3500" t="s">
        <v>8223</v>
      </c>
      <c r="H3500" t="s">
        <v>8245</v>
      </c>
      <c r="I3500" s="12">
        <v>1458703740</v>
      </c>
      <c r="J3500" s="12">
        <v>1454453021</v>
      </c>
      <c r="K3500" s="13">
        <f>(J3500/86400)+25569</f>
        <v>42402.947002314817</v>
      </c>
      <c r="L3500" t="b">
        <v>0</v>
      </c>
      <c r="M3500">
        <v>2</v>
      </c>
      <c r="N3500" t="b">
        <v>0</v>
      </c>
      <c r="O3500" t="s">
        <v>8269</v>
      </c>
      <c r="Q3500">
        <f>YEAR(K3500)</f>
        <v>2016</v>
      </c>
      <c r="R3500">
        <f t="shared" si="109"/>
        <v>1</v>
      </c>
      <c r="S3500" s="17" t="s">
        <v>8343</v>
      </c>
      <c r="T3500" t="s">
        <v>8346</v>
      </c>
    </row>
    <row r="3501" spans="1:20" ht="48" x14ac:dyDescent="0.2">
      <c r="A3501">
        <v>3940</v>
      </c>
      <c r="B3501" s="3" t="s">
        <v>3937</v>
      </c>
      <c r="C3501" s="3" t="s">
        <v>8048</v>
      </c>
      <c r="D3501" s="6">
        <v>5000</v>
      </c>
      <c r="E3501" s="8">
        <v>11</v>
      </c>
      <c r="F3501" t="s">
        <v>8220</v>
      </c>
      <c r="G3501" t="s">
        <v>8223</v>
      </c>
      <c r="H3501" t="s">
        <v>8245</v>
      </c>
      <c r="I3501" s="12">
        <v>1420199351</v>
      </c>
      <c r="J3501" s="12">
        <v>1416311351</v>
      </c>
      <c r="K3501" s="13">
        <f>(J3501/86400)+25569</f>
        <v>41961.492488425924</v>
      </c>
      <c r="L3501" t="b">
        <v>0</v>
      </c>
      <c r="M3501">
        <v>2</v>
      </c>
      <c r="N3501" t="b">
        <v>0</v>
      </c>
      <c r="O3501" t="s">
        <v>8269</v>
      </c>
      <c r="Q3501">
        <f>YEAR(K3501)</f>
        <v>2014</v>
      </c>
      <c r="R3501">
        <f t="shared" si="109"/>
        <v>0</v>
      </c>
      <c r="S3501" s="17" t="s">
        <v>8343</v>
      </c>
      <c r="T3501" t="s">
        <v>8346</v>
      </c>
    </row>
    <row r="3502" spans="1:20" ht="64" x14ac:dyDescent="0.2">
      <c r="A3502">
        <v>3970</v>
      </c>
      <c r="B3502" s="3" t="s">
        <v>3967</v>
      </c>
      <c r="C3502" s="3" t="s">
        <v>8077</v>
      </c>
      <c r="D3502" s="6">
        <v>15000</v>
      </c>
      <c r="E3502" s="8">
        <v>11</v>
      </c>
      <c r="F3502" t="s">
        <v>8220</v>
      </c>
      <c r="G3502" t="s">
        <v>8223</v>
      </c>
      <c r="H3502" t="s">
        <v>8245</v>
      </c>
      <c r="I3502" s="12">
        <v>1460925811</v>
      </c>
      <c r="J3502" s="12">
        <v>1458333811</v>
      </c>
      <c r="K3502" s="13">
        <f>(J3502/86400)+25569</f>
        <v>42447.863553240742</v>
      </c>
      <c r="L3502" t="b">
        <v>0</v>
      </c>
      <c r="M3502">
        <v>2</v>
      </c>
      <c r="N3502" t="b">
        <v>0</v>
      </c>
      <c r="O3502" t="s">
        <v>8269</v>
      </c>
      <c r="Q3502">
        <f>YEAR(K3502)</f>
        <v>2016</v>
      </c>
      <c r="R3502">
        <f t="shared" si="109"/>
        <v>0</v>
      </c>
      <c r="S3502" s="17" t="s">
        <v>8343</v>
      </c>
      <c r="T3502" t="s">
        <v>8346</v>
      </c>
    </row>
    <row r="3503" spans="1:20" ht="32" x14ac:dyDescent="0.2">
      <c r="A3503">
        <v>3103</v>
      </c>
      <c r="B3503" s="3" t="s">
        <v>3103</v>
      </c>
      <c r="C3503" s="3" t="s">
        <v>7213</v>
      </c>
      <c r="D3503" s="6">
        <v>4100</v>
      </c>
      <c r="E3503" s="8">
        <v>11</v>
      </c>
      <c r="F3503" t="s">
        <v>8220</v>
      </c>
      <c r="G3503" t="s">
        <v>8223</v>
      </c>
      <c r="H3503" t="s">
        <v>8245</v>
      </c>
      <c r="I3503" s="12">
        <v>1434080706</v>
      </c>
      <c r="J3503" s="12">
        <v>1428896706</v>
      </c>
      <c r="K3503" s="13">
        <f>(J3503/86400)+25569</f>
        <v>42107.156319444446</v>
      </c>
      <c r="L3503" t="b">
        <v>0</v>
      </c>
      <c r="M3503">
        <v>2</v>
      </c>
      <c r="N3503" t="b">
        <v>0</v>
      </c>
      <c r="O3503" t="s">
        <v>8301</v>
      </c>
      <c r="Q3503">
        <f>YEAR(K3503)</f>
        <v>2015</v>
      </c>
      <c r="R3503">
        <f t="shared" si="109"/>
        <v>0</v>
      </c>
      <c r="S3503" s="17" t="s">
        <v>8343</v>
      </c>
      <c r="T3503" t="s">
        <v>8344</v>
      </c>
    </row>
    <row r="3504" spans="1:20" ht="48" x14ac:dyDescent="0.2">
      <c r="A3504">
        <v>443</v>
      </c>
      <c r="B3504" s="3" t="s">
        <v>444</v>
      </c>
      <c r="C3504" s="3" t="s">
        <v>4553</v>
      </c>
      <c r="D3504" s="6">
        <v>10000</v>
      </c>
      <c r="E3504" s="8">
        <v>10</v>
      </c>
      <c r="F3504" t="s">
        <v>8220</v>
      </c>
      <c r="G3504" t="s">
        <v>8228</v>
      </c>
      <c r="H3504" t="s">
        <v>8250</v>
      </c>
      <c r="I3504" s="12">
        <v>1391991701</v>
      </c>
      <c r="J3504" s="12">
        <v>1389399701</v>
      </c>
      <c r="K3504" s="13">
        <f>(J3504/86400)+25569</f>
        <v>41650.015057870369</v>
      </c>
      <c r="L3504" t="b">
        <v>0</v>
      </c>
      <c r="M3504">
        <v>2</v>
      </c>
      <c r="N3504" t="b">
        <v>0</v>
      </c>
      <c r="O3504" t="s">
        <v>8268</v>
      </c>
      <c r="Q3504">
        <f>YEAR(K3504)</f>
        <v>2014</v>
      </c>
      <c r="R3504">
        <f t="shared" si="109"/>
        <v>0</v>
      </c>
      <c r="S3504" s="17" t="s">
        <v>8341</v>
      </c>
      <c r="T3504" t="s">
        <v>8359</v>
      </c>
    </row>
    <row r="3505" spans="1:20" ht="48" x14ac:dyDescent="0.2">
      <c r="A3505">
        <v>482</v>
      </c>
      <c r="B3505" s="3" t="s">
        <v>483</v>
      </c>
      <c r="C3505" s="3" t="s">
        <v>4592</v>
      </c>
      <c r="D3505" s="6">
        <v>10000</v>
      </c>
      <c r="E3505" s="8">
        <v>10</v>
      </c>
      <c r="F3505" t="s">
        <v>8220</v>
      </c>
      <c r="G3505" t="s">
        <v>8223</v>
      </c>
      <c r="H3505" t="s">
        <v>8245</v>
      </c>
      <c r="I3505" s="12">
        <v>1460644440</v>
      </c>
      <c r="J3505" s="12">
        <v>1458336690</v>
      </c>
      <c r="K3505" s="13">
        <f>(J3505/86400)+25569</f>
        <v>42447.896874999999</v>
      </c>
      <c r="L3505" t="b">
        <v>0</v>
      </c>
      <c r="M3505">
        <v>1</v>
      </c>
      <c r="N3505" t="b">
        <v>0</v>
      </c>
      <c r="O3505" t="s">
        <v>8268</v>
      </c>
      <c r="Q3505">
        <f>YEAR(K3505)</f>
        <v>2016</v>
      </c>
      <c r="R3505">
        <f t="shared" si="109"/>
        <v>0</v>
      </c>
      <c r="S3505" s="17" t="s">
        <v>8341</v>
      </c>
      <c r="T3505" t="s">
        <v>8359</v>
      </c>
    </row>
    <row r="3506" spans="1:20" ht="48" x14ac:dyDescent="0.2">
      <c r="A3506">
        <v>509</v>
      </c>
      <c r="B3506" s="3" t="s">
        <v>510</v>
      </c>
      <c r="C3506" s="3" t="s">
        <v>4619</v>
      </c>
      <c r="D3506" s="6">
        <v>5000</v>
      </c>
      <c r="E3506" s="8">
        <v>10</v>
      </c>
      <c r="F3506" t="s">
        <v>8220</v>
      </c>
      <c r="G3506" t="s">
        <v>8224</v>
      </c>
      <c r="H3506" t="s">
        <v>8246</v>
      </c>
      <c r="I3506" s="12">
        <v>1435504170</v>
      </c>
      <c r="J3506" s="12">
        <v>1432912170</v>
      </c>
      <c r="K3506" s="13">
        <f>(J3506/86400)+25569</f>
        <v>42153.631597222222</v>
      </c>
      <c r="L3506" t="b">
        <v>0</v>
      </c>
      <c r="M3506">
        <v>1</v>
      </c>
      <c r="N3506" t="b">
        <v>0</v>
      </c>
      <c r="O3506" t="s">
        <v>8268</v>
      </c>
      <c r="Q3506">
        <f>YEAR(K3506)</f>
        <v>2015</v>
      </c>
      <c r="R3506">
        <f t="shared" si="109"/>
        <v>0</v>
      </c>
      <c r="S3506" s="17" t="s">
        <v>8341</v>
      </c>
      <c r="T3506" t="s">
        <v>8359</v>
      </c>
    </row>
    <row r="3507" spans="1:20" ht="48" x14ac:dyDescent="0.2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 s="12">
        <v>1455753540</v>
      </c>
      <c r="J3507" s="12">
        <v>1452058282</v>
      </c>
      <c r="K3507" s="13">
        <f>(J3507/86400)+25569</f>
        <v>42375.230115740742</v>
      </c>
      <c r="L3507" t="b">
        <v>0</v>
      </c>
      <c r="M3507">
        <v>1</v>
      </c>
      <c r="N3507" t="b">
        <v>0</v>
      </c>
      <c r="O3507" t="s">
        <v>8266</v>
      </c>
      <c r="Q3507">
        <f>YEAR(K3507)</f>
        <v>2016</v>
      </c>
      <c r="R3507">
        <f t="shared" si="109"/>
        <v>0</v>
      </c>
      <c r="S3507" s="17" t="s">
        <v>8341</v>
      </c>
      <c r="T3507" t="s">
        <v>8345</v>
      </c>
    </row>
    <row r="3508" spans="1:20" ht="48" hidden="1" x14ac:dyDescent="0.2">
      <c r="A3508">
        <v>120</v>
      </c>
      <c r="B3508" s="3" t="s">
        <v>122</v>
      </c>
      <c r="C3508" s="3" t="s">
        <v>4231</v>
      </c>
      <c r="D3508" s="6">
        <v>70000</v>
      </c>
      <c r="E3508" s="8">
        <v>10</v>
      </c>
      <c r="F3508" t="s">
        <v>8219</v>
      </c>
      <c r="G3508" t="s">
        <v>8230</v>
      </c>
      <c r="H3508" t="s">
        <v>8251</v>
      </c>
      <c r="I3508" s="12">
        <v>1475457107</v>
      </c>
      <c r="J3508" s="12">
        <v>1472865107</v>
      </c>
      <c r="K3508" s="13">
        <f>(J3508/86400)+25569</f>
        <v>42616.049849537041</v>
      </c>
      <c r="L3508" t="b">
        <v>0</v>
      </c>
      <c r="M3508">
        <v>1</v>
      </c>
      <c r="N3508" t="b">
        <v>0</v>
      </c>
      <c r="O3508" t="s">
        <v>8265</v>
      </c>
      <c r="Q3508">
        <f>YEAR(K3508)</f>
        <v>2016</v>
      </c>
      <c r="R3508">
        <f t="shared" si="109"/>
        <v>0</v>
      </c>
      <c r="S3508" s="17" t="s">
        <v>8341</v>
      </c>
      <c r="T3508" t="s">
        <v>8357</v>
      </c>
    </row>
    <row r="3509" spans="1:20" ht="48" hidden="1" x14ac:dyDescent="0.2">
      <c r="A3509">
        <v>142</v>
      </c>
      <c r="B3509" s="3" t="s">
        <v>144</v>
      </c>
      <c r="C3509" s="3" t="s">
        <v>4252</v>
      </c>
      <c r="D3509" s="6">
        <v>3000</v>
      </c>
      <c r="E3509" s="8">
        <v>10</v>
      </c>
      <c r="F3509" t="s">
        <v>8219</v>
      </c>
      <c r="G3509" t="s">
        <v>8223</v>
      </c>
      <c r="H3509" t="s">
        <v>8245</v>
      </c>
      <c r="I3509" s="12">
        <v>1416176778</v>
      </c>
      <c r="J3509" s="12">
        <v>1414358778</v>
      </c>
      <c r="K3509" s="13">
        <f>(J3509/86400)+25569</f>
        <v>41938.893263888887</v>
      </c>
      <c r="L3509" t="b">
        <v>0</v>
      </c>
      <c r="M3509">
        <v>1</v>
      </c>
      <c r="N3509" t="b">
        <v>0</v>
      </c>
      <c r="O3509" t="s">
        <v>8265</v>
      </c>
      <c r="Q3509">
        <f>YEAR(K3509)</f>
        <v>2014</v>
      </c>
      <c r="R3509">
        <f t="shared" si="109"/>
        <v>0</v>
      </c>
      <c r="S3509" s="17" t="s">
        <v>8341</v>
      </c>
      <c r="T3509" t="s">
        <v>8357</v>
      </c>
    </row>
    <row r="3510" spans="1:20" ht="48" hidden="1" x14ac:dyDescent="0.2">
      <c r="A3510">
        <v>159</v>
      </c>
      <c r="B3510" s="3" t="s">
        <v>161</v>
      </c>
      <c r="C3510" s="3" t="s">
        <v>4269</v>
      </c>
      <c r="D3510" s="6">
        <v>500000</v>
      </c>
      <c r="E3510" s="8">
        <v>10</v>
      </c>
      <c r="F3510" t="s">
        <v>8219</v>
      </c>
      <c r="G3510" t="s">
        <v>8223</v>
      </c>
      <c r="H3510" t="s">
        <v>8245</v>
      </c>
      <c r="I3510" s="12">
        <v>1467541545</v>
      </c>
      <c r="J3510" s="12">
        <v>1464085545</v>
      </c>
      <c r="K3510" s="13">
        <f>(J3510/86400)+25569</f>
        <v>42514.434548611112</v>
      </c>
      <c r="L3510" t="b">
        <v>0</v>
      </c>
      <c r="M3510">
        <v>1</v>
      </c>
      <c r="N3510" t="b">
        <v>0</v>
      </c>
      <c r="O3510" t="s">
        <v>8265</v>
      </c>
      <c r="Q3510">
        <f>YEAR(K3510)</f>
        <v>2016</v>
      </c>
      <c r="R3510">
        <f t="shared" si="109"/>
        <v>0</v>
      </c>
      <c r="S3510" s="17" t="s">
        <v>8341</v>
      </c>
      <c r="T3510" t="s">
        <v>8357</v>
      </c>
    </row>
    <row r="3511" spans="1:20" ht="64" x14ac:dyDescent="0.2">
      <c r="A3511">
        <v>1176</v>
      </c>
      <c r="B3511" s="3" t="s">
        <v>1177</v>
      </c>
      <c r="C3511" s="3" t="s">
        <v>5286</v>
      </c>
      <c r="D3511" s="6">
        <v>175000</v>
      </c>
      <c r="E3511" s="8">
        <v>10</v>
      </c>
      <c r="F3511" t="s">
        <v>8220</v>
      </c>
      <c r="G3511" t="s">
        <v>8225</v>
      </c>
      <c r="H3511" t="s">
        <v>8247</v>
      </c>
      <c r="I3511" s="12">
        <v>1488805200</v>
      </c>
      <c r="J3511" s="12">
        <v>1484094498</v>
      </c>
      <c r="K3511" s="13">
        <f>(J3511/86400)+25569</f>
        <v>42746.019652777773</v>
      </c>
      <c r="L3511" t="b">
        <v>0</v>
      </c>
      <c r="M3511">
        <v>1</v>
      </c>
      <c r="N3511" t="b">
        <v>0</v>
      </c>
      <c r="O3511" t="s">
        <v>8282</v>
      </c>
      <c r="Q3511">
        <f>YEAR(K3511)</f>
        <v>2017</v>
      </c>
      <c r="R3511">
        <f t="shared" si="109"/>
        <v>0</v>
      </c>
      <c r="S3511" s="17" t="s">
        <v>8339</v>
      </c>
      <c r="T3511" t="s">
        <v>8365</v>
      </c>
    </row>
    <row r="3512" spans="1:20" ht="32" x14ac:dyDescent="0.2">
      <c r="A3512">
        <v>2440</v>
      </c>
      <c r="B3512" s="3" t="s">
        <v>2441</v>
      </c>
      <c r="C3512" s="3" t="s">
        <v>6550</v>
      </c>
      <c r="D3512" s="6">
        <v>5000</v>
      </c>
      <c r="E3512" s="8">
        <v>10</v>
      </c>
      <c r="F3512" t="s">
        <v>8220</v>
      </c>
      <c r="G3512" t="s">
        <v>8241</v>
      </c>
      <c r="H3512" t="s">
        <v>8248</v>
      </c>
      <c r="I3512" s="12">
        <v>1455399313</v>
      </c>
      <c r="J3512" s="12">
        <v>1452807313</v>
      </c>
      <c r="K3512" s="13">
        <f>(J3512/86400)+25569</f>
        <v>42383.899456018524</v>
      </c>
      <c r="L3512" t="b">
        <v>0</v>
      </c>
      <c r="M3512">
        <v>2</v>
      </c>
      <c r="N3512" t="b">
        <v>0</v>
      </c>
      <c r="O3512" t="s">
        <v>8282</v>
      </c>
      <c r="Q3512">
        <f>YEAR(K3512)</f>
        <v>2016</v>
      </c>
      <c r="R3512">
        <f t="shared" si="109"/>
        <v>0</v>
      </c>
      <c r="S3512" s="17" t="s">
        <v>8339</v>
      </c>
      <c r="T3512" t="s">
        <v>8365</v>
      </c>
    </row>
    <row r="3513" spans="1:20" ht="48" x14ac:dyDescent="0.2">
      <c r="A3513">
        <v>2685</v>
      </c>
      <c r="B3513" s="3" t="s">
        <v>2685</v>
      </c>
      <c r="C3513" s="3" t="s">
        <v>6795</v>
      </c>
      <c r="D3513" s="6">
        <v>50000</v>
      </c>
      <c r="E3513" s="8">
        <v>10</v>
      </c>
      <c r="F3513" t="s">
        <v>8220</v>
      </c>
      <c r="G3513" t="s">
        <v>8223</v>
      </c>
      <c r="H3513" t="s">
        <v>8245</v>
      </c>
      <c r="I3513" s="12">
        <v>1430149330</v>
      </c>
      <c r="J3513" s="12">
        <v>1424968930</v>
      </c>
      <c r="K3513" s="13">
        <f>(J3513/86400)+25569</f>
        <v>42061.69594907407</v>
      </c>
      <c r="L3513" t="b">
        <v>0</v>
      </c>
      <c r="M3513">
        <v>1</v>
      </c>
      <c r="N3513" t="b">
        <v>0</v>
      </c>
      <c r="O3513" t="s">
        <v>8282</v>
      </c>
      <c r="Q3513">
        <f>YEAR(K3513)</f>
        <v>2015</v>
      </c>
      <c r="R3513">
        <f t="shared" si="109"/>
        <v>0</v>
      </c>
      <c r="S3513" s="17" t="s">
        <v>8339</v>
      </c>
      <c r="T3513" t="s">
        <v>8365</v>
      </c>
    </row>
    <row r="3514" spans="1:20" ht="32" x14ac:dyDescent="0.2">
      <c r="A3514">
        <v>1126</v>
      </c>
      <c r="B3514" s="3" t="s">
        <v>1127</v>
      </c>
      <c r="C3514" s="3" t="s">
        <v>5236</v>
      </c>
      <c r="D3514" s="6">
        <v>2000</v>
      </c>
      <c r="E3514" s="8">
        <v>10</v>
      </c>
      <c r="F3514" t="s">
        <v>8220</v>
      </c>
      <c r="G3514" t="s">
        <v>8223</v>
      </c>
      <c r="H3514" t="s">
        <v>8245</v>
      </c>
      <c r="I3514" s="12">
        <v>1468482694</v>
      </c>
      <c r="J3514" s="12">
        <v>1465890694</v>
      </c>
      <c r="K3514" s="13">
        <f>(J3514/86400)+25569</f>
        <v>42535.327476851853</v>
      </c>
      <c r="L3514" t="b">
        <v>0</v>
      </c>
      <c r="M3514">
        <v>2</v>
      </c>
      <c r="N3514" t="b">
        <v>0</v>
      </c>
      <c r="O3514" t="s">
        <v>8281</v>
      </c>
      <c r="Q3514">
        <f>YEAR(K3514)</f>
        <v>2016</v>
      </c>
      <c r="R3514">
        <f t="shared" si="109"/>
        <v>1</v>
      </c>
      <c r="S3514" s="17" t="s">
        <v>8336</v>
      </c>
      <c r="T3514" t="s">
        <v>8364</v>
      </c>
    </row>
    <row r="3515" spans="1:20" ht="48" x14ac:dyDescent="0.2">
      <c r="A3515">
        <v>1863</v>
      </c>
      <c r="B3515" s="3" t="s">
        <v>1864</v>
      </c>
      <c r="C3515" s="3" t="s">
        <v>5973</v>
      </c>
      <c r="D3515" s="6">
        <v>2500</v>
      </c>
      <c r="E3515" s="8">
        <v>10</v>
      </c>
      <c r="F3515" t="s">
        <v>8220</v>
      </c>
      <c r="G3515" t="s">
        <v>8223</v>
      </c>
      <c r="H3515" t="s">
        <v>8245</v>
      </c>
      <c r="I3515" s="12">
        <v>1402600085</v>
      </c>
      <c r="J3515" s="12">
        <v>1400008085</v>
      </c>
      <c r="K3515" s="13">
        <f>(J3515/86400)+25569</f>
        <v>41772.797280092593</v>
      </c>
      <c r="L3515" t="b">
        <v>0</v>
      </c>
      <c r="M3515">
        <v>2</v>
      </c>
      <c r="N3515" t="b">
        <v>0</v>
      </c>
      <c r="O3515" t="s">
        <v>8281</v>
      </c>
      <c r="Q3515">
        <f>YEAR(K3515)</f>
        <v>2014</v>
      </c>
      <c r="R3515">
        <f t="shared" si="109"/>
        <v>0</v>
      </c>
      <c r="S3515" s="17" t="s">
        <v>8336</v>
      </c>
      <c r="T3515" t="s">
        <v>8364</v>
      </c>
    </row>
    <row r="3516" spans="1:20" ht="48" x14ac:dyDescent="0.2">
      <c r="A3516">
        <v>1867</v>
      </c>
      <c r="B3516" s="3" t="s">
        <v>1868</v>
      </c>
      <c r="C3516" s="3" t="s">
        <v>5977</v>
      </c>
      <c r="D3516" s="6">
        <v>20000</v>
      </c>
      <c r="E3516" s="8">
        <v>10</v>
      </c>
      <c r="F3516" t="s">
        <v>8220</v>
      </c>
      <c r="G3516" t="s">
        <v>8223</v>
      </c>
      <c r="H3516" t="s">
        <v>8245</v>
      </c>
      <c r="I3516" s="12">
        <v>1478383912</v>
      </c>
      <c r="J3516" s="12">
        <v>1475791912</v>
      </c>
      <c r="K3516" s="13">
        <f>(J3516/86400)+25569</f>
        <v>42649.924907407403</v>
      </c>
      <c r="L3516" t="b">
        <v>0</v>
      </c>
      <c r="M3516">
        <v>1</v>
      </c>
      <c r="N3516" t="b">
        <v>0</v>
      </c>
      <c r="O3516" t="s">
        <v>8281</v>
      </c>
      <c r="Q3516">
        <f>YEAR(K3516)</f>
        <v>2016</v>
      </c>
      <c r="R3516">
        <f t="shared" si="109"/>
        <v>0</v>
      </c>
      <c r="S3516" s="17" t="s">
        <v>8336</v>
      </c>
      <c r="T3516" t="s">
        <v>8364</v>
      </c>
    </row>
    <row r="3517" spans="1:20" ht="32" x14ac:dyDescent="0.2">
      <c r="A3517">
        <v>1073</v>
      </c>
      <c r="B3517" s="3" t="s">
        <v>1074</v>
      </c>
      <c r="C3517" s="3" t="s">
        <v>5183</v>
      </c>
      <c r="D3517" s="6">
        <v>750</v>
      </c>
      <c r="E3517" s="8">
        <v>10</v>
      </c>
      <c r="F3517" t="s">
        <v>8220</v>
      </c>
      <c r="G3517" t="s">
        <v>8223</v>
      </c>
      <c r="H3517" t="s">
        <v>8245</v>
      </c>
      <c r="I3517" s="12">
        <v>1318806541</v>
      </c>
      <c r="J3517" s="12">
        <v>1316214541</v>
      </c>
      <c r="K3517" s="13">
        <f>(J3517/86400)+25569</f>
        <v>40802.964594907404</v>
      </c>
      <c r="L3517" t="b">
        <v>0</v>
      </c>
      <c r="M3517">
        <v>1</v>
      </c>
      <c r="N3517" t="b">
        <v>0</v>
      </c>
      <c r="O3517" t="s">
        <v>8280</v>
      </c>
      <c r="Q3517">
        <f>YEAR(K3517)</f>
        <v>2011</v>
      </c>
      <c r="R3517">
        <f t="shared" si="109"/>
        <v>1</v>
      </c>
      <c r="S3517" s="17" t="s">
        <v>8336</v>
      </c>
      <c r="T3517" t="s">
        <v>8354</v>
      </c>
    </row>
    <row r="3518" spans="1:20" ht="48" x14ac:dyDescent="0.2">
      <c r="A3518">
        <v>1114</v>
      </c>
      <c r="B3518" s="3" t="s">
        <v>1115</v>
      </c>
      <c r="C3518" s="3" t="s">
        <v>5224</v>
      </c>
      <c r="D3518" s="6">
        <v>6000</v>
      </c>
      <c r="E3518" s="8">
        <v>10</v>
      </c>
      <c r="F3518" t="s">
        <v>8220</v>
      </c>
      <c r="G3518" t="s">
        <v>8224</v>
      </c>
      <c r="H3518" t="s">
        <v>8246</v>
      </c>
      <c r="I3518" s="12">
        <v>1381306687</v>
      </c>
      <c r="J3518" s="12">
        <v>1378714687</v>
      </c>
      <c r="K3518" s="13">
        <f>(J3518/86400)+25569</f>
        <v>41526.345914351856</v>
      </c>
      <c r="L3518" t="b">
        <v>0</v>
      </c>
      <c r="M3518">
        <v>3</v>
      </c>
      <c r="N3518" t="b">
        <v>0</v>
      </c>
      <c r="O3518" t="s">
        <v>8280</v>
      </c>
      <c r="Q3518">
        <f>YEAR(K3518)</f>
        <v>2013</v>
      </c>
      <c r="R3518">
        <f t="shared" si="109"/>
        <v>0</v>
      </c>
      <c r="S3518" s="17" t="s">
        <v>8336</v>
      </c>
      <c r="T3518" t="s">
        <v>8354</v>
      </c>
    </row>
    <row r="3519" spans="1:20" ht="48" x14ac:dyDescent="0.2">
      <c r="A3519">
        <v>2126</v>
      </c>
      <c r="B3519" s="3" t="s">
        <v>2127</v>
      </c>
      <c r="C3519" s="3" t="s">
        <v>6236</v>
      </c>
      <c r="D3519" s="6">
        <v>20000</v>
      </c>
      <c r="E3519" s="8">
        <v>10</v>
      </c>
      <c r="F3519" t="s">
        <v>8220</v>
      </c>
      <c r="G3519" t="s">
        <v>8223</v>
      </c>
      <c r="H3519" t="s">
        <v>8245</v>
      </c>
      <c r="I3519" s="12">
        <v>1418080887</v>
      </c>
      <c r="J3519" s="12">
        <v>1415488887</v>
      </c>
      <c r="K3519" s="13">
        <f>(J3519/86400)+25569</f>
        <v>41951.973229166666</v>
      </c>
      <c r="L3519" t="b">
        <v>0</v>
      </c>
      <c r="M3519">
        <v>2</v>
      </c>
      <c r="N3519" t="b">
        <v>0</v>
      </c>
      <c r="O3519" t="s">
        <v>8280</v>
      </c>
      <c r="Q3519">
        <f>YEAR(K3519)</f>
        <v>2014</v>
      </c>
      <c r="R3519">
        <f t="shared" si="109"/>
        <v>0</v>
      </c>
      <c r="S3519" s="17" t="s">
        <v>8336</v>
      </c>
      <c r="T3519" t="s">
        <v>8354</v>
      </c>
    </row>
    <row r="3520" spans="1:20" ht="48" hidden="1" x14ac:dyDescent="0.2">
      <c r="A3520">
        <v>1042</v>
      </c>
      <c r="B3520" s="3" t="s">
        <v>1043</v>
      </c>
      <c r="C3520" s="3" t="s">
        <v>5152</v>
      </c>
      <c r="D3520" s="6">
        <v>650</v>
      </c>
      <c r="E3520" s="8">
        <v>10</v>
      </c>
      <c r="F3520" t="s">
        <v>8219</v>
      </c>
      <c r="G3520" t="s">
        <v>8223</v>
      </c>
      <c r="H3520" t="s">
        <v>8245</v>
      </c>
      <c r="I3520" s="12">
        <v>1410516000</v>
      </c>
      <c r="J3520" s="12">
        <v>1406824948</v>
      </c>
      <c r="K3520" s="13">
        <f>(J3520/86400)+25569</f>
        <v>41851.696157407408</v>
      </c>
      <c r="L3520" t="b">
        <v>0</v>
      </c>
      <c r="M3520">
        <v>1</v>
      </c>
      <c r="N3520" t="b">
        <v>0</v>
      </c>
      <c r="O3520" t="s">
        <v>8279</v>
      </c>
      <c r="Q3520">
        <f>YEAR(K3520)</f>
        <v>2014</v>
      </c>
      <c r="R3520">
        <f t="shared" si="109"/>
        <v>2</v>
      </c>
      <c r="S3520" s="17" t="s">
        <v>8366</v>
      </c>
      <c r="T3520" t="s">
        <v>8367</v>
      </c>
    </row>
    <row r="3521" spans="1:20" ht="48" hidden="1" x14ac:dyDescent="0.2">
      <c r="A3521">
        <v>2213</v>
      </c>
      <c r="B3521" s="3" t="s">
        <v>2214</v>
      </c>
      <c r="C3521" s="3" t="s">
        <v>6323</v>
      </c>
      <c r="D3521" s="6">
        <v>5</v>
      </c>
      <c r="E3521" s="8">
        <v>10</v>
      </c>
      <c r="F3521" t="s">
        <v>8218</v>
      </c>
      <c r="G3521" t="s">
        <v>8223</v>
      </c>
      <c r="H3521" t="s">
        <v>8245</v>
      </c>
      <c r="I3521" s="12">
        <v>1431719379</v>
      </c>
      <c r="J3521" s="12">
        <v>1429127379</v>
      </c>
      <c r="K3521" s="13">
        <f>(J3521/86400)+25569</f>
        <v>42109.826145833329</v>
      </c>
      <c r="L3521" t="b">
        <v>0</v>
      </c>
      <c r="M3521">
        <v>1</v>
      </c>
      <c r="N3521" t="b">
        <v>1</v>
      </c>
      <c r="O3521" t="s">
        <v>8278</v>
      </c>
      <c r="Q3521">
        <f>YEAR(K3521)</f>
        <v>2015</v>
      </c>
      <c r="R3521">
        <f t="shared" si="109"/>
        <v>200</v>
      </c>
      <c r="S3521" s="17" t="s">
        <v>8347</v>
      </c>
      <c r="T3521" t="s">
        <v>8349</v>
      </c>
    </row>
    <row r="3522" spans="1:20" ht="48" x14ac:dyDescent="0.2">
      <c r="A3522">
        <v>1701</v>
      </c>
      <c r="B3522" s="3" t="s">
        <v>1702</v>
      </c>
      <c r="C3522" s="3" t="s">
        <v>5811</v>
      </c>
      <c r="D3522" s="6">
        <v>5050</v>
      </c>
      <c r="E3522" s="8">
        <v>10</v>
      </c>
      <c r="F3522" t="s">
        <v>8220</v>
      </c>
      <c r="G3522" t="s">
        <v>8223</v>
      </c>
      <c r="H3522" t="s">
        <v>8245</v>
      </c>
      <c r="I3522" s="12">
        <v>1421337405</v>
      </c>
      <c r="J3522" s="12">
        <v>1418745405</v>
      </c>
      <c r="K3522" s="13">
        <f>(J3522/86400)+25569</f>
        <v>41989.664409722223</v>
      </c>
      <c r="L3522" t="b">
        <v>0</v>
      </c>
      <c r="M3522">
        <v>2</v>
      </c>
      <c r="N3522" t="b">
        <v>0</v>
      </c>
      <c r="O3522" t="s">
        <v>8291</v>
      </c>
      <c r="Q3522">
        <f>YEAR(K3522)</f>
        <v>2014</v>
      </c>
      <c r="R3522">
        <f t="shared" si="109"/>
        <v>0</v>
      </c>
      <c r="S3522" s="17" t="s">
        <v>8347</v>
      </c>
      <c r="T3522" t="s">
        <v>8350</v>
      </c>
    </row>
    <row r="3523" spans="1:20" ht="19" hidden="1" x14ac:dyDescent="0.2">
      <c r="A3523">
        <v>847</v>
      </c>
      <c r="B3523" s="3" t="s">
        <v>848</v>
      </c>
      <c r="C3523" s="3" t="s">
        <v>4957</v>
      </c>
      <c r="D3523" s="6">
        <v>10</v>
      </c>
      <c r="E3523" s="8">
        <v>10</v>
      </c>
      <c r="F3523" t="s">
        <v>8218</v>
      </c>
      <c r="G3523" t="s">
        <v>8223</v>
      </c>
      <c r="H3523" t="s">
        <v>8245</v>
      </c>
      <c r="I3523" s="12">
        <v>1436555376</v>
      </c>
      <c r="J3523" s="12">
        <v>1433963376</v>
      </c>
      <c r="K3523" s="13">
        <f>(J3523/86400)+25569</f>
        <v>42165.798333333332</v>
      </c>
      <c r="L3523" t="b">
        <v>0</v>
      </c>
      <c r="M3523">
        <v>1</v>
      </c>
      <c r="N3523" t="b">
        <v>1</v>
      </c>
      <c r="O3523" t="s">
        <v>8275</v>
      </c>
      <c r="Q3523">
        <f>YEAR(K3523)</f>
        <v>2015</v>
      </c>
      <c r="R3523">
        <f t="shared" ref="R3523:R3586" si="110">ROUND(E3523/D3523*100,0)</f>
        <v>100</v>
      </c>
      <c r="S3523" s="17" t="s">
        <v>8347</v>
      </c>
      <c r="T3523" t="s">
        <v>8356</v>
      </c>
    </row>
    <row r="3524" spans="1:20" ht="48" x14ac:dyDescent="0.2">
      <c r="A3524">
        <v>1543</v>
      </c>
      <c r="B3524" s="3" t="s">
        <v>1544</v>
      </c>
      <c r="C3524" s="3" t="s">
        <v>5653</v>
      </c>
      <c r="D3524" s="6">
        <v>2250</v>
      </c>
      <c r="E3524" s="8">
        <v>10</v>
      </c>
      <c r="F3524" t="s">
        <v>8220</v>
      </c>
      <c r="G3524" t="s">
        <v>8223</v>
      </c>
      <c r="H3524" t="s">
        <v>8245</v>
      </c>
      <c r="I3524" s="12">
        <v>1416662034</v>
      </c>
      <c r="J3524" s="12">
        <v>1414066434</v>
      </c>
      <c r="K3524" s="13">
        <f>(J3524/86400)+25569</f>
        <v>41935.509652777779</v>
      </c>
      <c r="L3524" t="b">
        <v>0</v>
      </c>
      <c r="M3524">
        <v>1</v>
      </c>
      <c r="N3524" t="b">
        <v>0</v>
      </c>
      <c r="O3524" t="s">
        <v>8287</v>
      </c>
      <c r="Q3524">
        <f>YEAR(K3524)</f>
        <v>2014</v>
      </c>
      <c r="R3524">
        <f t="shared" si="110"/>
        <v>0</v>
      </c>
      <c r="S3524" s="17" t="s">
        <v>8333</v>
      </c>
      <c r="T3524" t="s">
        <v>8375</v>
      </c>
    </row>
    <row r="3525" spans="1:20" ht="48" hidden="1" x14ac:dyDescent="0.2">
      <c r="A3525">
        <v>1564</v>
      </c>
      <c r="B3525" s="3" t="s">
        <v>1565</v>
      </c>
      <c r="C3525" s="3" t="s">
        <v>5674</v>
      </c>
      <c r="D3525" s="6">
        <v>10000</v>
      </c>
      <c r="E3525" s="8">
        <v>10</v>
      </c>
      <c r="F3525" t="s">
        <v>8219</v>
      </c>
      <c r="G3525" t="s">
        <v>8223</v>
      </c>
      <c r="H3525" t="s">
        <v>8245</v>
      </c>
      <c r="I3525" s="12">
        <v>1432843500</v>
      </c>
      <c r="J3525" s="12">
        <v>1430124509</v>
      </c>
      <c r="K3525" s="13">
        <f>(J3525/86400)+25569</f>
        <v>42121.367002314815</v>
      </c>
      <c r="L3525" t="b">
        <v>0</v>
      </c>
      <c r="M3525">
        <v>1</v>
      </c>
      <c r="N3525" t="b">
        <v>0</v>
      </c>
      <c r="O3525" t="s">
        <v>8288</v>
      </c>
      <c r="Q3525">
        <f>YEAR(K3525)</f>
        <v>2015</v>
      </c>
      <c r="R3525">
        <f t="shared" si="110"/>
        <v>0</v>
      </c>
      <c r="S3525" s="17" t="s">
        <v>8331</v>
      </c>
      <c r="T3525" t="s">
        <v>8369</v>
      </c>
    </row>
    <row r="3526" spans="1:20" ht="32" x14ac:dyDescent="0.2">
      <c r="A3526">
        <v>2757</v>
      </c>
      <c r="B3526" s="3" t="s">
        <v>2757</v>
      </c>
      <c r="C3526" s="3" t="s">
        <v>6867</v>
      </c>
      <c r="D3526" s="6">
        <v>1500</v>
      </c>
      <c r="E3526" s="8">
        <v>10</v>
      </c>
      <c r="F3526" t="s">
        <v>8220</v>
      </c>
      <c r="G3526" t="s">
        <v>8223</v>
      </c>
      <c r="H3526" t="s">
        <v>8245</v>
      </c>
      <c r="I3526" s="12">
        <v>1470498332</v>
      </c>
      <c r="J3526" s="12">
        <v>1469202332</v>
      </c>
      <c r="K3526" s="13">
        <f>(J3526/86400)+25569</f>
        <v>42573.65662037037</v>
      </c>
      <c r="L3526" t="b">
        <v>0</v>
      </c>
      <c r="M3526">
        <v>2</v>
      </c>
      <c r="N3526" t="b">
        <v>0</v>
      </c>
      <c r="O3526" t="s">
        <v>8302</v>
      </c>
      <c r="Q3526">
        <f>YEAR(K3526)</f>
        <v>2016</v>
      </c>
      <c r="R3526">
        <f t="shared" si="110"/>
        <v>1</v>
      </c>
      <c r="S3526" s="17" t="s">
        <v>8331</v>
      </c>
      <c r="T3526" t="s">
        <v>8376</v>
      </c>
    </row>
    <row r="3527" spans="1:20" ht="48" x14ac:dyDescent="0.2">
      <c r="A3527">
        <v>2777</v>
      </c>
      <c r="B3527" s="3" t="s">
        <v>2777</v>
      </c>
      <c r="C3527" s="3" t="s">
        <v>6887</v>
      </c>
      <c r="D3527" s="6">
        <v>3000</v>
      </c>
      <c r="E3527" s="8">
        <v>10</v>
      </c>
      <c r="F3527" t="s">
        <v>8220</v>
      </c>
      <c r="G3527" t="s">
        <v>8223</v>
      </c>
      <c r="H3527" t="s">
        <v>8245</v>
      </c>
      <c r="I3527" s="12">
        <v>1437149004</v>
      </c>
      <c r="J3527" s="12">
        <v>1434557004</v>
      </c>
      <c r="K3527" s="13">
        <f>(J3527/86400)+25569</f>
        <v>42172.669027777782</v>
      </c>
      <c r="L3527" t="b">
        <v>0</v>
      </c>
      <c r="M3527">
        <v>1</v>
      </c>
      <c r="N3527" t="b">
        <v>0</v>
      </c>
      <c r="O3527" t="s">
        <v>8302</v>
      </c>
      <c r="Q3527">
        <f>YEAR(K3527)</f>
        <v>2015</v>
      </c>
      <c r="R3527">
        <f t="shared" si="110"/>
        <v>0</v>
      </c>
      <c r="S3527" s="17" t="s">
        <v>8331</v>
      </c>
      <c r="T3527" t="s">
        <v>8376</v>
      </c>
    </row>
    <row r="3528" spans="1:20" ht="48" x14ac:dyDescent="0.2">
      <c r="A3528">
        <v>771</v>
      </c>
      <c r="B3528" s="3" t="s">
        <v>772</v>
      </c>
      <c r="C3528" s="3" t="s">
        <v>4881</v>
      </c>
      <c r="D3528" s="6">
        <v>38000</v>
      </c>
      <c r="E3528" s="8">
        <v>10</v>
      </c>
      <c r="F3528" t="s">
        <v>8220</v>
      </c>
      <c r="G3528" t="s">
        <v>8223</v>
      </c>
      <c r="H3528" t="s">
        <v>8245</v>
      </c>
      <c r="I3528" s="12">
        <v>1454183202</v>
      </c>
      <c r="J3528" s="12">
        <v>1449863202</v>
      </c>
      <c r="K3528" s="13">
        <f>(J3528/86400)+25569</f>
        <v>42349.824097222227</v>
      </c>
      <c r="L3528" t="b">
        <v>0</v>
      </c>
      <c r="M3528">
        <v>1</v>
      </c>
      <c r="N3528" t="b">
        <v>0</v>
      </c>
      <c r="O3528" t="s">
        <v>8273</v>
      </c>
      <c r="Q3528">
        <f>YEAR(K3528)</f>
        <v>2015</v>
      </c>
      <c r="R3528">
        <f t="shared" si="110"/>
        <v>0</v>
      </c>
      <c r="S3528" s="17" t="s">
        <v>8331</v>
      </c>
      <c r="T3528" t="s">
        <v>8372</v>
      </c>
    </row>
    <row r="3529" spans="1:20" ht="48" x14ac:dyDescent="0.2">
      <c r="A3529">
        <v>1911</v>
      </c>
      <c r="B3529" s="3" t="s">
        <v>1912</v>
      </c>
      <c r="C3529" s="3" t="s">
        <v>6021</v>
      </c>
      <c r="D3529" s="6">
        <v>42500</v>
      </c>
      <c r="E3529" s="8">
        <v>10</v>
      </c>
      <c r="F3529" t="s">
        <v>8220</v>
      </c>
      <c r="G3529" t="s">
        <v>8227</v>
      </c>
      <c r="H3529" t="s">
        <v>8249</v>
      </c>
      <c r="I3529" s="12">
        <v>1407545334</v>
      </c>
      <c r="J3529" s="12">
        <v>1404953334</v>
      </c>
      <c r="K3529" s="13">
        <f>(J3529/86400)+25569</f>
        <v>41830.033958333333</v>
      </c>
      <c r="L3529" t="b">
        <v>0</v>
      </c>
      <c r="M3529">
        <v>1</v>
      </c>
      <c r="N3529" t="b">
        <v>0</v>
      </c>
      <c r="O3529" t="s">
        <v>8292</v>
      </c>
      <c r="Q3529">
        <f>YEAR(K3529)</f>
        <v>2014</v>
      </c>
      <c r="R3529">
        <f t="shared" si="110"/>
        <v>0</v>
      </c>
      <c r="S3529" s="17" t="s">
        <v>8328</v>
      </c>
      <c r="T3529" t="s">
        <v>8338</v>
      </c>
    </row>
    <row r="3530" spans="1:20" ht="48" x14ac:dyDescent="0.2">
      <c r="A3530">
        <v>577</v>
      </c>
      <c r="B3530" s="3" t="s">
        <v>578</v>
      </c>
      <c r="C3530" s="3" t="s">
        <v>4687</v>
      </c>
      <c r="D3530" s="6">
        <v>5000</v>
      </c>
      <c r="E3530" s="8">
        <v>10</v>
      </c>
      <c r="F3530" t="s">
        <v>8220</v>
      </c>
      <c r="G3530" t="s">
        <v>8223</v>
      </c>
      <c r="H3530" t="s">
        <v>8245</v>
      </c>
      <c r="I3530" s="12">
        <v>1463753302</v>
      </c>
      <c r="J3530" s="12">
        <v>1458569302</v>
      </c>
      <c r="K3530" s="13">
        <f>(J3530/86400)+25569</f>
        <v>42450.589143518519</v>
      </c>
      <c r="L3530" t="b">
        <v>0</v>
      </c>
      <c r="M3530">
        <v>1</v>
      </c>
      <c r="N3530" t="b">
        <v>0</v>
      </c>
      <c r="O3530" t="s">
        <v>8270</v>
      </c>
      <c r="Q3530">
        <f>YEAR(K3530)</f>
        <v>2016</v>
      </c>
      <c r="R3530">
        <f t="shared" si="110"/>
        <v>0</v>
      </c>
      <c r="S3530" s="17" t="s">
        <v>8328</v>
      </c>
      <c r="T3530" t="s">
        <v>8362</v>
      </c>
    </row>
    <row r="3531" spans="1:20" ht="32" x14ac:dyDescent="0.2">
      <c r="A3531">
        <v>584</v>
      </c>
      <c r="B3531" s="3" t="s">
        <v>585</v>
      </c>
      <c r="C3531" s="3" t="s">
        <v>4694</v>
      </c>
      <c r="D3531" s="6">
        <v>1000</v>
      </c>
      <c r="E3531" s="8">
        <v>10</v>
      </c>
      <c r="F3531" t="s">
        <v>8220</v>
      </c>
      <c r="G3531" t="s">
        <v>8223</v>
      </c>
      <c r="H3531" t="s">
        <v>8245</v>
      </c>
      <c r="I3531" s="12">
        <v>1426522316</v>
      </c>
      <c r="J3531" s="12">
        <v>1423933916</v>
      </c>
      <c r="K3531" s="13">
        <f>(J3531/86400)+25569</f>
        <v>42049.716620370367</v>
      </c>
      <c r="L3531" t="b">
        <v>0</v>
      </c>
      <c r="M3531">
        <v>2</v>
      </c>
      <c r="N3531" t="b">
        <v>0</v>
      </c>
      <c r="O3531" t="s">
        <v>8270</v>
      </c>
      <c r="Q3531">
        <f>YEAR(K3531)</f>
        <v>2015</v>
      </c>
      <c r="R3531">
        <f t="shared" si="110"/>
        <v>1</v>
      </c>
      <c r="S3531" s="17" t="s">
        <v>8328</v>
      </c>
      <c r="T3531" t="s">
        <v>8362</v>
      </c>
    </row>
    <row r="3532" spans="1:20" ht="48" hidden="1" x14ac:dyDescent="0.2">
      <c r="A3532">
        <v>606</v>
      </c>
      <c r="B3532" s="3" t="s">
        <v>607</v>
      </c>
      <c r="C3532" s="3" t="s">
        <v>4716</v>
      </c>
      <c r="D3532" s="6">
        <v>5000</v>
      </c>
      <c r="E3532" s="8">
        <v>10</v>
      </c>
      <c r="F3532" t="s">
        <v>8219</v>
      </c>
      <c r="G3532" t="s">
        <v>8232</v>
      </c>
      <c r="H3532" t="s">
        <v>8248</v>
      </c>
      <c r="I3532" s="12">
        <v>1432479600</v>
      </c>
      <c r="J3532" s="12">
        <v>1428507409</v>
      </c>
      <c r="K3532" s="13">
        <f>(J3532/86400)+25569</f>
        <v>42102.650567129633</v>
      </c>
      <c r="L3532" t="b">
        <v>0</v>
      </c>
      <c r="M3532">
        <v>1</v>
      </c>
      <c r="N3532" t="b">
        <v>0</v>
      </c>
      <c r="O3532" t="s">
        <v>8270</v>
      </c>
      <c r="Q3532">
        <f>YEAR(K3532)</f>
        <v>2015</v>
      </c>
      <c r="R3532">
        <f t="shared" si="110"/>
        <v>0</v>
      </c>
      <c r="S3532" s="17" t="s">
        <v>8328</v>
      </c>
      <c r="T3532" t="s">
        <v>8362</v>
      </c>
    </row>
    <row r="3533" spans="1:20" ht="48" hidden="1" x14ac:dyDescent="0.2">
      <c r="A3533">
        <v>630</v>
      </c>
      <c r="B3533" s="3" t="s">
        <v>631</v>
      </c>
      <c r="C3533" s="3" t="s">
        <v>4740</v>
      </c>
      <c r="D3533" s="6">
        <v>11999</v>
      </c>
      <c r="E3533" s="8">
        <v>10</v>
      </c>
      <c r="F3533" t="s">
        <v>8219</v>
      </c>
      <c r="G3533" t="s">
        <v>8223</v>
      </c>
      <c r="H3533" t="s">
        <v>8245</v>
      </c>
      <c r="I3533" s="12">
        <v>1441516200</v>
      </c>
      <c r="J3533" s="12">
        <v>1438959121</v>
      </c>
      <c r="K3533" s="13">
        <f>(J3533/86400)+25569</f>
        <v>42223.619456018518</v>
      </c>
      <c r="L3533" t="b">
        <v>0</v>
      </c>
      <c r="M3533">
        <v>1</v>
      </c>
      <c r="N3533" t="b">
        <v>0</v>
      </c>
      <c r="O3533" t="s">
        <v>8270</v>
      </c>
      <c r="Q3533">
        <f>YEAR(K3533)</f>
        <v>2015</v>
      </c>
      <c r="R3533">
        <f t="shared" si="110"/>
        <v>0</v>
      </c>
      <c r="S3533" s="17" t="s">
        <v>8328</v>
      </c>
      <c r="T3533" t="s">
        <v>8362</v>
      </c>
    </row>
    <row r="3534" spans="1:20" ht="48" hidden="1" x14ac:dyDescent="0.2">
      <c r="A3534">
        <v>2374</v>
      </c>
      <c r="B3534" s="3" t="s">
        <v>2375</v>
      </c>
      <c r="C3534" s="3" t="s">
        <v>6484</v>
      </c>
      <c r="D3534" s="6">
        <v>22000</v>
      </c>
      <c r="E3534" s="8">
        <v>10</v>
      </c>
      <c r="F3534" t="s">
        <v>8219</v>
      </c>
      <c r="G3534" t="s">
        <v>8223</v>
      </c>
      <c r="H3534" t="s">
        <v>8245</v>
      </c>
      <c r="I3534" s="12">
        <v>1423772060</v>
      </c>
      <c r="J3534" s="12">
        <v>1421180060</v>
      </c>
      <c r="K3534" s="13">
        <f>(J3534/86400)+25569</f>
        <v>42017.843287037038</v>
      </c>
      <c r="L3534" t="b">
        <v>0</v>
      </c>
      <c r="M3534">
        <v>1</v>
      </c>
      <c r="N3534" t="b">
        <v>0</v>
      </c>
      <c r="O3534" t="s">
        <v>8270</v>
      </c>
      <c r="Q3534">
        <f>YEAR(K3534)</f>
        <v>2015</v>
      </c>
      <c r="R3534">
        <f t="shared" si="110"/>
        <v>0</v>
      </c>
      <c r="S3534" s="17" t="s">
        <v>8328</v>
      </c>
      <c r="T3534" t="s">
        <v>8362</v>
      </c>
    </row>
    <row r="3535" spans="1:20" ht="48" hidden="1" x14ac:dyDescent="0.2">
      <c r="A3535">
        <v>2396</v>
      </c>
      <c r="B3535" s="3" t="s">
        <v>2397</v>
      </c>
      <c r="C3535" s="3" t="s">
        <v>6506</v>
      </c>
      <c r="D3535" s="6">
        <v>5000</v>
      </c>
      <c r="E3535" s="8">
        <v>10</v>
      </c>
      <c r="F3535" t="s">
        <v>8219</v>
      </c>
      <c r="G3535" t="s">
        <v>8239</v>
      </c>
      <c r="H3535" t="s">
        <v>8256</v>
      </c>
      <c r="I3535" s="12">
        <v>1444940558</v>
      </c>
      <c r="J3535" s="12">
        <v>1442348558</v>
      </c>
      <c r="K3535" s="13">
        <f>(J3535/86400)+25569</f>
        <v>42262.849050925928</v>
      </c>
      <c r="L3535" t="b">
        <v>0</v>
      </c>
      <c r="M3535">
        <v>1</v>
      </c>
      <c r="N3535" t="b">
        <v>0</v>
      </c>
      <c r="O3535" t="s">
        <v>8270</v>
      </c>
      <c r="Q3535">
        <f>YEAR(K3535)</f>
        <v>2015</v>
      </c>
      <c r="R3535">
        <f t="shared" si="110"/>
        <v>0</v>
      </c>
      <c r="S3535" s="17" t="s">
        <v>8328</v>
      </c>
      <c r="T3535" t="s">
        <v>8362</v>
      </c>
    </row>
    <row r="3536" spans="1:20" ht="48" x14ac:dyDescent="0.2">
      <c r="A3536">
        <v>3795</v>
      </c>
      <c r="B3536" s="3" t="s">
        <v>3792</v>
      </c>
      <c r="C3536" s="3" t="s">
        <v>7905</v>
      </c>
      <c r="D3536" s="6">
        <v>600</v>
      </c>
      <c r="E3536" s="8">
        <v>10</v>
      </c>
      <c r="F3536" t="s">
        <v>8220</v>
      </c>
      <c r="G3536" t="s">
        <v>8224</v>
      </c>
      <c r="H3536" t="s">
        <v>8246</v>
      </c>
      <c r="I3536" s="12">
        <v>1440801000</v>
      </c>
      <c r="J3536" s="12">
        <v>1437042490</v>
      </c>
      <c r="K3536" s="13">
        <f>(J3536/86400)+25569</f>
        <v>42201.436226851853</v>
      </c>
      <c r="L3536" t="b">
        <v>0</v>
      </c>
      <c r="M3536">
        <v>2</v>
      </c>
      <c r="N3536" t="b">
        <v>0</v>
      </c>
      <c r="O3536" t="s">
        <v>8303</v>
      </c>
      <c r="Q3536">
        <f>YEAR(K3536)</f>
        <v>2015</v>
      </c>
      <c r="R3536">
        <f t="shared" si="110"/>
        <v>2</v>
      </c>
      <c r="S3536" s="17" t="s">
        <v>8343</v>
      </c>
      <c r="T3536" t="s">
        <v>8355</v>
      </c>
    </row>
    <row r="3537" spans="1:20" ht="19" hidden="1" x14ac:dyDescent="0.2">
      <c r="A3537">
        <v>3868</v>
      </c>
      <c r="B3537" s="3" t="s">
        <v>3865</v>
      </c>
      <c r="C3537" s="3" t="s">
        <v>7977</v>
      </c>
      <c r="D3537" s="6">
        <v>5000</v>
      </c>
      <c r="E3537" s="8">
        <v>10</v>
      </c>
      <c r="F3537" t="s">
        <v>8219</v>
      </c>
      <c r="G3537" t="s">
        <v>8224</v>
      </c>
      <c r="H3537" t="s">
        <v>8246</v>
      </c>
      <c r="I3537" s="12">
        <v>1410191405</v>
      </c>
      <c r="J3537" s="12">
        <v>1408031405</v>
      </c>
      <c r="K3537" s="13">
        <f>(J3537/86400)+25569</f>
        <v>41865.659780092596</v>
      </c>
      <c r="L3537" t="b">
        <v>0</v>
      </c>
      <c r="M3537">
        <v>1</v>
      </c>
      <c r="N3537" t="b">
        <v>0</v>
      </c>
      <c r="O3537" t="s">
        <v>8303</v>
      </c>
      <c r="Q3537">
        <f>YEAR(K3537)</f>
        <v>2014</v>
      </c>
      <c r="R3537">
        <f t="shared" si="110"/>
        <v>0</v>
      </c>
      <c r="S3537" s="17" t="s">
        <v>8343</v>
      </c>
      <c r="T3537" t="s">
        <v>8355</v>
      </c>
    </row>
    <row r="3538" spans="1:20" ht="48" hidden="1" x14ac:dyDescent="0.2">
      <c r="A3538">
        <v>3878</v>
      </c>
      <c r="B3538" s="3" t="s">
        <v>3875</v>
      </c>
      <c r="C3538" s="3" t="s">
        <v>7987</v>
      </c>
      <c r="D3538" s="6">
        <v>18000</v>
      </c>
      <c r="E3538" s="8">
        <v>10</v>
      </c>
      <c r="F3538" t="s">
        <v>8219</v>
      </c>
      <c r="G3538" t="s">
        <v>8223</v>
      </c>
      <c r="H3538" t="s">
        <v>8245</v>
      </c>
      <c r="I3538" s="12">
        <v>1435636740</v>
      </c>
      <c r="J3538" s="12">
        <v>1433014746</v>
      </c>
      <c r="K3538" s="13">
        <f>(J3538/86400)+25569</f>
        <v>42154.818819444445</v>
      </c>
      <c r="L3538" t="b">
        <v>0</v>
      </c>
      <c r="M3538">
        <v>1</v>
      </c>
      <c r="N3538" t="b">
        <v>0</v>
      </c>
      <c r="O3538" t="s">
        <v>8303</v>
      </c>
      <c r="Q3538">
        <f>YEAR(K3538)</f>
        <v>2015</v>
      </c>
      <c r="R3538">
        <f t="shared" si="110"/>
        <v>0</v>
      </c>
      <c r="S3538" s="17" t="s">
        <v>8343</v>
      </c>
      <c r="T3538" t="s">
        <v>8355</v>
      </c>
    </row>
    <row r="3539" spans="1:20" ht="48" x14ac:dyDescent="0.2">
      <c r="A3539">
        <v>2841</v>
      </c>
      <c r="B3539" s="3" t="s">
        <v>2841</v>
      </c>
      <c r="C3539" s="3" t="s">
        <v>6951</v>
      </c>
      <c r="D3539" s="6">
        <v>1000</v>
      </c>
      <c r="E3539" s="8">
        <v>10</v>
      </c>
      <c r="F3539" t="s">
        <v>8220</v>
      </c>
      <c r="G3539" t="s">
        <v>8224</v>
      </c>
      <c r="H3539" t="s">
        <v>8246</v>
      </c>
      <c r="I3539" s="12">
        <v>1450032297</v>
      </c>
      <c r="J3539" s="12">
        <v>1444844697</v>
      </c>
      <c r="K3539" s="13">
        <f>(J3539/86400)+25569</f>
        <v>42291.739548611113</v>
      </c>
      <c r="L3539" t="b">
        <v>0</v>
      </c>
      <c r="M3539">
        <v>1</v>
      </c>
      <c r="N3539" t="b">
        <v>0</v>
      </c>
      <c r="O3539" t="s">
        <v>8269</v>
      </c>
      <c r="Q3539">
        <f>YEAR(K3539)</f>
        <v>2015</v>
      </c>
      <c r="R3539">
        <f t="shared" si="110"/>
        <v>1</v>
      </c>
      <c r="S3539" s="17" t="s">
        <v>8343</v>
      </c>
      <c r="T3539" t="s">
        <v>8346</v>
      </c>
    </row>
    <row r="3540" spans="1:20" ht="48" x14ac:dyDescent="0.2">
      <c r="A3540">
        <v>2886</v>
      </c>
      <c r="B3540" s="3" t="s">
        <v>2886</v>
      </c>
      <c r="C3540" s="3" t="s">
        <v>6996</v>
      </c>
      <c r="D3540" s="6">
        <v>200</v>
      </c>
      <c r="E3540" s="8">
        <v>10</v>
      </c>
      <c r="F3540" t="s">
        <v>8220</v>
      </c>
      <c r="G3540" t="s">
        <v>8223</v>
      </c>
      <c r="H3540" t="s">
        <v>8245</v>
      </c>
      <c r="I3540" s="12">
        <v>1442635140</v>
      </c>
      <c r="J3540" s="12">
        <v>1442243484</v>
      </c>
      <c r="K3540" s="13">
        <f>(J3540/86400)+25569</f>
        <v>42261.632916666669</v>
      </c>
      <c r="L3540" t="b">
        <v>0</v>
      </c>
      <c r="M3540">
        <v>1</v>
      </c>
      <c r="N3540" t="b">
        <v>0</v>
      </c>
      <c r="O3540" t="s">
        <v>8269</v>
      </c>
      <c r="Q3540">
        <f>YEAR(K3540)</f>
        <v>2015</v>
      </c>
      <c r="R3540">
        <f t="shared" si="110"/>
        <v>5</v>
      </c>
      <c r="S3540" s="17" t="s">
        <v>8343</v>
      </c>
      <c r="T3540" t="s">
        <v>8346</v>
      </c>
    </row>
    <row r="3541" spans="1:20" ht="48" hidden="1" x14ac:dyDescent="0.2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 s="12">
        <v>1492542819</v>
      </c>
      <c r="J3541" s="12">
        <v>1489090419</v>
      </c>
      <c r="K3541" s="13">
        <f>(J3541/86400)+25569</f>
        <v>42803.842812499999</v>
      </c>
      <c r="L3541" t="b">
        <v>0</v>
      </c>
      <c r="M3541">
        <v>1</v>
      </c>
      <c r="N3541" t="b">
        <v>0</v>
      </c>
      <c r="O3541" t="s">
        <v>8269</v>
      </c>
      <c r="Q3541">
        <f>YEAR(K3541)</f>
        <v>2017</v>
      </c>
      <c r="R3541">
        <f t="shared" si="110"/>
        <v>1</v>
      </c>
      <c r="S3541" s="17" t="s">
        <v>8343</v>
      </c>
      <c r="T3541" t="s">
        <v>8346</v>
      </c>
    </row>
    <row r="3542" spans="1:20" ht="32" hidden="1" x14ac:dyDescent="0.2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 s="12">
        <v>1492759460</v>
      </c>
      <c r="J3542" s="12">
        <v>1487579060</v>
      </c>
      <c r="K3542" s="13">
        <f>(J3542/86400)+25569</f>
        <v>42786.350231481483</v>
      </c>
      <c r="L3542" t="b">
        <v>0</v>
      </c>
      <c r="M3542">
        <v>1</v>
      </c>
      <c r="N3542" t="b">
        <v>0</v>
      </c>
      <c r="O3542" t="s">
        <v>8269</v>
      </c>
      <c r="Q3542">
        <f>YEAR(K3542)</f>
        <v>2017</v>
      </c>
      <c r="R3542">
        <f t="shared" si="110"/>
        <v>0</v>
      </c>
      <c r="S3542" s="17" t="s">
        <v>8343</v>
      </c>
      <c r="T3542" t="s">
        <v>8346</v>
      </c>
    </row>
    <row r="3543" spans="1:20" ht="48" x14ac:dyDescent="0.2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 s="12">
        <v>1427133600</v>
      </c>
      <c r="J3543" s="12">
        <v>1423847093</v>
      </c>
      <c r="K3543" s="13">
        <f>(J3543/86400)+25569</f>
        <v>42048.711724537032</v>
      </c>
      <c r="L3543" t="b">
        <v>0</v>
      </c>
      <c r="M3543">
        <v>1</v>
      </c>
      <c r="N3543" t="b">
        <v>0</v>
      </c>
      <c r="O3543" t="s">
        <v>8269</v>
      </c>
      <c r="Q3543">
        <f>YEAR(K3543)</f>
        <v>2015</v>
      </c>
      <c r="R3543">
        <f t="shared" si="110"/>
        <v>1</v>
      </c>
      <c r="S3543" s="17" t="s">
        <v>8343</v>
      </c>
      <c r="T3543" t="s">
        <v>8346</v>
      </c>
    </row>
    <row r="3544" spans="1:20" ht="48" x14ac:dyDescent="0.2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 s="12">
        <v>1407689102</v>
      </c>
      <c r="J3544" s="12">
        <v>1405097102</v>
      </c>
      <c r="K3544" s="13">
        <f>(J3544/86400)+25569</f>
        <v>41831.697939814811</v>
      </c>
      <c r="L3544" t="b">
        <v>0</v>
      </c>
      <c r="M3544">
        <v>1</v>
      </c>
      <c r="N3544" t="b">
        <v>0</v>
      </c>
      <c r="O3544" t="s">
        <v>8269</v>
      </c>
      <c r="Q3544">
        <f>YEAR(K3544)</f>
        <v>2014</v>
      </c>
      <c r="R3544">
        <f t="shared" si="110"/>
        <v>10</v>
      </c>
      <c r="S3544" s="17" t="s">
        <v>8343</v>
      </c>
      <c r="T3544" t="s">
        <v>8346</v>
      </c>
    </row>
    <row r="3545" spans="1:20" ht="48" x14ac:dyDescent="0.2">
      <c r="A3545">
        <v>3858</v>
      </c>
      <c r="B3545" s="3" t="s">
        <v>3855</v>
      </c>
      <c r="C3545" s="3" t="s">
        <v>7967</v>
      </c>
      <c r="D3545" s="6">
        <v>500</v>
      </c>
      <c r="E3545" s="8">
        <v>10</v>
      </c>
      <c r="F3545" t="s">
        <v>8220</v>
      </c>
      <c r="G3545" t="s">
        <v>8224</v>
      </c>
      <c r="H3545" t="s">
        <v>8246</v>
      </c>
      <c r="I3545" s="12">
        <v>1432328400</v>
      </c>
      <c r="J3545" s="12">
        <v>1430734844</v>
      </c>
      <c r="K3545" s="13">
        <f>(J3545/86400)+25569</f>
        <v>42128.431064814809</v>
      </c>
      <c r="L3545" t="b">
        <v>0</v>
      </c>
      <c r="M3545">
        <v>1</v>
      </c>
      <c r="N3545" t="b">
        <v>0</v>
      </c>
      <c r="O3545" t="s">
        <v>8269</v>
      </c>
      <c r="Q3545">
        <f>YEAR(K3545)</f>
        <v>2015</v>
      </c>
      <c r="R3545">
        <f t="shared" si="110"/>
        <v>2</v>
      </c>
      <c r="S3545" s="17" t="s">
        <v>8343</v>
      </c>
      <c r="T3545" t="s">
        <v>8346</v>
      </c>
    </row>
    <row r="3546" spans="1:20" ht="48" x14ac:dyDescent="0.2">
      <c r="A3546">
        <v>3917</v>
      </c>
      <c r="B3546" s="3" t="s">
        <v>3914</v>
      </c>
      <c r="C3546" s="3" t="s">
        <v>8025</v>
      </c>
      <c r="D3546" s="6">
        <v>3500</v>
      </c>
      <c r="E3546" s="8">
        <v>10</v>
      </c>
      <c r="F3546" t="s">
        <v>8220</v>
      </c>
      <c r="G3546" t="s">
        <v>8224</v>
      </c>
      <c r="H3546" t="s">
        <v>8246</v>
      </c>
      <c r="I3546" s="12">
        <v>1410439161</v>
      </c>
      <c r="J3546" s="12">
        <v>1407847161</v>
      </c>
      <c r="K3546" s="13">
        <f>(J3546/86400)+25569</f>
        <v>41863.527326388888</v>
      </c>
      <c r="L3546" t="b">
        <v>0</v>
      </c>
      <c r="M3546">
        <v>1</v>
      </c>
      <c r="N3546" t="b">
        <v>0</v>
      </c>
      <c r="O3546" t="s">
        <v>8269</v>
      </c>
      <c r="Q3546">
        <f>YEAR(K3546)</f>
        <v>2014</v>
      </c>
      <c r="R3546">
        <f t="shared" si="110"/>
        <v>0</v>
      </c>
      <c r="S3546" s="17" t="s">
        <v>8343</v>
      </c>
      <c r="T3546" t="s">
        <v>8346</v>
      </c>
    </row>
    <row r="3547" spans="1:20" ht="19" x14ac:dyDescent="0.2">
      <c r="A3547">
        <v>4000</v>
      </c>
      <c r="B3547" s="3" t="s">
        <v>3996</v>
      </c>
      <c r="C3547" s="3" t="s">
        <v>8106</v>
      </c>
      <c r="D3547" s="6">
        <v>8000</v>
      </c>
      <c r="E3547" s="8">
        <v>10</v>
      </c>
      <c r="F3547" t="s">
        <v>8220</v>
      </c>
      <c r="G3547" t="s">
        <v>8223</v>
      </c>
      <c r="H3547" t="s">
        <v>8245</v>
      </c>
      <c r="I3547" s="12">
        <v>1462631358</v>
      </c>
      <c r="J3547" s="12">
        <v>1457450958</v>
      </c>
      <c r="K3547" s="13">
        <f>(J3547/86400)+25569</f>
        <v>42437.64534722222</v>
      </c>
      <c r="L3547" t="b">
        <v>0</v>
      </c>
      <c r="M3547">
        <v>1</v>
      </c>
      <c r="N3547" t="b">
        <v>0</v>
      </c>
      <c r="O3547" t="s">
        <v>8269</v>
      </c>
      <c r="Q3547">
        <f>YEAR(K3547)</f>
        <v>2016</v>
      </c>
      <c r="R3547">
        <f t="shared" si="110"/>
        <v>0</v>
      </c>
      <c r="S3547" s="17" t="s">
        <v>8343</v>
      </c>
      <c r="T3547" t="s">
        <v>8346</v>
      </c>
    </row>
    <row r="3548" spans="1:20" ht="48" x14ac:dyDescent="0.2">
      <c r="A3548">
        <v>4024</v>
      </c>
      <c r="B3548" s="3" t="s">
        <v>4020</v>
      </c>
      <c r="C3548" s="3" t="s">
        <v>8129</v>
      </c>
      <c r="D3548" s="6">
        <v>800</v>
      </c>
      <c r="E3548" s="8">
        <v>10</v>
      </c>
      <c r="F3548" t="s">
        <v>8220</v>
      </c>
      <c r="G3548" t="s">
        <v>8223</v>
      </c>
      <c r="H3548" t="s">
        <v>8245</v>
      </c>
      <c r="I3548" s="12">
        <v>1441037097</v>
      </c>
      <c r="J3548" s="12">
        <v>1438445097</v>
      </c>
      <c r="K3548" s="13">
        <f>(J3548/86400)+25569</f>
        <v>42217.670104166667</v>
      </c>
      <c r="L3548" t="b">
        <v>0</v>
      </c>
      <c r="M3548">
        <v>1</v>
      </c>
      <c r="N3548" t="b">
        <v>0</v>
      </c>
      <c r="O3548" t="s">
        <v>8269</v>
      </c>
      <c r="Q3548">
        <f>YEAR(K3548)</f>
        <v>2015</v>
      </c>
      <c r="R3548">
        <f t="shared" si="110"/>
        <v>1</v>
      </c>
      <c r="S3548" s="17" t="s">
        <v>8343</v>
      </c>
      <c r="T3548" t="s">
        <v>8346</v>
      </c>
    </row>
    <row r="3549" spans="1:20" ht="48" x14ac:dyDescent="0.2">
      <c r="A3549">
        <v>4084</v>
      </c>
      <c r="B3549" s="3" t="s">
        <v>4080</v>
      </c>
      <c r="C3549" s="3" t="s">
        <v>8187</v>
      </c>
      <c r="D3549" s="6">
        <v>3000</v>
      </c>
      <c r="E3549" s="8">
        <v>10</v>
      </c>
      <c r="F3549" t="s">
        <v>8220</v>
      </c>
      <c r="G3549" t="s">
        <v>8236</v>
      </c>
      <c r="H3549" t="s">
        <v>8248</v>
      </c>
      <c r="I3549" s="12">
        <v>1476008906</v>
      </c>
      <c r="J3549" s="12">
        <v>1473416906</v>
      </c>
      <c r="K3549" s="13">
        <f>(J3549/86400)+25569</f>
        <v>42622.436412037037</v>
      </c>
      <c r="L3549" t="b">
        <v>0</v>
      </c>
      <c r="M3549">
        <v>1</v>
      </c>
      <c r="N3549" t="b">
        <v>0</v>
      </c>
      <c r="O3549" t="s">
        <v>8269</v>
      </c>
      <c r="Q3549">
        <f>YEAR(K3549)</f>
        <v>2016</v>
      </c>
      <c r="R3549">
        <f t="shared" si="110"/>
        <v>0</v>
      </c>
      <c r="S3549" s="17" t="s">
        <v>8343</v>
      </c>
      <c r="T3549" t="s">
        <v>8346</v>
      </c>
    </row>
    <row r="3550" spans="1:20" ht="48" x14ac:dyDescent="0.2">
      <c r="A3550">
        <v>4085</v>
      </c>
      <c r="B3550" s="3" t="s">
        <v>4081</v>
      </c>
      <c r="C3550" s="3" t="s">
        <v>8188</v>
      </c>
      <c r="D3550" s="6">
        <v>3500</v>
      </c>
      <c r="E3550" s="8">
        <v>10</v>
      </c>
      <c r="F3550" t="s">
        <v>8220</v>
      </c>
      <c r="G3550" t="s">
        <v>8223</v>
      </c>
      <c r="H3550" t="s">
        <v>8245</v>
      </c>
      <c r="I3550" s="12">
        <v>1427169540</v>
      </c>
      <c r="J3550" s="12">
        <v>1424701775</v>
      </c>
      <c r="K3550" s="13">
        <f>(J3550/86400)+25569</f>
        <v>42058.603877314818</v>
      </c>
      <c r="L3550" t="b">
        <v>0</v>
      </c>
      <c r="M3550">
        <v>1</v>
      </c>
      <c r="N3550" t="b">
        <v>0</v>
      </c>
      <c r="O3550" t="s">
        <v>8269</v>
      </c>
      <c r="Q3550">
        <f>YEAR(K3550)</f>
        <v>2015</v>
      </c>
      <c r="R3550">
        <f t="shared" si="110"/>
        <v>0</v>
      </c>
      <c r="S3550" s="17" t="s">
        <v>8343</v>
      </c>
      <c r="T3550" t="s">
        <v>8346</v>
      </c>
    </row>
    <row r="3551" spans="1:20" ht="48" x14ac:dyDescent="0.2">
      <c r="A3551">
        <v>3065</v>
      </c>
      <c r="B3551" s="3" t="s">
        <v>3065</v>
      </c>
      <c r="C3551" s="3" t="s">
        <v>7175</v>
      </c>
      <c r="D3551" s="6">
        <v>25000</v>
      </c>
      <c r="E3551" s="8">
        <v>10</v>
      </c>
      <c r="F3551" t="s">
        <v>8220</v>
      </c>
      <c r="G3551" t="s">
        <v>8223</v>
      </c>
      <c r="H3551" t="s">
        <v>8245</v>
      </c>
      <c r="I3551" s="12">
        <v>1406683172</v>
      </c>
      <c r="J3551" s="12">
        <v>1404523172</v>
      </c>
      <c r="K3551" s="13">
        <f>(J3551/86400)+25569</f>
        <v>41825.055231481485</v>
      </c>
      <c r="L3551" t="b">
        <v>0</v>
      </c>
      <c r="M3551">
        <v>2</v>
      </c>
      <c r="N3551" t="b">
        <v>0</v>
      </c>
      <c r="O3551" t="s">
        <v>8301</v>
      </c>
      <c r="Q3551">
        <f>YEAR(K3551)</f>
        <v>2014</v>
      </c>
      <c r="R3551">
        <f t="shared" si="110"/>
        <v>0</v>
      </c>
      <c r="S3551" s="17" t="s">
        <v>8343</v>
      </c>
      <c r="T3551" t="s">
        <v>8344</v>
      </c>
    </row>
    <row r="3552" spans="1:20" ht="48" x14ac:dyDescent="0.2">
      <c r="A3552">
        <v>3110</v>
      </c>
      <c r="B3552" s="3" t="s">
        <v>3110</v>
      </c>
      <c r="C3552" s="3" t="s">
        <v>7220</v>
      </c>
      <c r="D3552" s="6">
        <v>25000</v>
      </c>
      <c r="E3552" s="8">
        <v>10</v>
      </c>
      <c r="F3552" t="s">
        <v>8220</v>
      </c>
      <c r="G3552" t="s">
        <v>8223</v>
      </c>
      <c r="H3552" t="s">
        <v>8245</v>
      </c>
      <c r="I3552" s="12">
        <v>1487465119</v>
      </c>
      <c r="J3552" s="12">
        <v>1484009119</v>
      </c>
      <c r="K3552" s="13">
        <f>(J3552/86400)+25569</f>
        <v>42745.031469907408</v>
      </c>
      <c r="L3552" t="b">
        <v>0</v>
      </c>
      <c r="M3552">
        <v>1</v>
      </c>
      <c r="N3552" t="b">
        <v>0</v>
      </c>
      <c r="O3552" t="s">
        <v>8301</v>
      </c>
      <c r="Q3552">
        <f>YEAR(K3552)</f>
        <v>2017</v>
      </c>
      <c r="R3552">
        <f t="shared" si="110"/>
        <v>0</v>
      </c>
      <c r="S3552" s="17" t="s">
        <v>8343</v>
      </c>
      <c r="T3552" t="s">
        <v>8344</v>
      </c>
    </row>
    <row r="3553" spans="1:20" ht="32" hidden="1" x14ac:dyDescent="0.2">
      <c r="A3553">
        <v>3121</v>
      </c>
      <c r="B3553" s="3" t="s">
        <v>3121</v>
      </c>
      <c r="C3553" s="3" t="s">
        <v>7231</v>
      </c>
      <c r="D3553" s="6">
        <v>1500</v>
      </c>
      <c r="E3553" s="8">
        <v>10</v>
      </c>
      <c r="F3553" t="s">
        <v>8219</v>
      </c>
      <c r="G3553" t="s">
        <v>8228</v>
      </c>
      <c r="H3553" t="s">
        <v>8250</v>
      </c>
      <c r="I3553" s="12">
        <v>1411748335</v>
      </c>
      <c r="J3553" s="12">
        <v>1406564335</v>
      </c>
      <c r="K3553" s="13">
        <f>(J3553/86400)+25569</f>
        <v>41848.679803240739</v>
      </c>
      <c r="L3553" t="b">
        <v>0</v>
      </c>
      <c r="M3553">
        <v>1</v>
      </c>
      <c r="N3553" t="b">
        <v>0</v>
      </c>
      <c r="O3553" t="s">
        <v>8301</v>
      </c>
      <c r="Q3553">
        <f>YEAR(K3553)</f>
        <v>2014</v>
      </c>
      <c r="R3553">
        <f t="shared" si="110"/>
        <v>1</v>
      </c>
      <c r="S3553" s="17" t="s">
        <v>8343</v>
      </c>
      <c r="T3553" t="s">
        <v>8344</v>
      </c>
    </row>
    <row r="3554" spans="1:20" ht="48" x14ac:dyDescent="0.2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 s="12">
        <v>1446154848</v>
      </c>
      <c r="J3554" s="12">
        <v>1443562848</v>
      </c>
      <c r="K3554" s="13">
        <f>(J3554/86400)+25569</f>
        <v>42276.903333333335</v>
      </c>
      <c r="L3554" t="b">
        <v>0</v>
      </c>
      <c r="M3554">
        <v>1</v>
      </c>
      <c r="N3554" t="b">
        <v>0</v>
      </c>
      <c r="O3554" t="s">
        <v>8270</v>
      </c>
      <c r="Q3554">
        <f>YEAR(K3554)</f>
        <v>2015</v>
      </c>
      <c r="R3554">
        <f t="shared" si="110"/>
        <v>0</v>
      </c>
      <c r="S3554" s="17" t="s">
        <v>8328</v>
      </c>
      <c r="T3554" t="s">
        <v>8362</v>
      </c>
    </row>
    <row r="3555" spans="1:20" ht="48" hidden="1" x14ac:dyDescent="0.2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 s="12">
        <v>1456523572</v>
      </c>
      <c r="J3555" s="12">
        <v>1453931572</v>
      </c>
      <c r="K3555" s="13">
        <f>(J3555/86400)+25569</f>
        <v>42396.911712962959</v>
      </c>
      <c r="L3555" t="b">
        <v>0</v>
      </c>
      <c r="M3555">
        <v>2</v>
      </c>
      <c r="N3555" t="b">
        <v>0</v>
      </c>
      <c r="O3555" t="s">
        <v>8265</v>
      </c>
      <c r="Q3555">
        <f>YEAR(K3555)</f>
        <v>2016</v>
      </c>
      <c r="R3555">
        <f t="shared" si="110"/>
        <v>0</v>
      </c>
      <c r="S3555" s="17" t="s">
        <v>8341</v>
      </c>
      <c r="T3555" t="s">
        <v>8357</v>
      </c>
    </row>
    <row r="3556" spans="1:20" ht="48" x14ac:dyDescent="0.2">
      <c r="A3556">
        <v>2423</v>
      </c>
      <c r="B3556" s="3" t="s">
        <v>2424</v>
      </c>
      <c r="C3556" s="3" t="s">
        <v>6533</v>
      </c>
      <c r="D3556" s="6">
        <v>60000</v>
      </c>
      <c r="E3556" s="8">
        <v>8</v>
      </c>
      <c r="F3556" t="s">
        <v>8220</v>
      </c>
      <c r="G3556" t="s">
        <v>8223</v>
      </c>
      <c r="H3556" t="s">
        <v>8245</v>
      </c>
      <c r="I3556" s="12">
        <v>1420044890</v>
      </c>
      <c r="J3556" s="12">
        <v>1417452890</v>
      </c>
      <c r="K3556" s="13">
        <f>(J3556/86400)+25569</f>
        <v>41974.704745370371</v>
      </c>
      <c r="L3556" t="b">
        <v>0</v>
      </c>
      <c r="M3556">
        <v>1</v>
      </c>
      <c r="N3556" t="b">
        <v>0</v>
      </c>
      <c r="O3556" t="s">
        <v>8282</v>
      </c>
      <c r="Q3556">
        <f>YEAR(K3556)</f>
        <v>2014</v>
      </c>
      <c r="R3556">
        <f t="shared" si="110"/>
        <v>0</v>
      </c>
      <c r="S3556" s="17" t="s">
        <v>8339</v>
      </c>
      <c r="T3556" t="s">
        <v>8365</v>
      </c>
    </row>
    <row r="3557" spans="1:20" ht="48" x14ac:dyDescent="0.2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 s="12">
        <v>1409620222</v>
      </c>
      <c r="J3557" s="12">
        <v>1407892222</v>
      </c>
      <c r="K3557" s="13">
        <f>(J3557/86400)+25569</f>
        <v>41864.04886574074</v>
      </c>
      <c r="L3557" t="b">
        <v>0</v>
      </c>
      <c r="M3557">
        <v>4</v>
      </c>
      <c r="N3557" t="b">
        <v>0</v>
      </c>
      <c r="O3557" t="s">
        <v>8292</v>
      </c>
      <c r="Q3557">
        <f>YEAR(K3557)</f>
        <v>2014</v>
      </c>
      <c r="R3557">
        <f t="shared" si="110"/>
        <v>2</v>
      </c>
      <c r="S3557" s="17" t="s">
        <v>8328</v>
      </c>
      <c r="T3557" t="s">
        <v>8338</v>
      </c>
    </row>
    <row r="3558" spans="1:20" ht="48" x14ac:dyDescent="0.2">
      <c r="A3558">
        <v>666</v>
      </c>
      <c r="B3558" s="3" t="s">
        <v>667</v>
      </c>
      <c r="C3558" s="3" t="s">
        <v>4776</v>
      </c>
      <c r="D3558" s="6">
        <v>200000</v>
      </c>
      <c r="E3558" s="8">
        <v>8</v>
      </c>
      <c r="F3558" t="s">
        <v>8220</v>
      </c>
      <c r="G3558" t="s">
        <v>8223</v>
      </c>
      <c r="H3558" t="s">
        <v>8245</v>
      </c>
      <c r="I3558" s="12">
        <v>1408305498</v>
      </c>
      <c r="J3558" s="12">
        <v>1405713498</v>
      </c>
      <c r="K3558" s="13">
        <f>(J3558/86400)+25569</f>
        <v>41838.832152777773</v>
      </c>
      <c r="L3558" t="b">
        <v>0</v>
      </c>
      <c r="M3558">
        <v>4</v>
      </c>
      <c r="N3558" t="b">
        <v>0</v>
      </c>
      <c r="O3558" t="s">
        <v>8271</v>
      </c>
      <c r="Q3558">
        <f>YEAR(K3558)</f>
        <v>2014</v>
      </c>
      <c r="R3558">
        <f t="shared" si="110"/>
        <v>0</v>
      </c>
      <c r="S3558" s="17" t="s">
        <v>8328</v>
      </c>
      <c r="T3558" t="s">
        <v>8330</v>
      </c>
    </row>
    <row r="3559" spans="1:20" ht="48" hidden="1" x14ac:dyDescent="0.2">
      <c r="A3559">
        <v>2384</v>
      </c>
      <c r="B3559" s="3" t="s">
        <v>2385</v>
      </c>
      <c r="C3559" s="3" t="s">
        <v>6494</v>
      </c>
      <c r="D3559" s="6">
        <v>1000</v>
      </c>
      <c r="E3559" s="8">
        <v>8</v>
      </c>
      <c r="F3559" t="s">
        <v>8219</v>
      </c>
      <c r="G3559" t="s">
        <v>8223</v>
      </c>
      <c r="H3559" t="s">
        <v>8245</v>
      </c>
      <c r="I3559" s="12">
        <v>1415932643</v>
      </c>
      <c r="J3559" s="12">
        <v>1413337043</v>
      </c>
      <c r="K3559" s="13">
        <f>(J3559/86400)+25569</f>
        <v>41927.067627314813</v>
      </c>
      <c r="L3559" t="b">
        <v>0</v>
      </c>
      <c r="M3559">
        <v>8</v>
      </c>
      <c r="N3559" t="b">
        <v>0</v>
      </c>
      <c r="O3559" t="s">
        <v>8270</v>
      </c>
      <c r="Q3559">
        <f>YEAR(K3559)</f>
        <v>2014</v>
      </c>
      <c r="R3559">
        <f t="shared" si="110"/>
        <v>1</v>
      </c>
      <c r="S3559" s="17" t="s">
        <v>8328</v>
      </c>
      <c r="T3559" t="s">
        <v>8362</v>
      </c>
    </row>
    <row r="3560" spans="1:20" ht="48" x14ac:dyDescent="0.2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 s="12">
        <v>1423185900</v>
      </c>
      <c r="J3560" s="12">
        <v>1420766700</v>
      </c>
      <c r="K3560" s="13">
        <f>(J3560/86400)+25569</f>
        <v>42013.059027777781</v>
      </c>
      <c r="L3560" t="b">
        <v>0</v>
      </c>
      <c r="M3560">
        <v>3</v>
      </c>
      <c r="N3560" t="b">
        <v>0</v>
      </c>
      <c r="O3560" t="s">
        <v>8285</v>
      </c>
      <c r="Q3560">
        <f>YEAR(K3560)</f>
        <v>2015</v>
      </c>
      <c r="R3560">
        <f t="shared" si="110"/>
        <v>0</v>
      </c>
      <c r="S3560" s="17" t="s">
        <v>8331</v>
      </c>
      <c r="T3560" t="s">
        <v>8368</v>
      </c>
    </row>
    <row r="3561" spans="1:20" ht="48" x14ac:dyDescent="0.2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 s="12">
        <v>1462417493</v>
      </c>
      <c r="J3561" s="12">
        <v>1459825493</v>
      </c>
      <c r="K3561" s="13">
        <f>(J3561/86400)+25569</f>
        <v>42465.128391203703</v>
      </c>
      <c r="L3561" t="b">
        <v>0</v>
      </c>
      <c r="M3561">
        <v>3</v>
      </c>
      <c r="N3561" t="b">
        <v>0</v>
      </c>
      <c r="O3561" t="s">
        <v>8269</v>
      </c>
      <c r="Q3561">
        <f>YEAR(K3561)</f>
        <v>2016</v>
      </c>
      <c r="R3561">
        <f t="shared" si="110"/>
        <v>0</v>
      </c>
      <c r="S3561" s="17" t="s">
        <v>8343</v>
      </c>
      <c r="T3561" t="s">
        <v>8346</v>
      </c>
    </row>
    <row r="3562" spans="1:20" ht="48" x14ac:dyDescent="0.2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 s="12">
        <v>1468020354</v>
      </c>
      <c r="J3562" s="12">
        <v>1464045954</v>
      </c>
      <c r="K3562" s="13">
        <f>(J3562/86400)+25569</f>
        <v>42513.976319444446</v>
      </c>
      <c r="L3562" t="b">
        <v>0</v>
      </c>
      <c r="M3562">
        <v>1</v>
      </c>
      <c r="N3562" t="b">
        <v>0</v>
      </c>
      <c r="O3562" t="s">
        <v>8269</v>
      </c>
      <c r="Q3562">
        <f>YEAR(K3562)</f>
        <v>2016</v>
      </c>
      <c r="R3562">
        <f t="shared" si="110"/>
        <v>0</v>
      </c>
      <c r="S3562" s="17" t="s">
        <v>8343</v>
      </c>
      <c r="T3562" t="s">
        <v>8346</v>
      </c>
    </row>
    <row r="3563" spans="1:20" ht="48" x14ac:dyDescent="0.2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 s="12">
        <v>1448660404</v>
      </c>
      <c r="J3563" s="12">
        <v>1443472804</v>
      </c>
      <c r="K3563" s="13">
        <f>(J3563/86400)+25569</f>
        <v>42275.861157407402</v>
      </c>
      <c r="L3563" t="b">
        <v>0</v>
      </c>
      <c r="M3563">
        <v>2</v>
      </c>
      <c r="N3563" t="b">
        <v>0</v>
      </c>
      <c r="O3563" t="s">
        <v>8268</v>
      </c>
      <c r="Q3563">
        <f>YEAR(K3563)</f>
        <v>2015</v>
      </c>
      <c r="R3563">
        <f t="shared" si="110"/>
        <v>0</v>
      </c>
      <c r="S3563" s="17" t="s">
        <v>8341</v>
      </c>
      <c r="T3563" t="s">
        <v>8359</v>
      </c>
    </row>
    <row r="3564" spans="1:20" ht="48" x14ac:dyDescent="0.2">
      <c r="A3564">
        <v>1879</v>
      </c>
      <c r="B3564" s="3" t="s">
        <v>1880</v>
      </c>
      <c r="C3564" s="3" t="s">
        <v>5989</v>
      </c>
      <c r="D3564" s="6">
        <v>5000</v>
      </c>
      <c r="E3564" s="8">
        <v>6</v>
      </c>
      <c r="F3564" t="s">
        <v>8220</v>
      </c>
      <c r="G3564" t="s">
        <v>8226</v>
      </c>
      <c r="H3564" t="s">
        <v>8248</v>
      </c>
      <c r="I3564" s="12">
        <v>1457966129</v>
      </c>
      <c r="J3564" s="12">
        <v>1455377729</v>
      </c>
      <c r="K3564" s="13">
        <f>(J3564/86400)+25569</f>
        <v>42413.649641203709</v>
      </c>
      <c r="L3564" t="b">
        <v>0</v>
      </c>
      <c r="M3564">
        <v>2</v>
      </c>
      <c r="N3564" t="b">
        <v>0</v>
      </c>
      <c r="O3564" t="s">
        <v>8281</v>
      </c>
      <c r="Q3564">
        <f>YEAR(K3564)</f>
        <v>2016</v>
      </c>
      <c r="R3564">
        <f t="shared" si="110"/>
        <v>0</v>
      </c>
      <c r="S3564" s="17" t="s">
        <v>8336</v>
      </c>
      <c r="T3564" t="s">
        <v>8364</v>
      </c>
    </row>
    <row r="3565" spans="1:20" ht="48" hidden="1" x14ac:dyDescent="0.2">
      <c r="A3565">
        <v>1044</v>
      </c>
      <c r="B3565" s="3" t="s">
        <v>1045</v>
      </c>
      <c r="C3565" s="3" t="s">
        <v>5154</v>
      </c>
      <c r="D3565" s="6">
        <v>7000</v>
      </c>
      <c r="E3565" s="8">
        <v>6</v>
      </c>
      <c r="F3565" t="s">
        <v>8219</v>
      </c>
      <c r="G3565" t="s">
        <v>8223</v>
      </c>
      <c r="H3565" t="s">
        <v>8245</v>
      </c>
      <c r="I3565" s="12">
        <v>1425587220</v>
      </c>
      <c r="J3565" s="12">
        <v>1420668801</v>
      </c>
      <c r="K3565" s="13">
        <f>(J3565/86400)+25569</f>
        <v>42011.925937499997</v>
      </c>
      <c r="L3565" t="b">
        <v>0</v>
      </c>
      <c r="M3565">
        <v>2</v>
      </c>
      <c r="N3565" t="b">
        <v>0</v>
      </c>
      <c r="O3565" t="s">
        <v>8279</v>
      </c>
      <c r="Q3565">
        <f>YEAR(K3565)</f>
        <v>2015</v>
      </c>
      <c r="R3565">
        <f t="shared" si="110"/>
        <v>0</v>
      </c>
      <c r="S3565" s="17" t="s">
        <v>8366</v>
      </c>
      <c r="T3565" t="s">
        <v>8367</v>
      </c>
    </row>
    <row r="3566" spans="1:20" ht="48" x14ac:dyDescent="0.2">
      <c r="A3566">
        <v>1541</v>
      </c>
      <c r="B3566" s="3" t="s">
        <v>1542</v>
      </c>
      <c r="C3566" s="3" t="s">
        <v>5651</v>
      </c>
      <c r="D3566" s="6">
        <v>18000</v>
      </c>
      <c r="E3566" s="8">
        <v>6</v>
      </c>
      <c r="F3566" t="s">
        <v>8220</v>
      </c>
      <c r="G3566" t="s">
        <v>8223</v>
      </c>
      <c r="H3566" t="s">
        <v>8245</v>
      </c>
      <c r="I3566" s="12">
        <v>1420045538</v>
      </c>
      <c r="J3566" s="12">
        <v>1417453538</v>
      </c>
      <c r="K3566" s="13">
        <f>(J3566/86400)+25569</f>
        <v>41974.712245370371</v>
      </c>
      <c r="L3566" t="b">
        <v>0</v>
      </c>
      <c r="M3566">
        <v>2</v>
      </c>
      <c r="N3566" t="b">
        <v>0</v>
      </c>
      <c r="O3566" t="s">
        <v>8287</v>
      </c>
      <c r="Q3566">
        <f>YEAR(K3566)</f>
        <v>2014</v>
      </c>
      <c r="R3566">
        <f t="shared" si="110"/>
        <v>0</v>
      </c>
      <c r="S3566" s="17" t="s">
        <v>8333</v>
      </c>
      <c r="T3566" t="s">
        <v>8375</v>
      </c>
    </row>
    <row r="3567" spans="1:20" ht="64" x14ac:dyDescent="0.2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 s="12">
        <v>1456397834</v>
      </c>
      <c r="J3567" s="12">
        <v>1453805834</v>
      </c>
      <c r="K3567" s="13">
        <f>(J3567/86400)+25569</f>
        <v>42395.456412037034</v>
      </c>
      <c r="L3567" t="b">
        <v>0</v>
      </c>
      <c r="M3567">
        <v>1</v>
      </c>
      <c r="N3567" t="b">
        <v>0</v>
      </c>
      <c r="O3567" t="s">
        <v>8285</v>
      </c>
      <c r="Q3567">
        <f>YEAR(K3567)</f>
        <v>2016</v>
      </c>
      <c r="R3567">
        <f t="shared" si="110"/>
        <v>0</v>
      </c>
      <c r="S3567" s="17" t="s">
        <v>8331</v>
      </c>
      <c r="T3567" t="s">
        <v>8368</v>
      </c>
    </row>
    <row r="3568" spans="1:20" ht="48" x14ac:dyDescent="0.2">
      <c r="A3568">
        <v>544</v>
      </c>
      <c r="B3568" s="3" t="s">
        <v>545</v>
      </c>
      <c r="C3568" s="3" t="s">
        <v>4654</v>
      </c>
      <c r="D3568" s="6">
        <v>500</v>
      </c>
      <c r="E3568" s="8">
        <v>6</v>
      </c>
      <c r="F3568" t="s">
        <v>8220</v>
      </c>
      <c r="G3568" t="s">
        <v>8223</v>
      </c>
      <c r="H3568" t="s">
        <v>8245</v>
      </c>
      <c r="I3568" s="12">
        <v>1467647160</v>
      </c>
      <c r="J3568" s="12">
        <v>1465055160</v>
      </c>
      <c r="K3568" s="13">
        <f>(J3568/86400)+25569</f>
        <v>42525.656944444447</v>
      </c>
      <c r="L3568" t="b">
        <v>0</v>
      </c>
      <c r="M3568">
        <v>2</v>
      </c>
      <c r="N3568" t="b">
        <v>0</v>
      </c>
      <c r="O3568" t="s">
        <v>8270</v>
      </c>
      <c r="Q3568">
        <f>YEAR(K3568)</f>
        <v>2016</v>
      </c>
      <c r="R3568">
        <f t="shared" si="110"/>
        <v>1</v>
      </c>
      <c r="S3568" s="17" t="s">
        <v>8328</v>
      </c>
      <c r="T3568" t="s">
        <v>8362</v>
      </c>
    </row>
    <row r="3569" spans="1:20" ht="32" x14ac:dyDescent="0.2">
      <c r="A3569">
        <v>596</v>
      </c>
      <c r="B3569" s="3" t="s">
        <v>597</v>
      </c>
      <c r="C3569" s="3" t="s">
        <v>4706</v>
      </c>
      <c r="D3569" s="6">
        <v>20000</v>
      </c>
      <c r="E3569" s="8">
        <v>6</v>
      </c>
      <c r="F3569" t="s">
        <v>8220</v>
      </c>
      <c r="G3569" t="s">
        <v>8223</v>
      </c>
      <c r="H3569" t="s">
        <v>8245</v>
      </c>
      <c r="I3569" s="12">
        <v>1478122292</v>
      </c>
      <c r="J3569" s="12">
        <v>1475530292</v>
      </c>
      <c r="K3569" s="13">
        <f>(J3569/86400)+25569</f>
        <v>42646.896898148145</v>
      </c>
      <c r="L3569" t="b">
        <v>0</v>
      </c>
      <c r="M3569">
        <v>2</v>
      </c>
      <c r="N3569" t="b">
        <v>0</v>
      </c>
      <c r="O3569" t="s">
        <v>8270</v>
      </c>
      <c r="Q3569">
        <f>YEAR(K3569)</f>
        <v>2016</v>
      </c>
      <c r="R3569">
        <f t="shared" si="110"/>
        <v>0</v>
      </c>
      <c r="S3569" s="17" t="s">
        <v>8328</v>
      </c>
      <c r="T3569" t="s">
        <v>8362</v>
      </c>
    </row>
    <row r="3570" spans="1:20" ht="48" x14ac:dyDescent="0.2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 s="12">
        <v>1423345339</v>
      </c>
      <c r="J3570" s="12">
        <v>1418161339</v>
      </c>
      <c r="K3570" s="13">
        <f>(J3570/86400)+25569</f>
        <v>41982.904386574075</v>
      </c>
      <c r="L3570" t="b">
        <v>0</v>
      </c>
      <c r="M3570">
        <v>2</v>
      </c>
      <c r="N3570" t="b">
        <v>0</v>
      </c>
      <c r="O3570" t="s">
        <v>8269</v>
      </c>
      <c r="Q3570">
        <f>YEAR(K3570)</f>
        <v>2014</v>
      </c>
      <c r="R3570">
        <f t="shared" si="110"/>
        <v>1</v>
      </c>
      <c r="S3570" s="17" t="s">
        <v>8343</v>
      </c>
      <c r="T3570" t="s">
        <v>8346</v>
      </c>
    </row>
    <row r="3571" spans="1:20" ht="48" x14ac:dyDescent="0.2">
      <c r="A3571">
        <v>440</v>
      </c>
      <c r="B3571" s="3" t="s">
        <v>441</v>
      </c>
      <c r="C3571" s="3" t="s">
        <v>4550</v>
      </c>
      <c r="D3571" s="6">
        <v>5000</v>
      </c>
      <c r="E3571" s="8">
        <v>5</v>
      </c>
      <c r="F3571" t="s">
        <v>8220</v>
      </c>
      <c r="G3571" t="s">
        <v>8223</v>
      </c>
      <c r="H3571" t="s">
        <v>8245</v>
      </c>
      <c r="I3571" s="12">
        <v>1458859153</v>
      </c>
      <c r="J3571" s="12">
        <v>1456270753</v>
      </c>
      <c r="K3571" s="13">
        <f>(J3571/86400)+25569</f>
        <v>42423.985567129625</v>
      </c>
      <c r="L3571" t="b">
        <v>0</v>
      </c>
      <c r="M3571">
        <v>1</v>
      </c>
      <c r="N3571" t="b">
        <v>0</v>
      </c>
      <c r="O3571" t="s">
        <v>8268</v>
      </c>
      <c r="Q3571">
        <f>YEAR(K3571)</f>
        <v>2016</v>
      </c>
      <c r="R3571">
        <f t="shared" si="110"/>
        <v>0</v>
      </c>
      <c r="S3571" s="17" t="s">
        <v>8341</v>
      </c>
      <c r="T3571" t="s">
        <v>8359</v>
      </c>
    </row>
    <row r="3572" spans="1:20" ht="48" x14ac:dyDescent="0.2">
      <c r="A3572">
        <v>447</v>
      </c>
      <c r="B3572" s="3" t="s">
        <v>448</v>
      </c>
      <c r="C3572" s="3" t="s">
        <v>4557</v>
      </c>
      <c r="D3572" s="6">
        <v>30000</v>
      </c>
      <c r="E3572" s="8">
        <v>5</v>
      </c>
      <c r="F3572" t="s">
        <v>8220</v>
      </c>
      <c r="G3572" t="s">
        <v>8224</v>
      </c>
      <c r="H3572" t="s">
        <v>8246</v>
      </c>
      <c r="I3572" s="12">
        <v>1364041163</v>
      </c>
      <c r="J3572" s="12">
        <v>1361884763</v>
      </c>
      <c r="K3572" s="13">
        <f>(J3572/86400)+25569</f>
        <v>41331.555127314816</v>
      </c>
      <c r="L3572" t="b">
        <v>0</v>
      </c>
      <c r="M3572">
        <v>1</v>
      </c>
      <c r="N3572" t="b">
        <v>0</v>
      </c>
      <c r="O3572" t="s">
        <v>8268</v>
      </c>
      <c r="Q3572">
        <f>YEAR(K3572)</f>
        <v>2013</v>
      </c>
      <c r="R3572">
        <f t="shared" si="110"/>
        <v>0</v>
      </c>
      <c r="S3572" s="17" t="s">
        <v>8341</v>
      </c>
      <c r="T3572" t="s">
        <v>8359</v>
      </c>
    </row>
    <row r="3573" spans="1:20" ht="48" x14ac:dyDescent="0.2">
      <c r="A3573">
        <v>161</v>
      </c>
      <c r="B3573" s="3" t="s">
        <v>163</v>
      </c>
      <c r="C3573" s="3" t="s">
        <v>4271</v>
      </c>
      <c r="D3573" s="6">
        <v>50000</v>
      </c>
      <c r="E3573" s="8">
        <v>5</v>
      </c>
      <c r="F3573" t="s">
        <v>8220</v>
      </c>
      <c r="G3573" t="s">
        <v>8223</v>
      </c>
      <c r="H3573" t="s">
        <v>8245</v>
      </c>
      <c r="I3573" s="12">
        <v>1404318595</v>
      </c>
      <c r="J3573" s="12">
        <v>1401726595</v>
      </c>
      <c r="K3573" s="13">
        <f>(J3573/86400)+25569</f>
        <v>41792.687442129631</v>
      </c>
      <c r="L3573" t="b">
        <v>0</v>
      </c>
      <c r="M3573">
        <v>1</v>
      </c>
      <c r="N3573" t="b">
        <v>0</v>
      </c>
      <c r="O3573" t="s">
        <v>8266</v>
      </c>
      <c r="Q3573">
        <f>YEAR(K3573)</f>
        <v>2014</v>
      </c>
      <c r="R3573">
        <f t="shared" si="110"/>
        <v>0</v>
      </c>
      <c r="S3573" s="17" t="s">
        <v>8341</v>
      </c>
      <c r="T3573" t="s">
        <v>8345</v>
      </c>
    </row>
    <row r="3574" spans="1:20" ht="48" x14ac:dyDescent="0.2">
      <c r="A3574">
        <v>1178</v>
      </c>
      <c r="B3574" s="3" t="s">
        <v>1179</v>
      </c>
      <c r="C3574" s="3" t="s">
        <v>5288</v>
      </c>
      <c r="D3574" s="6">
        <v>75000</v>
      </c>
      <c r="E3574" s="8">
        <v>5</v>
      </c>
      <c r="F3574" t="s">
        <v>8220</v>
      </c>
      <c r="G3574" t="s">
        <v>8223</v>
      </c>
      <c r="H3574" t="s">
        <v>8245</v>
      </c>
      <c r="I3574" s="12">
        <v>1408225452</v>
      </c>
      <c r="J3574" s="12">
        <v>1405633452</v>
      </c>
      <c r="K3574" s="13">
        <f>(J3574/86400)+25569</f>
        <v>41837.905694444446</v>
      </c>
      <c r="L3574" t="b">
        <v>0</v>
      </c>
      <c r="M3574">
        <v>1</v>
      </c>
      <c r="N3574" t="b">
        <v>0</v>
      </c>
      <c r="O3574" t="s">
        <v>8282</v>
      </c>
      <c r="Q3574">
        <f>YEAR(K3574)</f>
        <v>2014</v>
      </c>
      <c r="R3574">
        <f t="shared" si="110"/>
        <v>0</v>
      </c>
      <c r="S3574" s="17" t="s">
        <v>8339</v>
      </c>
      <c r="T3574" t="s">
        <v>8365</v>
      </c>
    </row>
    <row r="3575" spans="1:20" ht="48" x14ac:dyDescent="0.2">
      <c r="A3575">
        <v>2416</v>
      </c>
      <c r="B3575" s="3" t="s">
        <v>2417</v>
      </c>
      <c r="C3575" s="3" t="s">
        <v>6526</v>
      </c>
      <c r="D3575" s="6">
        <v>20000</v>
      </c>
      <c r="E3575" s="8">
        <v>5</v>
      </c>
      <c r="F3575" t="s">
        <v>8220</v>
      </c>
      <c r="G3575" t="s">
        <v>8223</v>
      </c>
      <c r="H3575" t="s">
        <v>8245</v>
      </c>
      <c r="I3575" s="12">
        <v>1426345200</v>
      </c>
      <c r="J3575" s="12">
        <v>1421343743</v>
      </c>
      <c r="K3575" s="13">
        <f>(J3575/86400)+25569</f>
        <v>42019.737766203703</v>
      </c>
      <c r="L3575" t="b">
        <v>0</v>
      </c>
      <c r="M3575">
        <v>1</v>
      </c>
      <c r="N3575" t="b">
        <v>0</v>
      </c>
      <c r="O3575" t="s">
        <v>8282</v>
      </c>
      <c r="Q3575">
        <f>YEAR(K3575)</f>
        <v>2015</v>
      </c>
      <c r="R3575">
        <f t="shared" si="110"/>
        <v>0</v>
      </c>
      <c r="S3575" s="17" t="s">
        <v>8339</v>
      </c>
      <c r="T3575" t="s">
        <v>8365</v>
      </c>
    </row>
    <row r="3576" spans="1:20" ht="19" x14ac:dyDescent="0.2">
      <c r="A3576">
        <v>2418</v>
      </c>
      <c r="B3576" s="3" t="s">
        <v>2419</v>
      </c>
      <c r="C3576" s="3" t="s">
        <v>6528</v>
      </c>
      <c r="D3576" s="6">
        <v>25000</v>
      </c>
      <c r="E3576" s="8">
        <v>5</v>
      </c>
      <c r="F3576" t="s">
        <v>8220</v>
      </c>
      <c r="G3576" t="s">
        <v>8223</v>
      </c>
      <c r="H3576" t="s">
        <v>8245</v>
      </c>
      <c r="I3576" s="12">
        <v>1427225644</v>
      </c>
      <c r="J3576" s="12">
        <v>1422045244</v>
      </c>
      <c r="K3576" s="13">
        <f>(J3576/86400)+25569</f>
        <v>42027.856990740736</v>
      </c>
      <c r="L3576" t="b">
        <v>0</v>
      </c>
      <c r="M3576">
        <v>5</v>
      </c>
      <c r="N3576" t="b">
        <v>0</v>
      </c>
      <c r="O3576" t="s">
        <v>8282</v>
      </c>
      <c r="Q3576">
        <f>YEAR(K3576)</f>
        <v>2015</v>
      </c>
      <c r="R3576">
        <f t="shared" si="110"/>
        <v>0</v>
      </c>
      <c r="S3576" s="17" t="s">
        <v>8339</v>
      </c>
      <c r="T3576" t="s">
        <v>8365</v>
      </c>
    </row>
    <row r="3577" spans="1:20" ht="32" x14ac:dyDescent="0.2">
      <c r="A3577">
        <v>2583</v>
      </c>
      <c r="B3577" s="3" t="s">
        <v>2583</v>
      </c>
      <c r="C3577" s="3" t="s">
        <v>6693</v>
      </c>
      <c r="D3577" s="6">
        <v>1000</v>
      </c>
      <c r="E3577" s="8">
        <v>5</v>
      </c>
      <c r="F3577" t="s">
        <v>8220</v>
      </c>
      <c r="G3577" t="s">
        <v>8223</v>
      </c>
      <c r="H3577" t="s">
        <v>8245</v>
      </c>
      <c r="I3577" s="12">
        <v>1426526880</v>
      </c>
      <c r="J3577" s="12">
        <v>1421346480</v>
      </c>
      <c r="K3577" s="13">
        <f>(J3577/86400)+25569</f>
        <v>42019.76944444445</v>
      </c>
      <c r="L3577" t="b">
        <v>0</v>
      </c>
      <c r="M3577">
        <v>5</v>
      </c>
      <c r="N3577" t="b">
        <v>0</v>
      </c>
      <c r="O3577" t="s">
        <v>8282</v>
      </c>
      <c r="Q3577">
        <f>YEAR(K3577)</f>
        <v>2015</v>
      </c>
      <c r="R3577">
        <f t="shared" si="110"/>
        <v>1</v>
      </c>
      <c r="S3577" s="17" t="s">
        <v>8339</v>
      </c>
      <c r="T3577" t="s">
        <v>8365</v>
      </c>
    </row>
    <row r="3578" spans="1:20" ht="32" x14ac:dyDescent="0.2">
      <c r="A3578">
        <v>2586</v>
      </c>
      <c r="B3578" s="3" t="s">
        <v>2586</v>
      </c>
      <c r="C3578" s="3" t="s">
        <v>6696</v>
      </c>
      <c r="D3578" s="6">
        <v>3000</v>
      </c>
      <c r="E3578" s="8">
        <v>5</v>
      </c>
      <c r="F3578" t="s">
        <v>8220</v>
      </c>
      <c r="G3578" t="s">
        <v>8224</v>
      </c>
      <c r="H3578" t="s">
        <v>8246</v>
      </c>
      <c r="I3578" s="12">
        <v>1451030136</v>
      </c>
      <c r="J3578" s="12">
        <v>1448438136</v>
      </c>
      <c r="K3578" s="13">
        <f>(J3578/86400)+25569</f>
        <v>42333.330277777779</v>
      </c>
      <c r="L3578" t="b">
        <v>0</v>
      </c>
      <c r="M3578">
        <v>1</v>
      </c>
      <c r="N3578" t="b">
        <v>0</v>
      </c>
      <c r="O3578" t="s">
        <v>8282</v>
      </c>
      <c r="Q3578">
        <f>YEAR(K3578)</f>
        <v>2015</v>
      </c>
      <c r="R3578">
        <f t="shared" si="110"/>
        <v>0</v>
      </c>
      <c r="S3578" s="17" t="s">
        <v>8339</v>
      </c>
      <c r="T3578" t="s">
        <v>8365</v>
      </c>
    </row>
    <row r="3579" spans="1:20" ht="48" x14ac:dyDescent="0.2">
      <c r="A3579">
        <v>2589</v>
      </c>
      <c r="B3579" s="3" t="s">
        <v>2589</v>
      </c>
      <c r="C3579" s="3" t="s">
        <v>6699</v>
      </c>
      <c r="D3579" s="6">
        <v>50000</v>
      </c>
      <c r="E3579" s="8">
        <v>5</v>
      </c>
      <c r="F3579" t="s">
        <v>8220</v>
      </c>
      <c r="G3579" t="s">
        <v>8231</v>
      </c>
      <c r="H3579" t="s">
        <v>8252</v>
      </c>
      <c r="I3579" s="12">
        <v>1458733927</v>
      </c>
      <c r="J3579" s="12">
        <v>1456145527</v>
      </c>
      <c r="K3579" s="13">
        <f>(J3579/86400)+25569</f>
        <v>42422.536192129628</v>
      </c>
      <c r="L3579" t="b">
        <v>0</v>
      </c>
      <c r="M3579">
        <v>1</v>
      </c>
      <c r="N3579" t="b">
        <v>0</v>
      </c>
      <c r="O3579" t="s">
        <v>8282</v>
      </c>
      <c r="Q3579">
        <f>YEAR(K3579)</f>
        <v>2016</v>
      </c>
      <c r="R3579">
        <f t="shared" si="110"/>
        <v>0</v>
      </c>
      <c r="S3579" s="17" t="s">
        <v>8339</v>
      </c>
      <c r="T3579" t="s">
        <v>8365</v>
      </c>
    </row>
    <row r="3580" spans="1:20" ht="48" x14ac:dyDescent="0.2">
      <c r="A3580">
        <v>1139</v>
      </c>
      <c r="B3580" s="3" t="s">
        <v>1140</v>
      </c>
      <c r="C3580" s="3" t="s">
        <v>5249</v>
      </c>
      <c r="D3580" s="6">
        <v>8000</v>
      </c>
      <c r="E3580" s="8">
        <v>5</v>
      </c>
      <c r="F3580" t="s">
        <v>8220</v>
      </c>
      <c r="G3580" t="s">
        <v>8223</v>
      </c>
      <c r="H3580" t="s">
        <v>8245</v>
      </c>
      <c r="I3580" s="12">
        <v>1420100426</v>
      </c>
      <c r="J3580" s="12">
        <v>1417508426</v>
      </c>
      <c r="K3580" s="13">
        <f>(J3580/86400)+25569</f>
        <v>41975.34752314815</v>
      </c>
      <c r="L3580" t="b">
        <v>0</v>
      </c>
      <c r="M3580">
        <v>1</v>
      </c>
      <c r="N3580" t="b">
        <v>0</v>
      </c>
      <c r="O3580" t="s">
        <v>8281</v>
      </c>
      <c r="Q3580">
        <f>YEAR(K3580)</f>
        <v>2014</v>
      </c>
      <c r="R3580">
        <f t="shared" si="110"/>
        <v>0</v>
      </c>
      <c r="S3580" s="17" t="s">
        <v>8336</v>
      </c>
      <c r="T3580" t="s">
        <v>8364</v>
      </c>
    </row>
    <row r="3581" spans="1:20" ht="48" x14ac:dyDescent="0.2">
      <c r="A3581">
        <v>1090</v>
      </c>
      <c r="B3581" s="3" t="s">
        <v>1091</v>
      </c>
      <c r="C3581" s="3" t="s">
        <v>5200</v>
      </c>
      <c r="D3581" s="6">
        <v>12999</v>
      </c>
      <c r="E3581" s="8">
        <v>5</v>
      </c>
      <c r="F3581" t="s">
        <v>8220</v>
      </c>
      <c r="G3581" t="s">
        <v>8225</v>
      </c>
      <c r="H3581" t="s">
        <v>8247</v>
      </c>
      <c r="I3581" s="12">
        <v>1432873653</v>
      </c>
      <c r="J3581" s="12">
        <v>1430281653</v>
      </c>
      <c r="K3581" s="13">
        <f>(J3581/86400)+25569</f>
        <v>42123.185798611114</v>
      </c>
      <c r="L3581" t="b">
        <v>0</v>
      </c>
      <c r="M3581">
        <v>1</v>
      </c>
      <c r="N3581" t="b">
        <v>0</v>
      </c>
      <c r="O3581" t="s">
        <v>8280</v>
      </c>
      <c r="Q3581">
        <f>YEAR(K3581)</f>
        <v>2015</v>
      </c>
      <c r="R3581">
        <f t="shared" si="110"/>
        <v>0</v>
      </c>
      <c r="S3581" s="17" t="s">
        <v>8336</v>
      </c>
      <c r="T3581" t="s">
        <v>8354</v>
      </c>
    </row>
    <row r="3582" spans="1:20" ht="48" x14ac:dyDescent="0.2">
      <c r="A3582">
        <v>1113</v>
      </c>
      <c r="B3582" s="3" t="s">
        <v>1114</v>
      </c>
      <c r="C3582" s="3" t="s">
        <v>5223</v>
      </c>
      <c r="D3582" s="6">
        <v>1000</v>
      </c>
      <c r="E3582" s="8">
        <v>5</v>
      </c>
      <c r="F3582" t="s">
        <v>8220</v>
      </c>
      <c r="G3582" t="s">
        <v>8224</v>
      </c>
      <c r="H3582" t="s">
        <v>8246</v>
      </c>
      <c r="I3582" s="12">
        <v>1408058820</v>
      </c>
      <c r="J3582" s="12">
        <v>1405466820</v>
      </c>
      <c r="K3582" s="13">
        <f>(J3582/86400)+25569</f>
        <v>41835.977083333331</v>
      </c>
      <c r="L3582" t="b">
        <v>0</v>
      </c>
      <c r="M3582">
        <v>1</v>
      </c>
      <c r="N3582" t="b">
        <v>0</v>
      </c>
      <c r="O3582" t="s">
        <v>8280</v>
      </c>
      <c r="Q3582">
        <f>YEAR(K3582)</f>
        <v>2014</v>
      </c>
      <c r="R3582">
        <f t="shared" si="110"/>
        <v>1</v>
      </c>
      <c r="S3582" s="17" t="s">
        <v>8336</v>
      </c>
      <c r="T3582" t="s">
        <v>8354</v>
      </c>
    </row>
    <row r="3583" spans="1:20" ht="48" x14ac:dyDescent="0.2">
      <c r="A3583">
        <v>1119</v>
      </c>
      <c r="B3583" s="3" t="s">
        <v>1120</v>
      </c>
      <c r="C3583" s="3" t="s">
        <v>5229</v>
      </c>
      <c r="D3583" s="6">
        <v>2100</v>
      </c>
      <c r="E3583" s="8">
        <v>5</v>
      </c>
      <c r="F3583" t="s">
        <v>8220</v>
      </c>
      <c r="G3583" t="s">
        <v>8223</v>
      </c>
      <c r="H3583" t="s">
        <v>8245</v>
      </c>
      <c r="I3583" s="12">
        <v>1396810864</v>
      </c>
      <c r="J3583" s="12">
        <v>1395687664</v>
      </c>
      <c r="K3583" s="13">
        <f>(J3583/86400)+25569</f>
        <v>41722.792407407411</v>
      </c>
      <c r="L3583" t="b">
        <v>0</v>
      </c>
      <c r="M3583">
        <v>1</v>
      </c>
      <c r="N3583" t="b">
        <v>0</v>
      </c>
      <c r="O3583" t="s">
        <v>8280</v>
      </c>
      <c r="Q3583">
        <f>YEAR(K3583)</f>
        <v>2014</v>
      </c>
      <c r="R3583">
        <f t="shared" si="110"/>
        <v>0</v>
      </c>
      <c r="S3583" s="17" t="s">
        <v>8336</v>
      </c>
      <c r="T3583" t="s">
        <v>8354</v>
      </c>
    </row>
    <row r="3584" spans="1:20" ht="48" hidden="1" x14ac:dyDescent="0.2">
      <c r="A3584">
        <v>1694</v>
      </c>
      <c r="B3584" s="3" t="s">
        <v>1695</v>
      </c>
      <c r="C3584" s="3" t="s">
        <v>5804</v>
      </c>
      <c r="D3584" s="6">
        <v>10000</v>
      </c>
      <c r="E3584" s="8">
        <v>5</v>
      </c>
      <c r="F3584" t="s">
        <v>8221</v>
      </c>
      <c r="G3584" t="s">
        <v>8223</v>
      </c>
      <c r="H3584" t="s">
        <v>8245</v>
      </c>
      <c r="I3584" s="12">
        <v>1490589360</v>
      </c>
      <c r="J3584" s="12">
        <v>1488038674</v>
      </c>
      <c r="K3584" s="13">
        <f>(J3584/86400)+25569</f>
        <v>42791.669837962967</v>
      </c>
      <c r="L3584" t="b">
        <v>0</v>
      </c>
      <c r="M3584">
        <v>1</v>
      </c>
      <c r="N3584" t="b">
        <v>0</v>
      </c>
      <c r="O3584" t="s">
        <v>8291</v>
      </c>
      <c r="Q3584">
        <f>YEAR(K3584)</f>
        <v>2017</v>
      </c>
      <c r="R3584">
        <f t="shared" si="110"/>
        <v>0</v>
      </c>
      <c r="S3584" s="17" t="s">
        <v>8347</v>
      </c>
      <c r="T3584" t="s">
        <v>8350</v>
      </c>
    </row>
    <row r="3585" spans="1:20" ht="48" hidden="1" x14ac:dyDescent="0.2">
      <c r="A3585">
        <v>1242</v>
      </c>
      <c r="B3585" s="3" t="s">
        <v>1243</v>
      </c>
      <c r="C3585" s="3" t="s">
        <v>5352</v>
      </c>
      <c r="D3585" s="6">
        <v>911</v>
      </c>
      <c r="E3585" s="8">
        <v>5</v>
      </c>
      <c r="F3585" t="s">
        <v>8219</v>
      </c>
      <c r="G3585" t="s">
        <v>8223</v>
      </c>
      <c r="H3585" t="s">
        <v>8245</v>
      </c>
      <c r="I3585" s="12">
        <v>1315747080</v>
      </c>
      <c r="J3585" s="12">
        <v>1314417502</v>
      </c>
      <c r="K3585" s="13">
        <f>(J3585/86400)+25569</f>
        <v>40782.165532407409</v>
      </c>
      <c r="L3585" t="b">
        <v>0</v>
      </c>
      <c r="M3585">
        <v>1</v>
      </c>
      <c r="N3585" t="b">
        <v>0</v>
      </c>
      <c r="O3585" t="s">
        <v>8284</v>
      </c>
      <c r="Q3585">
        <f>YEAR(K3585)</f>
        <v>2011</v>
      </c>
      <c r="R3585">
        <f t="shared" si="110"/>
        <v>1</v>
      </c>
      <c r="S3585" s="17" t="s">
        <v>8347</v>
      </c>
      <c r="T3585" t="s">
        <v>8374</v>
      </c>
    </row>
    <row r="3586" spans="1:20" ht="48" x14ac:dyDescent="0.2">
      <c r="A3586">
        <v>1581</v>
      </c>
      <c r="B3586" s="3" t="s">
        <v>1582</v>
      </c>
      <c r="C3586" s="3" t="s">
        <v>5691</v>
      </c>
      <c r="D3586" s="6">
        <v>1000</v>
      </c>
      <c r="E3586" s="8">
        <v>5</v>
      </c>
      <c r="F3586" t="s">
        <v>8220</v>
      </c>
      <c r="G3586" t="s">
        <v>8224</v>
      </c>
      <c r="H3586" t="s">
        <v>8246</v>
      </c>
      <c r="I3586" s="12">
        <v>1450521990</v>
      </c>
      <c r="J3586" s="12">
        <v>1447757190</v>
      </c>
      <c r="K3586" s="13">
        <f>(J3586/86400)+25569</f>
        <v>42325.448958333334</v>
      </c>
      <c r="L3586" t="b">
        <v>0</v>
      </c>
      <c r="M3586">
        <v>1</v>
      </c>
      <c r="N3586" t="b">
        <v>0</v>
      </c>
      <c r="O3586" t="s">
        <v>8289</v>
      </c>
      <c r="Q3586">
        <f>YEAR(K3586)</f>
        <v>2015</v>
      </c>
      <c r="R3586">
        <f t="shared" si="110"/>
        <v>1</v>
      </c>
      <c r="S3586" s="17" t="s">
        <v>8333</v>
      </c>
      <c r="T3586" t="s">
        <v>8371</v>
      </c>
    </row>
    <row r="3587" spans="1:20" ht="48" x14ac:dyDescent="0.2">
      <c r="A3587">
        <v>763</v>
      </c>
      <c r="B3587" s="3" t="s">
        <v>764</v>
      </c>
      <c r="C3587" s="3" t="s">
        <v>4873</v>
      </c>
      <c r="D3587" s="6">
        <v>4290</v>
      </c>
      <c r="E3587" s="8">
        <v>5</v>
      </c>
      <c r="F3587" t="s">
        <v>8220</v>
      </c>
      <c r="G3587" t="s">
        <v>8224</v>
      </c>
      <c r="H3587" t="s">
        <v>8246</v>
      </c>
      <c r="I3587" s="12">
        <v>1376563408</v>
      </c>
      <c r="J3587" s="12">
        <v>1373971408</v>
      </c>
      <c r="K3587" s="13">
        <f>(J3587/86400)+25569</f>
        <v>41471.446851851855</v>
      </c>
      <c r="L3587" t="b">
        <v>0</v>
      </c>
      <c r="M3587">
        <v>1</v>
      </c>
      <c r="N3587" t="b">
        <v>0</v>
      </c>
      <c r="O3587" t="s">
        <v>8273</v>
      </c>
      <c r="Q3587">
        <f>YEAR(K3587)</f>
        <v>2013</v>
      </c>
      <c r="R3587">
        <f t="shared" ref="R3587:R3650" si="111">ROUND(E3587/D3587*100,0)</f>
        <v>0</v>
      </c>
      <c r="S3587" s="17" t="s">
        <v>8331</v>
      </c>
      <c r="T3587" t="s">
        <v>8372</v>
      </c>
    </row>
    <row r="3588" spans="1:20" ht="48" x14ac:dyDescent="0.2">
      <c r="A3588">
        <v>1482</v>
      </c>
      <c r="B3588" s="3" t="s">
        <v>1483</v>
      </c>
      <c r="C3588" s="3" t="s">
        <v>5592</v>
      </c>
      <c r="D3588" s="6">
        <v>5000</v>
      </c>
      <c r="E3588" s="8">
        <v>5</v>
      </c>
      <c r="F3588" t="s">
        <v>8220</v>
      </c>
      <c r="G3588" t="s">
        <v>8223</v>
      </c>
      <c r="H3588" t="s">
        <v>8245</v>
      </c>
      <c r="I3588" s="12">
        <v>1347004260</v>
      </c>
      <c r="J3588" s="12">
        <v>1345062936</v>
      </c>
      <c r="K3588" s="13">
        <f>(J3588/86400)+25569</f>
        <v>41136.858055555553</v>
      </c>
      <c r="L3588" t="b">
        <v>0</v>
      </c>
      <c r="M3588">
        <v>1</v>
      </c>
      <c r="N3588" t="b">
        <v>0</v>
      </c>
      <c r="O3588" t="s">
        <v>8273</v>
      </c>
      <c r="Q3588">
        <f>YEAR(K3588)</f>
        <v>2012</v>
      </c>
      <c r="R3588">
        <f t="shared" si="111"/>
        <v>0</v>
      </c>
      <c r="S3588" s="17" t="s">
        <v>8331</v>
      </c>
      <c r="T3588" t="s">
        <v>8372</v>
      </c>
    </row>
    <row r="3589" spans="1:20" ht="48" x14ac:dyDescent="0.2">
      <c r="A3589">
        <v>1499</v>
      </c>
      <c r="B3589" s="3" t="s">
        <v>1500</v>
      </c>
      <c r="C3589" s="3" t="s">
        <v>5609</v>
      </c>
      <c r="D3589" s="6">
        <v>2000</v>
      </c>
      <c r="E3589" s="8">
        <v>5</v>
      </c>
      <c r="F3589" t="s">
        <v>8220</v>
      </c>
      <c r="G3589" t="s">
        <v>8223</v>
      </c>
      <c r="H3589" t="s">
        <v>8245</v>
      </c>
      <c r="I3589" s="12">
        <v>1470355833</v>
      </c>
      <c r="J3589" s="12">
        <v>1465171833</v>
      </c>
      <c r="K3589" s="13">
        <f>(J3589/86400)+25569</f>
        <v>42527.007326388892</v>
      </c>
      <c r="L3589" t="b">
        <v>0</v>
      </c>
      <c r="M3589">
        <v>1</v>
      </c>
      <c r="N3589" t="b">
        <v>0</v>
      </c>
      <c r="O3589" t="s">
        <v>8273</v>
      </c>
      <c r="Q3589">
        <f>YEAR(K3589)</f>
        <v>2016</v>
      </c>
      <c r="R3589">
        <f t="shared" si="111"/>
        <v>0</v>
      </c>
      <c r="S3589" s="17" t="s">
        <v>8331</v>
      </c>
      <c r="T3589" t="s">
        <v>8372</v>
      </c>
    </row>
    <row r="3590" spans="1:20" ht="48" hidden="1" x14ac:dyDescent="0.2">
      <c r="A3590">
        <v>609</v>
      </c>
      <c r="B3590" s="3" t="s">
        <v>610</v>
      </c>
      <c r="C3590" s="3" t="s">
        <v>4719</v>
      </c>
      <c r="D3590" s="6">
        <v>780</v>
      </c>
      <c r="E3590" s="8">
        <v>5</v>
      </c>
      <c r="F3590" t="s">
        <v>8219</v>
      </c>
      <c r="G3590" t="s">
        <v>8224</v>
      </c>
      <c r="H3590" t="s">
        <v>8246</v>
      </c>
      <c r="I3590" s="12">
        <v>1448761744</v>
      </c>
      <c r="J3590" s="12">
        <v>1446166144</v>
      </c>
      <c r="K3590" s="13">
        <f>(J3590/86400)+25569</f>
        <v>42307.034074074079</v>
      </c>
      <c r="L3590" t="b">
        <v>0</v>
      </c>
      <c r="M3590">
        <v>1</v>
      </c>
      <c r="N3590" t="b">
        <v>0</v>
      </c>
      <c r="O3590" t="s">
        <v>8270</v>
      </c>
      <c r="Q3590">
        <f>YEAR(K3590)</f>
        <v>2015</v>
      </c>
      <c r="R3590">
        <f t="shared" si="111"/>
        <v>1</v>
      </c>
      <c r="S3590" s="17" t="s">
        <v>8328</v>
      </c>
      <c r="T3590" t="s">
        <v>8362</v>
      </c>
    </row>
    <row r="3591" spans="1:20" ht="48" x14ac:dyDescent="0.2">
      <c r="A3591">
        <v>3806</v>
      </c>
      <c r="B3591" s="3" t="s">
        <v>3803</v>
      </c>
      <c r="C3591" s="3" t="s">
        <v>7916</v>
      </c>
      <c r="D3591" s="6">
        <v>7500</v>
      </c>
      <c r="E3591" s="8">
        <v>5</v>
      </c>
      <c r="F3591" t="s">
        <v>8220</v>
      </c>
      <c r="G3591" t="s">
        <v>8225</v>
      </c>
      <c r="H3591" t="s">
        <v>8247</v>
      </c>
      <c r="I3591" s="12">
        <v>1404022381</v>
      </c>
      <c r="J3591" s="12">
        <v>1402294381</v>
      </c>
      <c r="K3591" s="13">
        <f>(J3591/86400)+25569</f>
        <v>41799.259039351848</v>
      </c>
      <c r="L3591" t="b">
        <v>0</v>
      </c>
      <c r="M3591">
        <v>1</v>
      </c>
      <c r="N3591" t="b">
        <v>0</v>
      </c>
      <c r="O3591" t="s">
        <v>8303</v>
      </c>
      <c r="Q3591">
        <f>YEAR(K3591)</f>
        <v>2014</v>
      </c>
      <c r="R3591">
        <f t="shared" si="111"/>
        <v>0</v>
      </c>
      <c r="S3591" s="17" t="s">
        <v>8343</v>
      </c>
      <c r="T3591" t="s">
        <v>8355</v>
      </c>
    </row>
    <row r="3592" spans="1:20" ht="48" x14ac:dyDescent="0.2">
      <c r="A3592">
        <v>2849</v>
      </c>
      <c r="B3592" s="3" t="s">
        <v>2849</v>
      </c>
      <c r="C3592" s="3" t="s">
        <v>6959</v>
      </c>
      <c r="D3592" s="6">
        <v>500</v>
      </c>
      <c r="E3592" s="8">
        <v>5</v>
      </c>
      <c r="F3592" t="s">
        <v>8220</v>
      </c>
      <c r="G3592" t="s">
        <v>8224</v>
      </c>
      <c r="H3592" t="s">
        <v>8246</v>
      </c>
      <c r="I3592" s="12">
        <v>1461406600</v>
      </c>
      <c r="J3592" s="12">
        <v>1458814600</v>
      </c>
      <c r="K3592" s="13">
        <f>(J3592/86400)+25569</f>
        <v>42453.428240740745</v>
      </c>
      <c r="L3592" t="b">
        <v>0</v>
      </c>
      <c r="M3592">
        <v>1</v>
      </c>
      <c r="N3592" t="b">
        <v>0</v>
      </c>
      <c r="O3592" t="s">
        <v>8269</v>
      </c>
      <c r="Q3592">
        <f>YEAR(K3592)</f>
        <v>2016</v>
      </c>
      <c r="R3592">
        <f t="shared" si="111"/>
        <v>1</v>
      </c>
      <c r="S3592" s="17" t="s">
        <v>8343</v>
      </c>
      <c r="T3592" t="s">
        <v>8346</v>
      </c>
    </row>
    <row r="3593" spans="1:20" ht="48" x14ac:dyDescent="0.2">
      <c r="A3593">
        <v>2887</v>
      </c>
      <c r="B3593" s="3" t="s">
        <v>2887</v>
      </c>
      <c r="C3593" s="3" t="s">
        <v>6997</v>
      </c>
      <c r="D3593" s="6">
        <v>3000</v>
      </c>
      <c r="E3593" s="8">
        <v>5</v>
      </c>
      <c r="F3593" t="s">
        <v>8220</v>
      </c>
      <c r="G3593" t="s">
        <v>8223</v>
      </c>
      <c r="H3593" t="s">
        <v>8245</v>
      </c>
      <c r="I3593" s="12">
        <v>1420971324</v>
      </c>
      <c r="J3593" s="12">
        <v>1418379324</v>
      </c>
      <c r="K3593" s="13">
        <f>(J3593/86400)+25569</f>
        <v>41985.427361111113</v>
      </c>
      <c r="L3593" t="b">
        <v>0</v>
      </c>
      <c r="M3593">
        <v>1</v>
      </c>
      <c r="N3593" t="b">
        <v>0</v>
      </c>
      <c r="O3593" t="s">
        <v>8269</v>
      </c>
      <c r="Q3593">
        <f>YEAR(K3593)</f>
        <v>2014</v>
      </c>
      <c r="R3593">
        <f t="shared" si="111"/>
        <v>0</v>
      </c>
      <c r="S3593" s="17" t="s">
        <v>8343</v>
      </c>
      <c r="T3593" t="s">
        <v>8346</v>
      </c>
    </row>
    <row r="3594" spans="1:20" ht="48" x14ac:dyDescent="0.2">
      <c r="A3594">
        <v>3915</v>
      </c>
      <c r="B3594" s="3" t="s">
        <v>3912</v>
      </c>
      <c r="C3594" s="3" t="s">
        <v>8023</v>
      </c>
      <c r="D3594" s="6">
        <v>1500</v>
      </c>
      <c r="E3594" s="8">
        <v>5</v>
      </c>
      <c r="F3594" t="s">
        <v>8220</v>
      </c>
      <c r="G3594" t="s">
        <v>8224</v>
      </c>
      <c r="H3594" t="s">
        <v>8246</v>
      </c>
      <c r="I3594" s="12">
        <v>1464824309</v>
      </c>
      <c r="J3594" s="12">
        <v>1462232309</v>
      </c>
      <c r="K3594" s="13">
        <f>(J3594/86400)+25569</f>
        <v>42492.98505787037</v>
      </c>
      <c r="L3594" t="b">
        <v>0</v>
      </c>
      <c r="M3594">
        <v>1</v>
      </c>
      <c r="N3594" t="b">
        <v>0</v>
      </c>
      <c r="O3594" t="s">
        <v>8269</v>
      </c>
      <c r="Q3594">
        <f>YEAR(K3594)</f>
        <v>2016</v>
      </c>
      <c r="R3594">
        <f t="shared" si="111"/>
        <v>0</v>
      </c>
      <c r="S3594" s="17" t="s">
        <v>8343</v>
      </c>
      <c r="T3594" t="s">
        <v>8346</v>
      </c>
    </row>
    <row r="3595" spans="1:20" ht="48" x14ac:dyDescent="0.2">
      <c r="A3595">
        <v>3939</v>
      </c>
      <c r="B3595" s="3" t="s">
        <v>3936</v>
      </c>
      <c r="C3595" s="3" t="s">
        <v>8047</v>
      </c>
      <c r="D3595" s="6">
        <v>5000</v>
      </c>
      <c r="E3595" s="8">
        <v>5</v>
      </c>
      <c r="F3595" t="s">
        <v>8220</v>
      </c>
      <c r="G3595" t="s">
        <v>8225</v>
      </c>
      <c r="H3595" t="s">
        <v>8247</v>
      </c>
      <c r="I3595" s="12">
        <v>1412656200</v>
      </c>
      <c r="J3595" s="12">
        <v>1412328979</v>
      </c>
      <c r="K3595" s="13">
        <f>(J3595/86400)+25569</f>
        <v>41915.400219907409</v>
      </c>
      <c r="L3595" t="b">
        <v>0</v>
      </c>
      <c r="M3595">
        <v>1</v>
      </c>
      <c r="N3595" t="b">
        <v>0</v>
      </c>
      <c r="O3595" t="s">
        <v>8269</v>
      </c>
      <c r="Q3595">
        <f>YEAR(K3595)</f>
        <v>2014</v>
      </c>
      <c r="R3595">
        <f t="shared" si="111"/>
        <v>0</v>
      </c>
      <c r="S3595" s="17" t="s">
        <v>8343</v>
      </c>
      <c r="T3595" t="s">
        <v>8346</v>
      </c>
    </row>
    <row r="3596" spans="1:20" ht="48" x14ac:dyDescent="0.2">
      <c r="A3596">
        <v>3945</v>
      </c>
      <c r="B3596" s="3" t="s">
        <v>3942</v>
      </c>
      <c r="C3596" s="3" t="s">
        <v>8053</v>
      </c>
      <c r="D3596" s="6">
        <v>2000</v>
      </c>
      <c r="E3596" s="8">
        <v>5</v>
      </c>
      <c r="F3596" t="s">
        <v>8220</v>
      </c>
      <c r="G3596" t="s">
        <v>8223</v>
      </c>
      <c r="H3596" t="s">
        <v>8245</v>
      </c>
      <c r="I3596" s="12">
        <v>1431717268</v>
      </c>
      <c r="J3596" s="12">
        <v>1429125268</v>
      </c>
      <c r="K3596" s="13">
        <f>(J3596/86400)+25569</f>
        <v>42109.801712962959</v>
      </c>
      <c r="L3596" t="b">
        <v>0</v>
      </c>
      <c r="M3596">
        <v>1</v>
      </c>
      <c r="N3596" t="b">
        <v>0</v>
      </c>
      <c r="O3596" t="s">
        <v>8269</v>
      </c>
      <c r="Q3596">
        <f>YEAR(K3596)</f>
        <v>2015</v>
      </c>
      <c r="R3596">
        <f t="shared" si="111"/>
        <v>0</v>
      </c>
      <c r="S3596" s="17" t="s">
        <v>8343</v>
      </c>
      <c r="T3596" t="s">
        <v>8346</v>
      </c>
    </row>
    <row r="3597" spans="1:20" ht="32" x14ac:dyDescent="0.2">
      <c r="A3597">
        <v>3994</v>
      </c>
      <c r="B3597" s="3" t="s">
        <v>3990</v>
      </c>
      <c r="C3597" s="3" t="s">
        <v>8100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 s="12">
        <v>1405761690</v>
      </c>
      <c r="J3597" s="12">
        <v>1403169690</v>
      </c>
      <c r="K3597" s="13">
        <f>(J3597/86400)+25569</f>
        <v>41809.389930555553</v>
      </c>
      <c r="L3597" t="b">
        <v>0</v>
      </c>
      <c r="M3597">
        <v>1</v>
      </c>
      <c r="N3597" t="b">
        <v>0</v>
      </c>
      <c r="O3597" t="s">
        <v>8269</v>
      </c>
      <c r="Q3597">
        <f>YEAR(K3597)</f>
        <v>2014</v>
      </c>
      <c r="R3597">
        <f t="shared" si="111"/>
        <v>0</v>
      </c>
      <c r="S3597" s="17" t="s">
        <v>8343</v>
      </c>
      <c r="T3597" t="s">
        <v>8346</v>
      </c>
    </row>
    <row r="3598" spans="1:20" ht="48" x14ac:dyDescent="0.2">
      <c r="A3598">
        <v>4007</v>
      </c>
      <c r="B3598" s="3" t="s">
        <v>4003</v>
      </c>
      <c r="C3598" s="3" t="s">
        <v>8112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 s="12">
        <v>1409070480</v>
      </c>
      <c r="J3598" s="12">
        <v>1406572381</v>
      </c>
      <c r="K3598" s="13">
        <f>(J3598/86400)+25569</f>
        <v>41848.772928240738</v>
      </c>
      <c r="L3598" t="b">
        <v>0</v>
      </c>
      <c r="M3598">
        <v>1</v>
      </c>
      <c r="N3598" t="b">
        <v>0</v>
      </c>
      <c r="O3598" t="s">
        <v>8269</v>
      </c>
      <c r="Q3598">
        <f>YEAR(K3598)</f>
        <v>2014</v>
      </c>
      <c r="R3598">
        <f t="shared" si="111"/>
        <v>0</v>
      </c>
      <c r="S3598" s="17" t="s">
        <v>8343</v>
      </c>
      <c r="T3598" t="s">
        <v>8346</v>
      </c>
    </row>
    <row r="3599" spans="1:20" ht="48" x14ac:dyDescent="0.2">
      <c r="A3599">
        <v>4079</v>
      </c>
      <c r="B3599" s="3" t="s">
        <v>4075</v>
      </c>
      <c r="C3599" s="3" t="s">
        <v>8182</v>
      </c>
      <c r="D3599" s="6">
        <v>3000</v>
      </c>
      <c r="E3599" s="8">
        <v>5</v>
      </c>
      <c r="F3599" t="s">
        <v>8220</v>
      </c>
      <c r="G3599" t="s">
        <v>8223</v>
      </c>
      <c r="H3599" t="s">
        <v>8245</v>
      </c>
      <c r="I3599" s="12">
        <v>1466375521</v>
      </c>
      <c r="J3599" s="12">
        <v>1463783521</v>
      </c>
      <c r="K3599" s="13">
        <f>(J3599/86400)+25569</f>
        <v>42510.938900462963</v>
      </c>
      <c r="L3599" t="b">
        <v>0</v>
      </c>
      <c r="M3599">
        <v>1</v>
      </c>
      <c r="N3599" t="b">
        <v>0</v>
      </c>
      <c r="O3599" t="s">
        <v>8269</v>
      </c>
      <c r="Q3599">
        <f>YEAR(K3599)</f>
        <v>2016</v>
      </c>
      <c r="R3599">
        <f t="shared" si="111"/>
        <v>0</v>
      </c>
      <c r="S3599" s="17" t="s">
        <v>8343</v>
      </c>
      <c r="T3599" t="s">
        <v>8346</v>
      </c>
    </row>
    <row r="3600" spans="1:20" ht="48" x14ac:dyDescent="0.2">
      <c r="A3600">
        <v>3119</v>
      </c>
      <c r="B3600" s="3" t="s">
        <v>3119</v>
      </c>
      <c r="C3600" s="3" t="s">
        <v>7229</v>
      </c>
      <c r="D3600" s="6">
        <v>10000</v>
      </c>
      <c r="E3600" s="8">
        <v>5</v>
      </c>
      <c r="F3600" t="s">
        <v>8220</v>
      </c>
      <c r="G3600" t="s">
        <v>8223</v>
      </c>
      <c r="H3600" t="s">
        <v>8245</v>
      </c>
      <c r="I3600" s="12">
        <v>1427414732</v>
      </c>
      <c r="J3600" s="12">
        <v>1424826332</v>
      </c>
      <c r="K3600" s="13">
        <f>(J3600/86400)+25569</f>
        <v>42060.04550925926</v>
      </c>
      <c r="L3600" t="b">
        <v>0</v>
      </c>
      <c r="M3600">
        <v>1</v>
      </c>
      <c r="N3600" t="b">
        <v>0</v>
      </c>
      <c r="O3600" t="s">
        <v>8301</v>
      </c>
      <c r="Q3600">
        <f>YEAR(K3600)</f>
        <v>2015</v>
      </c>
      <c r="R3600">
        <f t="shared" si="111"/>
        <v>0</v>
      </c>
      <c r="S3600" s="17" t="s">
        <v>8343</v>
      </c>
      <c r="T3600" t="s">
        <v>8344</v>
      </c>
    </row>
    <row r="3601" spans="1:20" ht="19" x14ac:dyDescent="0.2">
      <c r="A3601">
        <v>1181</v>
      </c>
      <c r="B3601" s="3" t="s">
        <v>1182</v>
      </c>
      <c r="C3601" s="3" t="s">
        <v>5291</v>
      </c>
      <c r="D3601" s="6">
        <v>50000</v>
      </c>
      <c r="E3601" s="8">
        <v>4</v>
      </c>
      <c r="F3601" t="s">
        <v>8220</v>
      </c>
      <c r="G3601" t="s">
        <v>8223</v>
      </c>
      <c r="H3601" t="s">
        <v>8245</v>
      </c>
      <c r="I3601" s="12">
        <v>1425197321</v>
      </c>
      <c r="J3601" s="12">
        <v>1422605321</v>
      </c>
      <c r="K3601" s="13">
        <f>(J3601/86400)+25569</f>
        <v>42034.339363425926</v>
      </c>
      <c r="L3601" t="b">
        <v>0</v>
      </c>
      <c r="M3601">
        <v>3</v>
      </c>
      <c r="N3601" t="b">
        <v>0</v>
      </c>
      <c r="O3601" t="s">
        <v>8282</v>
      </c>
      <c r="Q3601">
        <f>YEAR(K3601)</f>
        <v>2015</v>
      </c>
      <c r="R3601">
        <f t="shared" si="111"/>
        <v>0</v>
      </c>
      <c r="S3601" s="17" t="s">
        <v>8339</v>
      </c>
      <c r="T3601" t="s">
        <v>8365</v>
      </c>
    </row>
    <row r="3602" spans="1:20" ht="48" x14ac:dyDescent="0.2">
      <c r="A3602">
        <v>1865</v>
      </c>
      <c r="B3602" s="3" t="s">
        <v>1866</v>
      </c>
      <c r="C3602" s="3" t="s">
        <v>5975</v>
      </c>
      <c r="D3602" s="6">
        <v>110000</v>
      </c>
      <c r="E3602" s="8">
        <v>4</v>
      </c>
      <c r="F3602" t="s">
        <v>8220</v>
      </c>
      <c r="G3602" t="s">
        <v>8224</v>
      </c>
      <c r="H3602" t="s">
        <v>8246</v>
      </c>
      <c r="I3602" s="12">
        <v>1478425747</v>
      </c>
      <c r="J3602" s="12">
        <v>1475398147</v>
      </c>
      <c r="K3602" s="13">
        <f>(J3602/86400)+25569</f>
        <v>42645.367442129631</v>
      </c>
      <c r="L3602" t="b">
        <v>0</v>
      </c>
      <c r="M3602">
        <v>2</v>
      </c>
      <c r="N3602" t="b">
        <v>0</v>
      </c>
      <c r="O3602" t="s">
        <v>8281</v>
      </c>
      <c r="Q3602">
        <f>YEAR(K3602)</f>
        <v>2016</v>
      </c>
      <c r="R3602">
        <f t="shared" si="111"/>
        <v>0</v>
      </c>
      <c r="S3602" s="17" t="s">
        <v>8336</v>
      </c>
      <c r="T3602" t="s">
        <v>8364</v>
      </c>
    </row>
    <row r="3603" spans="1:20" ht="32" hidden="1" x14ac:dyDescent="0.2">
      <c r="A3603">
        <v>636</v>
      </c>
      <c r="B3603" s="3" t="s">
        <v>637</v>
      </c>
      <c r="C3603" s="3" t="s">
        <v>4746</v>
      </c>
      <c r="D3603" s="6">
        <v>2000</v>
      </c>
      <c r="E3603" s="8">
        <v>4</v>
      </c>
      <c r="F3603" t="s">
        <v>8219</v>
      </c>
      <c r="G3603" t="s">
        <v>8224</v>
      </c>
      <c r="H3603" t="s">
        <v>8246</v>
      </c>
      <c r="I3603" s="12">
        <v>1433587620</v>
      </c>
      <c r="J3603" s="12">
        <v>1430996150</v>
      </c>
      <c r="K3603" s="13">
        <f>(J3603/86400)+25569</f>
        <v>42131.455439814818</v>
      </c>
      <c r="L3603" t="b">
        <v>0</v>
      </c>
      <c r="M3603">
        <v>1</v>
      </c>
      <c r="N3603" t="b">
        <v>0</v>
      </c>
      <c r="O3603" t="s">
        <v>8270</v>
      </c>
      <c r="Q3603">
        <f>YEAR(K3603)</f>
        <v>2015</v>
      </c>
      <c r="R3603">
        <f t="shared" si="111"/>
        <v>0</v>
      </c>
      <c r="S3603" s="17" t="s">
        <v>8328</v>
      </c>
      <c r="T3603" t="s">
        <v>8362</v>
      </c>
    </row>
    <row r="3604" spans="1:20" ht="48" x14ac:dyDescent="0.2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 s="12">
        <v>1408646111</v>
      </c>
      <c r="J3604" s="12">
        <v>1403462111</v>
      </c>
      <c r="K3604" s="13">
        <f>(J3604/86400)+25569</f>
        <v>41812.77443287037</v>
      </c>
      <c r="L3604" t="b">
        <v>0</v>
      </c>
      <c r="M3604">
        <v>2</v>
      </c>
      <c r="N3604" t="b">
        <v>0</v>
      </c>
      <c r="O3604" t="s">
        <v>8269</v>
      </c>
      <c r="Q3604">
        <f>YEAR(K3604)</f>
        <v>2014</v>
      </c>
      <c r="R3604">
        <f t="shared" si="111"/>
        <v>0</v>
      </c>
      <c r="S3604" s="17" t="s">
        <v>8343</v>
      </c>
      <c r="T3604" t="s">
        <v>8346</v>
      </c>
    </row>
    <row r="3605" spans="1:20" ht="48" x14ac:dyDescent="0.2">
      <c r="A3605">
        <v>435</v>
      </c>
      <c r="B3605" s="3" t="s">
        <v>436</v>
      </c>
      <c r="C3605" s="3" t="s">
        <v>4545</v>
      </c>
      <c r="D3605" s="6">
        <v>110000</v>
      </c>
      <c r="E3605" s="8">
        <v>3</v>
      </c>
      <c r="F3605" t="s">
        <v>8220</v>
      </c>
      <c r="G3605" t="s">
        <v>8223</v>
      </c>
      <c r="H3605" t="s">
        <v>8245</v>
      </c>
      <c r="I3605" s="12">
        <v>1379094980</v>
      </c>
      <c r="J3605" s="12">
        <v>1376502980</v>
      </c>
      <c r="K3605" s="13">
        <f>(J3605/86400)+25569</f>
        <v>41500.747453703705</v>
      </c>
      <c r="L3605" t="b">
        <v>0</v>
      </c>
      <c r="M3605">
        <v>3</v>
      </c>
      <c r="N3605" t="b">
        <v>0</v>
      </c>
      <c r="O3605" t="s">
        <v>8268</v>
      </c>
      <c r="Q3605">
        <f>YEAR(K3605)</f>
        <v>2013</v>
      </c>
      <c r="R3605">
        <f t="shared" si="111"/>
        <v>0</v>
      </c>
      <c r="S3605" s="17" t="s">
        <v>8341</v>
      </c>
      <c r="T3605" t="s">
        <v>8359</v>
      </c>
    </row>
    <row r="3606" spans="1:20" ht="48" x14ac:dyDescent="0.2">
      <c r="A3606">
        <v>194</v>
      </c>
      <c r="B3606" s="3" t="s">
        <v>196</v>
      </c>
      <c r="C3606" s="3" t="s">
        <v>4304</v>
      </c>
      <c r="D3606" s="6">
        <v>2500</v>
      </c>
      <c r="E3606" s="8">
        <v>3</v>
      </c>
      <c r="F3606" t="s">
        <v>8220</v>
      </c>
      <c r="G3606" t="s">
        <v>8224</v>
      </c>
      <c r="H3606" t="s">
        <v>8246</v>
      </c>
      <c r="I3606" s="12">
        <v>1457308531</v>
      </c>
      <c r="J3606" s="12">
        <v>1452124531</v>
      </c>
      <c r="K3606" s="13">
        <f>(J3606/86400)+25569</f>
        <v>42375.996886574074</v>
      </c>
      <c r="L3606" t="b">
        <v>0</v>
      </c>
      <c r="M3606">
        <v>3</v>
      </c>
      <c r="N3606" t="b">
        <v>0</v>
      </c>
      <c r="O3606" t="s">
        <v>8266</v>
      </c>
      <c r="Q3606">
        <f>YEAR(K3606)</f>
        <v>2016</v>
      </c>
      <c r="R3606">
        <f t="shared" si="111"/>
        <v>0</v>
      </c>
      <c r="S3606" s="17" t="s">
        <v>8341</v>
      </c>
      <c r="T3606" t="s">
        <v>8345</v>
      </c>
    </row>
    <row r="3607" spans="1:20" ht="32" x14ac:dyDescent="0.2">
      <c r="A3607">
        <v>1593</v>
      </c>
      <c r="B3607" s="3" t="s">
        <v>1594</v>
      </c>
      <c r="C3607" s="3" t="s">
        <v>5703</v>
      </c>
      <c r="D3607" s="6">
        <v>22000</v>
      </c>
      <c r="E3607" s="8">
        <v>3</v>
      </c>
      <c r="F3607" t="s">
        <v>8220</v>
      </c>
      <c r="G3607" t="s">
        <v>8223</v>
      </c>
      <c r="H3607" t="s">
        <v>8245</v>
      </c>
      <c r="I3607" s="12">
        <v>1425154655</v>
      </c>
      <c r="J3607" s="12">
        <v>1422562655</v>
      </c>
      <c r="K3607" s="13">
        <f>(J3607/86400)+25569</f>
        <v>42033.845543981486</v>
      </c>
      <c r="L3607" t="b">
        <v>0</v>
      </c>
      <c r="M3607">
        <v>3</v>
      </c>
      <c r="N3607" t="b">
        <v>0</v>
      </c>
      <c r="O3607" t="s">
        <v>8289</v>
      </c>
      <c r="Q3607">
        <f>YEAR(K3607)</f>
        <v>2015</v>
      </c>
      <c r="R3607">
        <f t="shared" si="111"/>
        <v>0</v>
      </c>
      <c r="S3607" s="17" t="s">
        <v>8333</v>
      </c>
      <c r="T3607" t="s">
        <v>8371</v>
      </c>
    </row>
    <row r="3608" spans="1:20" ht="19" x14ac:dyDescent="0.2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 s="12">
        <v>1467129686</v>
      </c>
      <c r="J3608" s="12">
        <v>1464969686</v>
      </c>
      <c r="K3608" s="13">
        <f>(J3608/86400)+25569</f>
        <v>42524.667662037042</v>
      </c>
      <c r="L3608" t="b">
        <v>0</v>
      </c>
      <c r="M3608">
        <v>3</v>
      </c>
      <c r="N3608" t="b">
        <v>0</v>
      </c>
      <c r="O3608" t="s">
        <v>8285</v>
      </c>
      <c r="Q3608">
        <f>YEAR(K3608)</f>
        <v>2016</v>
      </c>
      <c r="R3608">
        <f t="shared" si="111"/>
        <v>3</v>
      </c>
      <c r="S3608" s="17" t="s">
        <v>8331</v>
      </c>
      <c r="T3608" t="s">
        <v>8368</v>
      </c>
    </row>
    <row r="3609" spans="1:20" ht="32" x14ac:dyDescent="0.2">
      <c r="A3609">
        <v>982</v>
      </c>
      <c r="B3609" s="3" t="s">
        <v>983</v>
      </c>
      <c r="C3609" s="3" t="s">
        <v>5092</v>
      </c>
      <c r="D3609" s="6">
        <v>17500</v>
      </c>
      <c r="E3609" s="8">
        <v>3</v>
      </c>
      <c r="F3609" t="s">
        <v>8220</v>
      </c>
      <c r="G3609" t="s">
        <v>8223</v>
      </c>
      <c r="H3609" t="s">
        <v>8245</v>
      </c>
      <c r="I3609" s="12">
        <v>1475431486</v>
      </c>
      <c r="J3609" s="12">
        <v>1472839486</v>
      </c>
      <c r="K3609" s="13">
        <f>(J3609/86400)+25569</f>
        <v>42615.753310185188</v>
      </c>
      <c r="L3609" t="b">
        <v>0</v>
      </c>
      <c r="M3609">
        <v>3</v>
      </c>
      <c r="N3609" t="b">
        <v>0</v>
      </c>
      <c r="O3609" t="s">
        <v>8271</v>
      </c>
      <c r="Q3609">
        <f>YEAR(K3609)</f>
        <v>2016</v>
      </c>
      <c r="R3609">
        <f t="shared" si="111"/>
        <v>0</v>
      </c>
      <c r="S3609" s="17" t="s">
        <v>8328</v>
      </c>
      <c r="T3609" t="s">
        <v>8330</v>
      </c>
    </row>
    <row r="3610" spans="1:20" ht="48" hidden="1" x14ac:dyDescent="0.2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 s="12">
        <v>1424940093</v>
      </c>
      <c r="J3610" s="12">
        <v>1422348093</v>
      </c>
      <c r="K3610" s="13">
        <f>(J3610/86400)+25569</f>
        <v>42031.362187499995</v>
      </c>
      <c r="L3610" t="b">
        <v>0</v>
      </c>
      <c r="M3610">
        <v>2</v>
      </c>
      <c r="N3610" t="b">
        <v>0</v>
      </c>
      <c r="O3610" t="s">
        <v>8270</v>
      </c>
      <c r="Q3610">
        <f>YEAR(K3610)</f>
        <v>2015</v>
      </c>
      <c r="R3610">
        <f t="shared" si="111"/>
        <v>0</v>
      </c>
      <c r="S3610" s="17" t="s">
        <v>8328</v>
      </c>
      <c r="T3610" t="s">
        <v>8362</v>
      </c>
    </row>
    <row r="3611" spans="1:20" ht="48" x14ac:dyDescent="0.2">
      <c r="A3611">
        <v>3805</v>
      </c>
      <c r="B3611" s="3" t="s">
        <v>3802</v>
      </c>
      <c r="C3611" s="3" t="s">
        <v>7915</v>
      </c>
      <c r="D3611" s="6">
        <v>150000</v>
      </c>
      <c r="E3611" s="8">
        <v>3</v>
      </c>
      <c r="F3611" t="s">
        <v>8220</v>
      </c>
      <c r="G3611" t="s">
        <v>8223</v>
      </c>
      <c r="H3611" t="s">
        <v>8245</v>
      </c>
      <c r="I3611" s="12">
        <v>1411852640</v>
      </c>
      <c r="J3611" s="12">
        <v>1406668640</v>
      </c>
      <c r="K3611" s="13">
        <f>(J3611/86400)+25569</f>
        <v>41849.887037037035</v>
      </c>
      <c r="L3611" t="b">
        <v>0</v>
      </c>
      <c r="M3611">
        <v>2</v>
      </c>
      <c r="N3611" t="b">
        <v>0</v>
      </c>
      <c r="O3611" t="s">
        <v>8303</v>
      </c>
      <c r="Q3611">
        <f>YEAR(K3611)</f>
        <v>2014</v>
      </c>
      <c r="R3611">
        <f t="shared" si="111"/>
        <v>0</v>
      </c>
      <c r="S3611" s="17" t="s">
        <v>8343</v>
      </c>
      <c r="T3611" t="s">
        <v>8355</v>
      </c>
    </row>
    <row r="3612" spans="1:20" ht="19" x14ac:dyDescent="0.2">
      <c r="A3612">
        <v>3904</v>
      </c>
      <c r="B3612" s="3" t="s">
        <v>3901</v>
      </c>
      <c r="C3612" s="3" t="s">
        <v>8012</v>
      </c>
      <c r="D3612" s="6">
        <v>10000</v>
      </c>
      <c r="E3612" s="8">
        <v>3</v>
      </c>
      <c r="F3612" t="s">
        <v>8220</v>
      </c>
      <c r="G3612" t="s">
        <v>8223</v>
      </c>
      <c r="H3612" t="s">
        <v>8245</v>
      </c>
      <c r="I3612" s="12">
        <v>1429074240</v>
      </c>
      <c r="J3612" s="12">
        <v>1427866200</v>
      </c>
      <c r="K3612" s="13">
        <f>(J3612/86400)+25569</f>
        <v>42095.229166666672</v>
      </c>
      <c r="L3612" t="b">
        <v>0</v>
      </c>
      <c r="M3612">
        <v>2</v>
      </c>
      <c r="N3612" t="b">
        <v>0</v>
      </c>
      <c r="O3612" t="s">
        <v>8269</v>
      </c>
      <c r="Q3612">
        <f>YEAR(K3612)</f>
        <v>2015</v>
      </c>
      <c r="R3612">
        <f t="shared" si="111"/>
        <v>0</v>
      </c>
      <c r="S3612" s="17" t="s">
        <v>8343</v>
      </c>
      <c r="T3612" t="s">
        <v>8346</v>
      </c>
    </row>
    <row r="3613" spans="1:20" ht="48" x14ac:dyDescent="0.2">
      <c r="A3613">
        <v>3993</v>
      </c>
      <c r="B3613" s="3" t="s">
        <v>3989</v>
      </c>
      <c r="C3613" s="3" t="s">
        <v>8099</v>
      </c>
      <c r="D3613" s="6">
        <v>50000</v>
      </c>
      <c r="E3613" s="8">
        <v>3</v>
      </c>
      <c r="F3613" t="s">
        <v>8220</v>
      </c>
      <c r="G3613" t="s">
        <v>8223</v>
      </c>
      <c r="H3613" t="s">
        <v>8245</v>
      </c>
      <c r="I3613" s="12">
        <v>1431549912</v>
      </c>
      <c r="J3613" s="12">
        <v>1428957912</v>
      </c>
      <c r="K3613" s="13">
        <f>(J3613/86400)+25569</f>
        <v>42107.864722222221</v>
      </c>
      <c r="L3613" t="b">
        <v>0</v>
      </c>
      <c r="M3613">
        <v>1</v>
      </c>
      <c r="N3613" t="b">
        <v>0</v>
      </c>
      <c r="O3613" t="s">
        <v>8269</v>
      </c>
      <c r="Q3613">
        <f>YEAR(K3613)</f>
        <v>2015</v>
      </c>
      <c r="R3613">
        <f t="shared" si="111"/>
        <v>0</v>
      </c>
      <c r="S3613" s="17" t="s">
        <v>8343</v>
      </c>
      <c r="T3613" t="s">
        <v>8346</v>
      </c>
    </row>
    <row r="3614" spans="1:20" ht="48" x14ac:dyDescent="0.2">
      <c r="A3614">
        <v>4082</v>
      </c>
      <c r="B3614" s="3" t="s">
        <v>4078</v>
      </c>
      <c r="C3614" s="3" t="s">
        <v>8185</v>
      </c>
      <c r="D3614" s="6">
        <v>150</v>
      </c>
      <c r="E3614" s="8">
        <v>3</v>
      </c>
      <c r="F3614" t="s">
        <v>8220</v>
      </c>
      <c r="G3614" t="s">
        <v>8223</v>
      </c>
      <c r="H3614" t="s">
        <v>8245</v>
      </c>
      <c r="I3614" s="12">
        <v>1447542000</v>
      </c>
      <c r="J3614" s="12">
        <v>1446179553</v>
      </c>
      <c r="K3614" s="13">
        <f>(J3614/86400)+25569</f>
        <v>42307.189270833333</v>
      </c>
      <c r="L3614" t="b">
        <v>0</v>
      </c>
      <c r="M3614">
        <v>2</v>
      </c>
      <c r="N3614" t="b">
        <v>0</v>
      </c>
      <c r="O3614" t="s">
        <v>8269</v>
      </c>
      <c r="Q3614">
        <f>YEAR(K3614)</f>
        <v>2015</v>
      </c>
      <c r="R3614">
        <f t="shared" si="111"/>
        <v>2</v>
      </c>
      <c r="S3614" s="17" t="s">
        <v>8343</v>
      </c>
      <c r="T3614" t="s">
        <v>8346</v>
      </c>
    </row>
    <row r="3615" spans="1:20" ht="48" x14ac:dyDescent="0.2">
      <c r="A3615">
        <v>4113</v>
      </c>
      <c r="B3615" s="3" t="s">
        <v>4109</v>
      </c>
      <c r="C3615" s="3" t="s">
        <v>8215</v>
      </c>
      <c r="D3615" s="6">
        <v>1500</v>
      </c>
      <c r="E3615" s="8">
        <v>3</v>
      </c>
      <c r="F3615" t="s">
        <v>8220</v>
      </c>
      <c r="G3615" t="s">
        <v>8223</v>
      </c>
      <c r="H3615" t="s">
        <v>8245</v>
      </c>
      <c r="I3615" s="12">
        <v>1452234840</v>
      </c>
      <c r="J3615" s="12">
        <v>1450619123</v>
      </c>
      <c r="K3615" s="13">
        <f>(J3615/86400)+25569</f>
        <v>42358.573182870372</v>
      </c>
      <c r="L3615" t="b">
        <v>0</v>
      </c>
      <c r="M3615">
        <v>3</v>
      </c>
      <c r="N3615" t="b">
        <v>0</v>
      </c>
      <c r="O3615" t="s">
        <v>8269</v>
      </c>
      <c r="Q3615">
        <f>YEAR(K3615)</f>
        <v>2015</v>
      </c>
      <c r="R3615">
        <f t="shared" si="111"/>
        <v>0</v>
      </c>
      <c r="S3615" s="17" t="s">
        <v>8343</v>
      </c>
      <c r="T3615" t="s">
        <v>8346</v>
      </c>
    </row>
    <row r="3616" spans="1:20" ht="48" x14ac:dyDescent="0.2">
      <c r="A3616">
        <v>3058</v>
      </c>
      <c r="B3616" s="3" t="s">
        <v>3058</v>
      </c>
      <c r="C3616" s="3" t="s">
        <v>7168</v>
      </c>
      <c r="D3616" s="6">
        <v>18000</v>
      </c>
      <c r="E3616" s="8">
        <v>3</v>
      </c>
      <c r="F3616" t="s">
        <v>8220</v>
      </c>
      <c r="G3616" t="s">
        <v>8236</v>
      </c>
      <c r="H3616" t="s">
        <v>8248</v>
      </c>
      <c r="I3616" s="12">
        <v>1463734740</v>
      </c>
      <c r="J3616" s="12">
        <v>1459414740</v>
      </c>
      <c r="K3616" s="13">
        <f>(J3616/86400)+25569</f>
        <v>42460.374305555553</v>
      </c>
      <c r="L3616" t="b">
        <v>0</v>
      </c>
      <c r="M3616">
        <v>3</v>
      </c>
      <c r="N3616" t="b">
        <v>0</v>
      </c>
      <c r="O3616" t="s">
        <v>8301</v>
      </c>
      <c r="Q3616">
        <f>YEAR(K3616)</f>
        <v>2016</v>
      </c>
      <c r="R3616">
        <f t="shared" si="111"/>
        <v>0</v>
      </c>
      <c r="S3616" s="17" t="s">
        <v>8343</v>
      </c>
      <c r="T3616" t="s">
        <v>8344</v>
      </c>
    </row>
    <row r="3617" spans="1:20" ht="48" x14ac:dyDescent="0.2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 s="12">
        <v>1432195375</v>
      </c>
      <c r="J3617" s="12">
        <v>1430899375</v>
      </c>
      <c r="K3617" s="13">
        <f>(J3617/86400)+25569</f>
        <v>42130.335358796292</v>
      </c>
      <c r="L3617" t="b">
        <v>0</v>
      </c>
      <c r="M3617">
        <v>2</v>
      </c>
      <c r="N3617" t="b">
        <v>0</v>
      </c>
      <c r="O3617" t="s">
        <v>8268</v>
      </c>
      <c r="Q3617">
        <f>YEAR(K3617)</f>
        <v>2015</v>
      </c>
      <c r="R3617">
        <f t="shared" si="111"/>
        <v>0</v>
      </c>
      <c r="S3617" s="17" t="s">
        <v>8341</v>
      </c>
      <c r="T3617" t="s">
        <v>8359</v>
      </c>
    </row>
    <row r="3618" spans="1:20" ht="32" x14ac:dyDescent="0.2">
      <c r="A3618">
        <v>2431</v>
      </c>
      <c r="B3618" s="3" t="s">
        <v>2432</v>
      </c>
      <c r="C3618" s="3" t="s">
        <v>6541</v>
      </c>
      <c r="D3618" s="6">
        <v>100000</v>
      </c>
      <c r="E3618" s="8">
        <v>2</v>
      </c>
      <c r="F3618" t="s">
        <v>8220</v>
      </c>
      <c r="G3618" t="s">
        <v>8223</v>
      </c>
      <c r="H3618" t="s">
        <v>8245</v>
      </c>
      <c r="I3618" s="12">
        <v>1467080613</v>
      </c>
      <c r="J3618" s="12">
        <v>1461896613</v>
      </c>
      <c r="K3618" s="13">
        <f>(J3618/86400)+25569</f>
        <v>42489.099687499998</v>
      </c>
      <c r="L3618" t="b">
        <v>0</v>
      </c>
      <c r="M3618">
        <v>2</v>
      </c>
      <c r="N3618" t="b">
        <v>0</v>
      </c>
      <c r="O3618" t="s">
        <v>8282</v>
      </c>
      <c r="Q3618">
        <f>YEAR(K3618)</f>
        <v>2016</v>
      </c>
      <c r="R3618">
        <f t="shared" si="111"/>
        <v>0</v>
      </c>
      <c r="S3618" s="17" t="s">
        <v>8339</v>
      </c>
      <c r="T3618" t="s">
        <v>8365</v>
      </c>
    </row>
    <row r="3619" spans="1:20" ht="48" x14ac:dyDescent="0.2">
      <c r="A3619">
        <v>2432</v>
      </c>
      <c r="B3619" s="3" t="s">
        <v>2433</v>
      </c>
      <c r="C3619" s="3" t="s">
        <v>6542</v>
      </c>
      <c r="D3619" s="6">
        <v>14000</v>
      </c>
      <c r="E3619" s="8">
        <v>2</v>
      </c>
      <c r="F3619" t="s">
        <v>8220</v>
      </c>
      <c r="G3619" t="s">
        <v>8223</v>
      </c>
      <c r="H3619" t="s">
        <v>8245</v>
      </c>
      <c r="I3619" s="12">
        <v>1425791697</v>
      </c>
      <c r="J3619" s="12">
        <v>1423199697</v>
      </c>
      <c r="K3619" s="13">
        <f>(J3619/86400)+25569</f>
        <v>42041.218715277777</v>
      </c>
      <c r="L3619" t="b">
        <v>0</v>
      </c>
      <c r="M3619">
        <v>2</v>
      </c>
      <c r="N3619" t="b">
        <v>0</v>
      </c>
      <c r="O3619" t="s">
        <v>8282</v>
      </c>
      <c r="Q3619">
        <f>YEAR(K3619)</f>
        <v>2015</v>
      </c>
      <c r="R3619">
        <f t="shared" si="111"/>
        <v>0</v>
      </c>
      <c r="S3619" s="17" t="s">
        <v>8339</v>
      </c>
      <c r="T3619" t="s">
        <v>8365</v>
      </c>
    </row>
    <row r="3620" spans="1:20" ht="48" x14ac:dyDescent="0.2">
      <c r="A3620">
        <v>2148</v>
      </c>
      <c r="B3620" s="3" t="s">
        <v>2149</v>
      </c>
      <c r="C3620" s="3" t="s">
        <v>6258</v>
      </c>
      <c r="D3620" s="6">
        <v>100</v>
      </c>
      <c r="E3620" s="8">
        <v>2</v>
      </c>
      <c r="F3620" t="s">
        <v>8220</v>
      </c>
      <c r="G3620" t="s">
        <v>8224</v>
      </c>
      <c r="H3620" t="s">
        <v>8246</v>
      </c>
      <c r="I3620" s="12">
        <v>1427992582</v>
      </c>
      <c r="J3620" s="12">
        <v>1425404182</v>
      </c>
      <c r="K3620" s="13">
        <f>(J3620/86400)+25569</f>
        <v>42066.733587962968</v>
      </c>
      <c r="L3620" t="b">
        <v>0</v>
      </c>
      <c r="M3620">
        <v>2</v>
      </c>
      <c r="N3620" t="b">
        <v>0</v>
      </c>
      <c r="O3620" t="s">
        <v>8280</v>
      </c>
      <c r="Q3620">
        <f>YEAR(K3620)</f>
        <v>2015</v>
      </c>
      <c r="R3620">
        <f t="shared" si="111"/>
        <v>2</v>
      </c>
      <c r="S3620" s="17" t="s">
        <v>8336</v>
      </c>
      <c r="T3620" t="s">
        <v>8354</v>
      </c>
    </row>
    <row r="3621" spans="1:20" ht="32" x14ac:dyDescent="0.2">
      <c r="A3621">
        <v>2154</v>
      </c>
      <c r="B3621" s="3" t="s">
        <v>2155</v>
      </c>
      <c r="C3621" s="3" t="s">
        <v>6264</v>
      </c>
      <c r="D3621" s="6">
        <v>250</v>
      </c>
      <c r="E3621" s="8">
        <v>2</v>
      </c>
      <c r="F3621" t="s">
        <v>8220</v>
      </c>
      <c r="G3621" t="s">
        <v>8223</v>
      </c>
      <c r="H3621" t="s">
        <v>8245</v>
      </c>
      <c r="I3621" s="12">
        <v>1390921827</v>
      </c>
      <c r="J3621" s="12">
        <v>1389193827</v>
      </c>
      <c r="K3621" s="13">
        <f>(J3621/86400)+25569</f>
        <v>41647.632256944446</v>
      </c>
      <c r="L3621" t="b">
        <v>0</v>
      </c>
      <c r="M3621">
        <v>2</v>
      </c>
      <c r="N3621" t="b">
        <v>0</v>
      </c>
      <c r="O3621" t="s">
        <v>8280</v>
      </c>
      <c r="Q3621">
        <f>YEAR(K3621)</f>
        <v>2014</v>
      </c>
      <c r="R3621">
        <f t="shared" si="111"/>
        <v>1</v>
      </c>
      <c r="S3621" s="17" t="s">
        <v>8336</v>
      </c>
      <c r="T3621" t="s">
        <v>8354</v>
      </c>
    </row>
    <row r="3622" spans="1:20" ht="32" x14ac:dyDescent="0.2">
      <c r="A3622">
        <v>1992</v>
      </c>
      <c r="B3622" s="3" t="s">
        <v>1993</v>
      </c>
      <c r="C3622" s="3" t="s">
        <v>6102</v>
      </c>
      <c r="D3622" s="6">
        <v>1500</v>
      </c>
      <c r="E3622" s="8">
        <v>2</v>
      </c>
      <c r="F3622" t="s">
        <v>8220</v>
      </c>
      <c r="G3622" t="s">
        <v>8223</v>
      </c>
      <c r="H3622" t="s">
        <v>8245</v>
      </c>
      <c r="I3622" s="12">
        <v>1424229991</v>
      </c>
      <c r="J3622" s="12">
        <v>1421637991</v>
      </c>
      <c r="K3622" s="13">
        <f>(J3622/86400)+25569</f>
        <v>42023.143414351856</v>
      </c>
      <c r="L3622" t="b">
        <v>0</v>
      </c>
      <c r="M3622">
        <v>2</v>
      </c>
      <c r="N3622" t="b">
        <v>0</v>
      </c>
      <c r="O3622" t="s">
        <v>8294</v>
      </c>
      <c r="Q3622">
        <f>YEAR(K3622)</f>
        <v>2015</v>
      </c>
      <c r="R3622">
        <f t="shared" si="111"/>
        <v>0</v>
      </c>
      <c r="S3622" s="17" t="s">
        <v>8333</v>
      </c>
      <c r="T3622" t="s">
        <v>8373</v>
      </c>
    </row>
    <row r="3623" spans="1:20" ht="48" x14ac:dyDescent="0.2">
      <c r="A3623">
        <v>2769</v>
      </c>
      <c r="B3623" s="3" t="s">
        <v>2769</v>
      </c>
      <c r="C3623" s="3" t="s">
        <v>6879</v>
      </c>
      <c r="D3623" s="6">
        <v>800</v>
      </c>
      <c r="E3623" s="8">
        <v>2</v>
      </c>
      <c r="F3623" t="s">
        <v>8220</v>
      </c>
      <c r="G3623" t="s">
        <v>8224</v>
      </c>
      <c r="H3623" t="s">
        <v>8246</v>
      </c>
      <c r="I3623" s="12">
        <v>1401997790</v>
      </c>
      <c r="J3623" s="12">
        <v>1397677790</v>
      </c>
      <c r="K3623" s="13">
        <f>(J3623/86400)+25569</f>
        <v>41745.826273148152</v>
      </c>
      <c r="L3623" t="b">
        <v>0</v>
      </c>
      <c r="M3623">
        <v>2</v>
      </c>
      <c r="N3623" t="b">
        <v>0</v>
      </c>
      <c r="O3623" t="s">
        <v>8302</v>
      </c>
      <c r="Q3623">
        <f>YEAR(K3623)</f>
        <v>2014</v>
      </c>
      <c r="R3623">
        <f t="shared" si="111"/>
        <v>0</v>
      </c>
      <c r="S3623" s="17" t="s">
        <v>8331</v>
      </c>
      <c r="T3623" t="s">
        <v>8376</v>
      </c>
    </row>
    <row r="3624" spans="1:20" ht="48" x14ac:dyDescent="0.2">
      <c r="A3624">
        <v>778</v>
      </c>
      <c r="B3624" s="3" t="s">
        <v>779</v>
      </c>
      <c r="C3624" s="3" t="s">
        <v>4888</v>
      </c>
      <c r="D3624" s="6">
        <v>500</v>
      </c>
      <c r="E3624" s="8">
        <v>2</v>
      </c>
      <c r="F3624" t="s">
        <v>8220</v>
      </c>
      <c r="G3624" t="s">
        <v>8223</v>
      </c>
      <c r="H3624" t="s">
        <v>8245</v>
      </c>
      <c r="I3624" s="12">
        <v>1398876680</v>
      </c>
      <c r="J3624" s="12">
        <v>1396284680</v>
      </c>
      <c r="K3624" s="13">
        <f>(J3624/86400)+25569</f>
        <v>41729.702314814815</v>
      </c>
      <c r="L3624" t="b">
        <v>0</v>
      </c>
      <c r="M3624">
        <v>1</v>
      </c>
      <c r="N3624" t="b">
        <v>0</v>
      </c>
      <c r="O3624" t="s">
        <v>8273</v>
      </c>
      <c r="Q3624">
        <f>YEAR(K3624)</f>
        <v>2014</v>
      </c>
      <c r="R3624">
        <f t="shared" si="111"/>
        <v>0</v>
      </c>
      <c r="S3624" s="17" t="s">
        <v>8331</v>
      </c>
      <c r="T3624" t="s">
        <v>8372</v>
      </c>
    </row>
    <row r="3625" spans="1:20" ht="32" hidden="1" x14ac:dyDescent="0.2">
      <c r="A3625">
        <v>1451</v>
      </c>
      <c r="B3625" s="3" t="s">
        <v>1452</v>
      </c>
      <c r="C3625" s="3" t="s">
        <v>5561</v>
      </c>
      <c r="D3625" s="6">
        <v>18950</v>
      </c>
      <c r="E3625" s="8">
        <v>2</v>
      </c>
      <c r="F3625" t="s">
        <v>8219</v>
      </c>
      <c r="G3625" t="s">
        <v>8223</v>
      </c>
      <c r="H3625" t="s">
        <v>8245</v>
      </c>
      <c r="I3625" s="12">
        <v>1416355259</v>
      </c>
      <c r="J3625" s="12">
        <v>1413759659</v>
      </c>
      <c r="K3625" s="13">
        <f>(J3625/86400)+25569</f>
        <v>41931.959016203706</v>
      </c>
      <c r="L3625" t="b">
        <v>0</v>
      </c>
      <c r="M3625">
        <v>2</v>
      </c>
      <c r="N3625" t="b">
        <v>0</v>
      </c>
      <c r="O3625" t="s">
        <v>8285</v>
      </c>
      <c r="Q3625">
        <f>YEAR(K3625)</f>
        <v>2014</v>
      </c>
      <c r="R3625">
        <f t="shared" si="111"/>
        <v>0</v>
      </c>
      <c r="S3625" s="17" t="s">
        <v>8331</v>
      </c>
      <c r="T3625" t="s">
        <v>8368</v>
      </c>
    </row>
    <row r="3626" spans="1:20" ht="32" hidden="1" x14ac:dyDescent="0.2">
      <c r="A3626">
        <v>635</v>
      </c>
      <c r="B3626" s="3" t="s">
        <v>636</v>
      </c>
      <c r="C3626" s="3" t="s">
        <v>4745</v>
      </c>
      <c r="D3626" s="6">
        <v>25000</v>
      </c>
      <c r="E3626" s="8">
        <v>2</v>
      </c>
      <c r="F3626" t="s">
        <v>8219</v>
      </c>
      <c r="G3626" t="s">
        <v>8223</v>
      </c>
      <c r="H3626" t="s">
        <v>8245</v>
      </c>
      <c r="I3626" s="12">
        <v>1428804762</v>
      </c>
      <c r="J3626" s="12">
        <v>1426212762</v>
      </c>
      <c r="K3626" s="13">
        <f>(J3626/86400)+25569</f>
        <v>42076.092152777783</v>
      </c>
      <c r="L3626" t="b">
        <v>0</v>
      </c>
      <c r="M3626">
        <v>1</v>
      </c>
      <c r="N3626" t="b">
        <v>0</v>
      </c>
      <c r="O3626" t="s">
        <v>8270</v>
      </c>
      <c r="Q3626">
        <f>YEAR(K3626)</f>
        <v>2015</v>
      </c>
      <c r="R3626">
        <f t="shared" si="111"/>
        <v>0</v>
      </c>
      <c r="S3626" s="17" t="s">
        <v>8328</v>
      </c>
      <c r="T3626" t="s">
        <v>8362</v>
      </c>
    </row>
    <row r="3627" spans="1:20" ht="48" hidden="1" x14ac:dyDescent="0.2">
      <c r="A3627">
        <v>2360</v>
      </c>
      <c r="B3627" s="3" t="s">
        <v>2361</v>
      </c>
      <c r="C3627" s="3" t="s">
        <v>6470</v>
      </c>
      <c r="D3627" s="6">
        <v>5000</v>
      </c>
      <c r="E3627" s="8">
        <v>2</v>
      </c>
      <c r="F3627" t="s">
        <v>8219</v>
      </c>
      <c r="G3627" t="s">
        <v>8228</v>
      </c>
      <c r="H3627" t="s">
        <v>8250</v>
      </c>
      <c r="I3627" s="12">
        <v>1454864280</v>
      </c>
      <c r="J3627" s="12">
        <v>1452272280</v>
      </c>
      <c r="K3627" s="13">
        <f>(J3627/86400)+25569</f>
        <v>42377.70694444445</v>
      </c>
      <c r="L3627" t="b">
        <v>0</v>
      </c>
      <c r="M3627">
        <v>1</v>
      </c>
      <c r="N3627" t="b">
        <v>0</v>
      </c>
      <c r="O3627" t="s">
        <v>8270</v>
      </c>
      <c r="Q3627">
        <f>YEAR(K3627)</f>
        <v>2016</v>
      </c>
      <c r="R3627">
        <f t="shared" si="111"/>
        <v>0</v>
      </c>
      <c r="S3627" s="17" t="s">
        <v>8328</v>
      </c>
      <c r="T3627" t="s">
        <v>8362</v>
      </c>
    </row>
    <row r="3628" spans="1:20" ht="48" x14ac:dyDescent="0.2">
      <c r="A3628">
        <v>3629</v>
      </c>
      <c r="B3628" s="3" t="s">
        <v>3627</v>
      </c>
      <c r="C3628" s="3" t="s">
        <v>7739</v>
      </c>
      <c r="D3628" s="6">
        <v>1000000</v>
      </c>
      <c r="E3628" s="8">
        <v>2</v>
      </c>
      <c r="F3628" t="s">
        <v>8220</v>
      </c>
      <c r="G3628" t="s">
        <v>8223</v>
      </c>
      <c r="H3628" t="s">
        <v>8245</v>
      </c>
      <c r="I3628" s="12">
        <v>1462467600</v>
      </c>
      <c r="J3628" s="12">
        <v>1457403364</v>
      </c>
      <c r="K3628" s="13">
        <f>(J3628/86400)+25569</f>
        <v>42437.094490740739</v>
      </c>
      <c r="L3628" t="b">
        <v>0</v>
      </c>
      <c r="M3628">
        <v>2</v>
      </c>
      <c r="N3628" t="b">
        <v>0</v>
      </c>
      <c r="O3628" t="s">
        <v>8303</v>
      </c>
      <c r="Q3628">
        <f>YEAR(K3628)</f>
        <v>2016</v>
      </c>
      <c r="R3628">
        <f t="shared" si="111"/>
        <v>0</v>
      </c>
      <c r="S3628" s="17" t="s">
        <v>8343</v>
      </c>
      <c r="T3628" t="s">
        <v>8355</v>
      </c>
    </row>
    <row r="3629" spans="1:20" ht="48" x14ac:dyDescent="0.2">
      <c r="A3629">
        <v>2907</v>
      </c>
      <c r="B3629" s="3" t="s">
        <v>2907</v>
      </c>
      <c r="C3629" s="3" t="s">
        <v>7017</v>
      </c>
      <c r="D3629" s="6">
        <v>2500</v>
      </c>
      <c r="E3629" s="8">
        <v>2</v>
      </c>
      <c r="F3629" t="s">
        <v>8220</v>
      </c>
      <c r="G3629" t="s">
        <v>8223</v>
      </c>
      <c r="H3629" t="s">
        <v>8245</v>
      </c>
      <c r="I3629" s="12">
        <v>1463259837</v>
      </c>
      <c r="J3629" s="12">
        <v>1458075837</v>
      </c>
      <c r="K3629" s="13">
        <f>(J3629/86400)+25569</f>
        <v>42444.877743055556</v>
      </c>
      <c r="L3629" t="b">
        <v>0</v>
      </c>
      <c r="M3629">
        <v>2</v>
      </c>
      <c r="N3629" t="b">
        <v>0</v>
      </c>
      <c r="O3629" t="s">
        <v>8269</v>
      </c>
      <c r="Q3629">
        <f>YEAR(K3629)</f>
        <v>2016</v>
      </c>
      <c r="R3629">
        <f t="shared" si="111"/>
        <v>0</v>
      </c>
      <c r="S3629" s="17" t="s">
        <v>8343</v>
      </c>
      <c r="T3629" t="s">
        <v>8346</v>
      </c>
    </row>
    <row r="3630" spans="1:20" ht="48" x14ac:dyDescent="0.2">
      <c r="A3630">
        <v>2913</v>
      </c>
      <c r="B3630" s="3" t="s">
        <v>2913</v>
      </c>
      <c r="C3630" s="3" t="s">
        <v>7023</v>
      </c>
      <c r="D3630" s="6">
        <v>10000</v>
      </c>
      <c r="E3630" s="8">
        <v>2</v>
      </c>
      <c r="F3630" t="s">
        <v>8220</v>
      </c>
      <c r="G3630" t="s">
        <v>8223</v>
      </c>
      <c r="H3630" t="s">
        <v>8245</v>
      </c>
      <c r="I3630" s="12">
        <v>1410041339</v>
      </c>
      <c r="J3630" s="12">
        <v>1404857339</v>
      </c>
      <c r="K3630" s="13">
        <f>(J3630/86400)+25569</f>
        <v>41828.922905092593</v>
      </c>
      <c r="L3630" t="b">
        <v>0</v>
      </c>
      <c r="M3630">
        <v>2</v>
      </c>
      <c r="N3630" t="b">
        <v>0</v>
      </c>
      <c r="O3630" t="s">
        <v>8269</v>
      </c>
      <c r="Q3630">
        <f>YEAR(K3630)</f>
        <v>2014</v>
      </c>
      <c r="R3630">
        <f t="shared" si="111"/>
        <v>0</v>
      </c>
      <c r="S3630" s="17" t="s">
        <v>8343</v>
      </c>
      <c r="T3630" t="s">
        <v>8346</v>
      </c>
    </row>
    <row r="3631" spans="1:20" ht="48" x14ac:dyDescent="0.2">
      <c r="A3631">
        <v>4006</v>
      </c>
      <c r="B3631" s="3" t="s">
        <v>4002</v>
      </c>
      <c r="C3631" s="3" t="s">
        <v>8111</v>
      </c>
      <c r="D3631" s="6">
        <v>30000</v>
      </c>
      <c r="E3631" s="8">
        <v>2</v>
      </c>
      <c r="F3631" t="s">
        <v>8220</v>
      </c>
      <c r="G3631" t="s">
        <v>8223</v>
      </c>
      <c r="H3631" t="s">
        <v>8245</v>
      </c>
      <c r="I3631" s="12">
        <v>1455647587</v>
      </c>
      <c r="J3631" s="12">
        <v>1453487587</v>
      </c>
      <c r="K3631" s="13">
        <f>(J3631/86400)+25569</f>
        <v>42391.772997685184</v>
      </c>
      <c r="L3631" t="b">
        <v>0</v>
      </c>
      <c r="M3631">
        <v>1</v>
      </c>
      <c r="N3631" t="b">
        <v>0</v>
      </c>
      <c r="O3631" t="s">
        <v>8269</v>
      </c>
      <c r="Q3631">
        <f>YEAR(K3631)</f>
        <v>2016</v>
      </c>
      <c r="R3631">
        <f t="shared" si="111"/>
        <v>0</v>
      </c>
      <c r="S3631" s="17" t="s">
        <v>8343</v>
      </c>
      <c r="T3631" t="s">
        <v>8346</v>
      </c>
    </row>
    <row r="3632" spans="1:20" ht="48" x14ac:dyDescent="0.2">
      <c r="A3632">
        <v>2946</v>
      </c>
      <c r="B3632" s="3" t="s">
        <v>2946</v>
      </c>
      <c r="C3632" s="3" t="s">
        <v>7056</v>
      </c>
      <c r="D3632" s="6">
        <v>2000</v>
      </c>
      <c r="E3632" s="8">
        <v>2</v>
      </c>
      <c r="F3632" t="s">
        <v>8220</v>
      </c>
      <c r="G3632" t="s">
        <v>8224</v>
      </c>
      <c r="H3632" t="s">
        <v>8246</v>
      </c>
      <c r="I3632" s="12">
        <v>1471265092</v>
      </c>
      <c r="J3632" s="12">
        <v>1468673092</v>
      </c>
      <c r="K3632" s="13">
        <f>(J3632/86400)+25569</f>
        <v>42567.531157407408</v>
      </c>
      <c r="L3632" t="b">
        <v>0</v>
      </c>
      <c r="M3632">
        <v>2</v>
      </c>
      <c r="N3632" t="b">
        <v>0</v>
      </c>
      <c r="O3632" t="s">
        <v>8301</v>
      </c>
      <c r="Q3632">
        <f>YEAR(K3632)</f>
        <v>2016</v>
      </c>
      <c r="R3632">
        <f t="shared" si="111"/>
        <v>0</v>
      </c>
      <c r="S3632" s="17" t="s">
        <v>8343</v>
      </c>
      <c r="T3632" t="s">
        <v>8344</v>
      </c>
    </row>
    <row r="3633" spans="1:20" ht="48" x14ac:dyDescent="0.2">
      <c r="A3633">
        <v>3072</v>
      </c>
      <c r="B3633" s="3" t="s">
        <v>3072</v>
      </c>
      <c r="C3633" s="3" t="s">
        <v>7182</v>
      </c>
      <c r="D3633" s="6">
        <v>12000</v>
      </c>
      <c r="E3633" s="8">
        <v>2</v>
      </c>
      <c r="F3633" t="s">
        <v>8220</v>
      </c>
      <c r="G3633" t="s">
        <v>8223</v>
      </c>
      <c r="H3633" t="s">
        <v>8245</v>
      </c>
      <c r="I3633" s="12">
        <v>1477791960</v>
      </c>
      <c r="J3633" s="12">
        <v>1476549262</v>
      </c>
      <c r="K3633" s="13">
        <f>(J3633/86400)+25569</f>
        <v>42658.690532407403</v>
      </c>
      <c r="L3633" t="b">
        <v>0</v>
      </c>
      <c r="M3633">
        <v>2</v>
      </c>
      <c r="N3633" t="b">
        <v>0</v>
      </c>
      <c r="O3633" t="s">
        <v>8301</v>
      </c>
      <c r="Q3633">
        <f>YEAR(K3633)</f>
        <v>2016</v>
      </c>
      <c r="R3633">
        <f t="shared" si="111"/>
        <v>0</v>
      </c>
      <c r="S3633" s="17" t="s">
        <v>8343</v>
      </c>
      <c r="T3633" t="s">
        <v>8344</v>
      </c>
    </row>
    <row r="3634" spans="1:20" ht="32" x14ac:dyDescent="0.2">
      <c r="A3634">
        <v>464</v>
      </c>
      <c r="B3634" s="3" t="s">
        <v>465</v>
      </c>
      <c r="C3634" s="3" t="s">
        <v>4574</v>
      </c>
      <c r="D3634" s="6">
        <v>1010</v>
      </c>
      <c r="E3634" s="8">
        <v>1</v>
      </c>
      <c r="F3634" t="s">
        <v>8220</v>
      </c>
      <c r="G3634" t="s">
        <v>8235</v>
      </c>
      <c r="H3634" t="s">
        <v>8248</v>
      </c>
      <c r="I3634" s="12">
        <v>1463602935</v>
      </c>
      <c r="J3634" s="12">
        <v>1461874935</v>
      </c>
      <c r="K3634" s="13">
        <f>(J3634/86400)+25569</f>
        <v>42488.84878472222</v>
      </c>
      <c r="L3634" t="b">
        <v>0</v>
      </c>
      <c r="M3634">
        <v>1</v>
      </c>
      <c r="N3634" t="b">
        <v>0</v>
      </c>
      <c r="O3634" t="s">
        <v>8268</v>
      </c>
      <c r="Q3634">
        <f>YEAR(K3634)</f>
        <v>2016</v>
      </c>
      <c r="R3634">
        <f t="shared" si="111"/>
        <v>0</v>
      </c>
      <c r="S3634" s="17" t="s">
        <v>8341</v>
      </c>
      <c r="T3634" t="s">
        <v>8359</v>
      </c>
    </row>
    <row r="3635" spans="1:20" ht="48" x14ac:dyDescent="0.2">
      <c r="A3635">
        <v>474</v>
      </c>
      <c r="B3635" s="3" t="s">
        <v>475</v>
      </c>
      <c r="C3635" s="3" t="s">
        <v>4584</v>
      </c>
      <c r="D3635" s="6">
        <v>3300</v>
      </c>
      <c r="E3635" s="8">
        <v>1</v>
      </c>
      <c r="F3635" t="s">
        <v>8220</v>
      </c>
      <c r="G3635" t="s">
        <v>8223</v>
      </c>
      <c r="H3635" t="s">
        <v>8245</v>
      </c>
      <c r="I3635" s="12">
        <v>1487318029</v>
      </c>
      <c r="J3635" s="12">
        <v>1484726029</v>
      </c>
      <c r="K3635" s="13">
        <f>(J3635/86400)+25569</f>
        <v>42753.329039351855</v>
      </c>
      <c r="L3635" t="b">
        <v>0</v>
      </c>
      <c r="M3635">
        <v>1</v>
      </c>
      <c r="N3635" t="b">
        <v>0</v>
      </c>
      <c r="O3635" t="s">
        <v>8268</v>
      </c>
      <c r="Q3635">
        <f>YEAR(K3635)</f>
        <v>2017</v>
      </c>
      <c r="R3635">
        <f t="shared" si="111"/>
        <v>0</v>
      </c>
      <c r="S3635" s="17" t="s">
        <v>8341</v>
      </c>
      <c r="T3635" t="s">
        <v>8359</v>
      </c>
    </row>
    <row r="3636" spans="1:20" ht="32" x14ac:dyDescent="0.2">
      <c r="A3636">
        <v>496</v>
      </c>
      <c r="B3636" s="3" t="s">
        <v>497</v>
      </c>
      <c r="C3636" s="3" t="s">
        <v>4606</v>
      </c>
      <c r="D3636" s="6">
        <v>60000</v>
      </c>
      <c r="E3636" s="8">
        <v>1</v>
      </c>
      <c r="F3636" t="s">
        <v>8220</v>
      </c>
      <c r="G3636" t="s">
        <v>8223</v>
      </c>
      <c r="H3636" t="s">
        <v>8245</v>
      </c>
      <c r="I3636" s="12">
        <v>1392070874</v>
      </c>
      <c r="J3636" s="12">
        <v>1386886874</v>
      </c>
      <c r="K3636" s="13">
        <f>(J3636/86400)+25569</f>
        <v>41620.93141203704</v>
      </c>
      <c r="L3636" t="b">
        <v>0</v>
      </c>
      <c r="M3636">
        <v>1</v>
      </c>
      <c r="N3636" t="b">
        <v>0</v>
      </c>
      <c r="O3636" t="s">
        <v>8268</v>
      </c>
      <c r="Q3636">
        <f>YEAR(K3636)</f>
        <v>2013</v>
      </c>
      <c r="R3636">
        <f t="shared" si="111"/>
        <v>0</v>
      </c>
      <c r="S3636" s="17" t="s">
        <v>8341</v>
      </c>
      <c r="T3636" t="s">
        <v>8359</v>
      </c>
    </row>
    <row r="3637" spans="1:20" ht="48" x14ac:dyDescent="0.2">
      <c r="A3637">
        <v>171</v>
      </c>
      <c r="B3637" s="3" t="s">
        <v>173</v>
      </c>
      <c r="C3637" s="3" t="s">
        <v>4281</v>
      </c>
      <c r="D3637" s="6">
        <v>50000</v>
      </c>
      <c r="E3637" s="8">
        <v>1</v>
      </c>
      <c r="F3637" t="s">
        <v>8220</v>
      </c>
      <c r="G3637" t="s">
        <v>8223</v>
      </c>
      <c r="H3637" t="s">
        <v>8245</v>
      </c>
      <c r="I3637" s="12">
        <v>1470975614</v>
      </c>
      <c r="J3637" s="12">
        <v>1465791614</v>
      </c>
      <c r="K3637" s="13">
        <f>(J3637/86400)+25569</f>
        <v>42534.180717592593</v>
      </c>
      <c r="L3637" t="b">
        <v>0</v>
      </c>
      <c r="M3637">
        <v>1</v>
      </c>
      <c r="N3637" t="b">
        <v>0</v>
      </c>
      <c r="O3637" t="s">
        <v>8266</v>
      </c>
      <c r="Q3637">
        <f>YEAR(K3637)</f>
        <v>2016</v>
      </c>
      <c r="R3637">
        <f t="shared" si="111"/>
        <v>0</v>
      </c>
      <c r="S3637" s="17" t="s">
        <v>8341</v>
      </c>
      <c r="T3637" t="s">
        <v>8345</v>
      </c>
    </row>
    <row r="3638" spans="1:20" ht="32" x14ac:dyDescent="0.2">
      <c r="A3638">
        <v>212</v>
      </c>
      <c r="B3638" s="3" t="s">
        <v>214</v>
      </c>
      <c r="C3638" s="3" t="s">
        <v>4322</v>
      </c>
      <c r="D3638" s="6">
        <v>6300</v>
      </c>
      <c r="E3638" s="8">
        <v>1</v>
      </c>
      <c r="F3638" t="s">
        <v>8220</v>
      </c>
      <c r="G3638" t="s">
        <v>8223</v>
      </c>
      <c r="H3638" t="s">
        <v>8245</v>
      </c>
      <c r="I3638" s="12">
        <v>1460837320</v>
      </c>
      <c r="J3638" s="12">
        <v>1455656920</v>
      </c>
      <c r="K3638" s="13">
        <f>(J3638/86400)+25569</f>
        <v>42416.881018518514</v>
      </c>
      <c r="L3638" t="b">
        <v>0</v>
      </c>
      <c r="M3638">
        <v>1</v>
      </c>
      <c r="N3638" t="b">
        <v>0</v>
      </c>
      <c r="O3638" t="s">
        <v>8266</v>
      </c>
      <c r="Q3638">
        <f>YEAR(K3638)</f>
        <v>2016</v>
      </c>
      <c r="R3638">
        <f t="shared" si="111"/>
        <v>0</v>
      </c>
      <c r="S3638" s="17" t="s">
        <v>8341</v>
      </c>
      <c r="T3638" t="s">
        <v>8345</v>
      </c>
    </row>
    <row r="3639" spans="1:20" ht="48" x14ac:dyDescent="0.2">
      <c r="A3639">
        <v>214</v>
      </c>
      <c r="B3639" s="3" t="s">
        <v>216</v>
      </c>
      <c r="C3639" s="3" t="s">
        <v>4324</v>
      </c>
      <c r="D3639" s="6">
        <v>12500</v>
      </c>
      <c r="E3639" s="8">
        <v>1</v>
      </c>
      <c r="F3639" t="s">
        <v>8220</v>
      </c>
      <c r="G3639" t="s">
        <v>8223</v>
      </c>
      <c r="H3639" t="s">
        <v>8245</v>
      </c>
      <c r="I3639" s="12">
        <v>1425655349</v>
      </c>
      <c r="J3639" s="12">
        <v>1420471349</v>
      </c>
      <c r="K3639" s="13">
        <f>(J3639/86400)+25569</f>
        <v>42009.64061342593</v>
      </c>
      <c r="L3639" t="b">
        <v>0</v>
      </c>
      <c r="M3639">
        <v>1</v>
      </c>
      <c r="N3639" t="b">
        <v>0</v>
      </c>
      <c r="O3639" t="s">
        <v>8266</v>
      </c>
      <c r="Q3639">
        <f>YEAR(K3639)</f>
        <v>2015</v>
      </c>
      <c r="R3639">
        <f t="shared" si="111"/>
        <v>0</v>
      </c>
      <c r="S3639" s="17" t="s">
        <v>8341</v>
      </c>
      <c r="T3639" t="s">
        <v>8345</v>
      </c>
    </row>
    <row r="3640" spans="1:20" ht="48" hidden="1" x14ac:dyDescent="0.2">
      <c r="A3640">
        <v>121</v>
      </c>
      <c r="B3640" s="3" t="s">
        <v>123</v>
      </c>
      <c r="C3640" s="3" t="s">
        <v>4232</v>
      </c>
      <c r="D3640" s="6">
        <v>3000</v>
      </c>
      <c r="E3640" s="8">
        <v>1</v>
      </c>
      <c r="F3640" t="s">
        <v>8219</v>
      </c>
      <c r="G3640" t="s">
        <v>8223</v>
      </c>
      <c r="H3640" t="s">
        <v>8245</v>
      </c>
      <c r="I3640" s="12">
        <v>1429352160</v>
      </c>
      <c r="J3640" s="12">
        <v>1427993710</v>
      </c>
      <c r="K3640" s="13">
        <f>(J3640/86400)+25569</f>
        <v>42096.704976851848</v>
      </c>
      <c r="L3640" t="b">
        <v>0</v>
      </c>
      <c r="M3640">
        <v>1</v>
      </c>
      <c r="N3640" t="b">
        <v>0</v>
      </c>
      <c r="O3640" t="s">
        <v>8265</v>
      </c>
      <c r="Q3640">
        <f>YEAR(K3640)</f>
        <v>2015</v>
      </c>
      <c r="R3640">
        <f t="shared" si="111"/>
        <v>0</v>
      </c>
      <c r="S3640" s="17" t="s">
        <v>8341</v>
      </c>
      <c r="T3640" t="s">
        <v>8357</v>
      </c>
    </row>
    <row r="3641" spans="1:20" ht="32" x14ac:dyDescent="0.2">
      <c r="A3641">
        <v>2421</v>
      </c>
      <c r="B3641" s="3" t="s">
        <v>2422</v>
      </c>
      <c r="C3641" s="3" t="s">
        <v>6531</v>
      </c>
      <c r="D3641" s="6">
        <v>6000</v>
      </c>
      <c r="E3641" s="8">
        <v>1</v>
      </c>
      <c r="F3641" t="s">
        <v>8220</v>
      </c>
      <c r="G3641" t="s">
        <v>8223</v>
      </c>
      <c r="H3641" t="s">
        <v>8245</v>
      </c>
      <c r="I3641" s="12">
        <v>1424536196</v>
      </c>
      <c r="J3641" s="12">
        <v>1421944196</v>
      </c>
      <c r="K3641" s="13">
        <f>(J3641/86400)+25569</f>
        <v>42026.687453703707</v>
      </c>
      <c r="L3641" t="b">
        <v>0</v>
      </c>
      <c r="M3641">
        <v>1</v>
      </c>
      <c r="N3641" t="b">
        <v>0</v>
      </c>
      <c r="O3641" t="s">
        <v>8282</v>
      </c>
      <c r="Q3641">
        <f>YEAR(K3641)</f>
        <v>2015</v>
      </c>
      <c r="R3641">
        <f t="shared" si="111"/>
        <v>0</v>
      </c>
      <c r="S3641" s="17" t="s">
        <v>8339</v>
      </c>
      <c r="T3641" t="s">
        <v>8365</v>
      </c>
    </row>
    <row r="3642" spans="1:20" ht="32" x14ac:dyDescent="0.2">
      <c r="A3642">
        <v>2422</v>
      </c>
      <c r="B3642" s="3" t="s">
        <v>2423</v>
      </c>
      <c r="C3642" s="3" t="s">
        <v>6532</v>
      </c>
      <c r="D3642" s="6">
        <v>500</v>
      </c>
      <c r="E3642" s="8">
        <v>1</v>
      </c>
      <c r="F3642" t="s">
        <v>8220</v>
      </c>
      <c r="G3642" t="s">
        <v>8223</v>
      </c>
      <c r="H3642" t="s">
        <v>8245</v>
      </c>
      <c r="I3642" s="12">
        <v>1426091036</v>
      </c>
      <c r="J3642" s="12">
        <v>1423502636</v>
      </c>
      <c r="K3642" s="13">
        <f>(J3642/86400)+25569</f>
        <v>42044.724953703699</v>
      </c>
      <c r="L3642" t="b">
        <v>0</v>
      </c>
      <c r="M3642">
        <v>1</v>
      </c>
      <c r="N3642" t="b">
        <v>0</v>
      </c>
      <c r="O3642" t="s">
        <v>8282</v>
      </c>
      <c r="Q3642">
        <f>YEAR(K3642)</f>
        <v>2015</v>
      </c>
      <c r="R3642">
        <f t="shared" si="111"/>
        <v>0</v>
      </c>
      <c r="S3642" s="17" t="s">
        <v>8339</v>
      </c>
      <c r="T3642" t="s">
        <v>8365</v>
      </c>
    </row>
    <row r="3643" spans="1:20" ht="48" x14ac:dyDescent="0.2">
      <c r="A3643">
        <v>2425</v>
      </c>
      <c r="B3643" s="3" t="s">
        <v>2426</v>
      </c>
      <c r="C3643" s="3" t="s">
        <v>6535</v>
      </c>
      <c r="D3643" s="6">
        <v>3500</v>
      </c>
      <c r="E3643" s="8">
        <v>1</v>
      </c>
      <c r="F3643" t="s">
        <v>8220</v>
      </c>
      <c r="G3643" t="s">
        <v>8223</v>
      </c>
      <c r="H3643" t="s">
        <v>8245</v>
      </c>
      <c r="I3643" s="12">
        <v>1464386640</v>
      </c>
      <c r="J3643" s="12">
        <v>1463090149</v>
      </c>
      <c r="K3643" s="13">
        <f>(J3643/86400)+25569</f>
        <v>42502.913761574076</v>
      </c>
      <c r="L3643" t="b">
        <v>0</v>
      </c>
      <c r="M3643">
        <v>1</v>
      </c>
      <c r="N3643" t="b">
        <v>0</v>
      </c>
      <c r="O3643" t="s">
        <v>8282</v>
      </c>
      <c r="Q3643">
        <f>YEAR(K3643)</f>
        <v>2016</v>
      </c>
      <c r="R3643">
        <f t="shared" si="111"/>
        <v>0</v>
      </c>
      <c r="S3643" s="17" t="s">
        <v>8339</v>
      </c>
      <c r="T3643" t="s">
        <v>8365</v>
      </c>
    </row>
    <row r="3644" spans="1:20" ht="32" x14ac:dyDescent="0.2">
      <c r="A3644">
        <v>2427</v>
      </c>
      <c r="B3644" s="3" t="s">
        <v>2428</v>
      </c>
      <c r="C3644" s="3" t="s">
        <v>6537</v>
      </c>
      <c r="D3644" s="6">
        <v>50000</v>
      </c>
      <c r="E3644" s="8">
        <v>1</v>
      </c>
      <c r="F3644" t="s">
        <v>8220</v>
      </c>
      <c r="G3644" t="s">
        <v>8223</v>
      </c>
      <c r="H3644" t="s">
        <v>8245</v>
      </c>
      <c r="I3644" s="12">
        <v>1458715133</v>
      </c>
      <c r="J3644" s="12">
        <v>1455262733</v>
      </c>
      <c r="K3644" s="13">
        <f>(J3644/86400)+25569</f>
        <v>42412.318668981483</v>
      </c>
      <c r="L3644" t="b">
        <v>0</v>
      </c>
      <c r="M3644">
        <v>1</v>
      </c>
      <c r="N3644" t="b">
        <v>0</v>
      </c>
      <c r="O3644" t="s">
        <v>8282</v>
      </c>
      <c r="Q3644">
        <f>YEAR(K3644)</f>
        <v>2016</v>
      </c>
      <c r="R3644">
        <f t="shared" si="111"/>
        <v>0</v>
      </c>
      <c r="S3644" s="17" t="s">
        <v>8339</v>
      </c>
      <c r="T3644" t="s">
        <v>8365</v>
      </c>
    </row>
    <row r="3645" spans="1:20" ht="32" x14ac:dyDescent="0.2">
      <c r="A3645">
        <v>2428</v>
      </c>
      <c r="B3645" s="3" t="s">
        <v>2429</v>
      </c>
      <c r="C3645" s="3" t="s">
        <v>6538</v>
      </c>
      <c r="D3645" s="6">
        <v>35000</v>
      </c>
      <c r="E3645" s="8">
        <v>1</v>
      </c>
      <c r="F3645" t="s">
        <v>8220</v>
      </c>
      <c r="G3645" t="s">
        <v>8223</v>
      </c>
      <c r="H3645" t="s">
        <v>8245</v>
      </c>
      <c r="I3645" s="12">
        <v>1426182551</v>
      </c>
      <c r="J3645" s="12">
        <v>1423594151</v>
      </c>
      <c r="K3645" s="13">
        <f>(J3645/86400)+25569</f>
        <v>42045.784155092595</v>
      </c>
      <c r="L3645" t="b">
        <v>0</v>
      </c>
      <c r="M3645">
        <v>1</v>
      </c>
      <c r="N3645" t="b">
        <v>0</v>
      </c>
      <c r="O3645" t="s">
        <v>8282</v>
      </c>
      <c r="Q3645">
        <f>YEAR(K3645)</f>
        <v>2015</v>
      </c>
      <c r="R3645">
        <f t="shared" si="111"/>
        <v>0</v>
      </c>
      <c r="S3645" s="17" t="s">
        <v>8339</v>
      </c>
      <c r="T3645" t="s">
        <v>8365</v>
      </c>
    </row>
    <row r="3646" spans="1:20" ht="32" x14ac:dyDescent="0.2">
      <c r="A3646">
        <v>2582</v>
      </c>
      <c r="B3646" s="3" t="s">
        <v>2582</v>
      </c>
      <c r="C3646" s="3" t="s">
        <v>6692</v>
      </c>
      <c r="D3646" s="6">
        <v>90000</v>
      </c>
      <c r="E3646" s="8">
        <v>1</v>
      </c>
      <c r="F3646" t="s">
        <v>8220</v>
      </c>
      <c r="G3646" t="s">
        <v>8223</v>
      </c>
      <c r="H3646" t="s">
        <v>8245</v>
      </c>
      <c r="I3646" s="12">
        <v>1477784634</v>
      </c>
      <c r="J3646" s="12">
        <v>1475192634</v>
      </c>
      <c r="K3646" s="13">
        <f>(J3646/86400)+25569</f>
        <v>42642.988819444443</v>
      </c>
      <c r="L3646" t="b">
        <v>0</v>
      </c>
      <c r="M3646">
        <v>1</v>
      </c>
      <c r="N3646" t="b">
        <v>0</v>
      </c>
      <c r="O3646" t="s">
        <v>8282</v>
      </c>
      <c r="Q3646">
        <f>YEAR(K3646)</f>
        <v>2016</v>
      </c>
      <c r="R3646">
        <f t="shared" si="111"/>
        <v>0</v>
      </c>
      <c r="S3646" s="17" t="s">
        <v>8339</v>
      </c>
      <c r="T3646" t="s">
        <v>8365</v>
      </c>
    </row>
    <row r="3647" spans="1:20" ht="48" x14ac:dyDescent="0.2">
      <c r="A3647">
        <v>2594</v>
      </c>
      <c r="B3647" s="3" t="s">
        <v>2594</v>
      </c>
      <c r="C3647" s="3" t="s">
        <v>6704</v>
      </c>
      <c r="D3647" s="6">
        <v>80000</v>
      </c>
      <c r="E3647" s="8">
        <v>1</v>
      </c>
      <c r="F3647" t="s">
        <v>8220</v>
      </c>
      <c r="G3647" t="s">
        <v>8223</v>
      </c>
      <c r="H3647" t="s">
        <v>8245</v>
      </c>
      <c r="I3647" s="12">
        <v>1407453228</v>
      </c>
      <c r="J3647" s="12">
        <v>1404861228</v>
      </c>
      <c r="K3647" s="13">
        <f>(J3647/86400)+25569</f>
        <v>41828.967916666668</v>
      </c>
      <c r="L3647" t="b">
        <v>0</v>
      </c>
      <c r="M3647">
        <v>1</v>
      </c>
      <c r="N3647" t="b">
        <v>0</v>
      </c>
      <c r="O3647" t="s">
        <v>8282</v>
      </c>
      <c r="Q3647">
        <f>YEAR(K3647)</f>
        <v>2014</v>
      </c>
      <c r="R3647">
        <f t="shared" si="111"/>
        <v>0</v>
      </c>
      <c r="S3647" s="17" t="s">
        <v>8339</v>
      </c>
      <c r="T3647" t="s">
        <v>8365</v>
      </c>
    </row>
    <row r="3648" spans="1:20" ht="48" x14ac:dyDescent="0.2">
      <c r="A3648">
        <v>2689</v>
      </c>
      <c r="B3648" s="3" t="s">
        <v>2689</v>
      </c>
      <c r="C3648" s="3" t="s">
        <v>6799</v>
      </c>
      <c r="D3648" s="6">
        <v>35000</v>
      </c>
      <c r="E3648" s="8">
        <v>1</v>
      </c>
      <c r="F3648" t="s">
        <v>8220</v>
      </c>
      <c r="G3648" t="s">
        <v>8223</v>
      </c>
      <c r="H3648" t="s">
        <v>8245</v>
      </c>
      <c r="I3648" s="12">
        <v>1469919890</v>
      </c>
      <c r="J3648" s="12">
        <v>1467327890</v>
      </c>
      <c r="K3648" s="13">
        <f>(J3648/86400)+25569</f>
        <v>42551.961689814816</v>
      </c>
      <c r="L3648" t="b">
        <v>0</v>
      </c>
      <c r="M3648">
        <v>1</v>
      </c>
      <c r="N3648" t="b">
        <v>0</v>
      </c>
      <c r="O3648" t="s">
        <v>8282</v>
      </c>
      <c r="Q3648">
        <f>YEAR(K3648)</f>
        <v>2016</v>
      </c>
      <c r="R3648">
        <f t="shared" si="111"/>
        <v>0</v>
      </c>
      <c r="S3648" s="17" t="s">
        <v>8339</v>
      </c>
      <c r="T3648" t="s">
        <v>8365</v>
      </c>
    </row>
    <row r="3649" spans="1:20" ht="48" x14ac:dyDescent="0.2">
      <c r="A3649">
        <v>2694</v>
      </c>
      <c r="B3649" s="3" t="s">
        <v>2694</v>
      </c>
      <c r="C3649" s="3" t="s">
        <v>6804</v>
      </c>
      <c r="D3649" s="6">
        <v>30000</v>
      </c>
      <c r="E3649" s="8">
        <v>1</v>
      </c>
      <c r="F3649" t="s">
        <v>8220</v>
      </c>
      <c r="G3649" t="s">
        <v>8223</v>
      </c>
      <c r="H3649" t="s">
        <v>8245</v>
      </c>
      <c r="I3649" s="12">
        <v>1411701739</v>
      </c>
      <c r="J3649" s="12">
        <v>1409109739</v>
      </c>
      <c r="K3649" s="13">
        <f>(J3649/86400)+25569</f>
        <v>41878.140497685185</v>
      </c>
      <c r="L3649" t="b">
        <v>0</v>
      </c>
      <c r="M3649">
        <v>1</v>
      </c>
      <c r="N3649" t="b">
        <v>0</v>
      </c>
      <c r="O3649" t="s">
        <v>8282</v>
      </c>
      <c r="Q3649">
        <f>YEAR(K3649)</f>
        <v>2014</v>
      </c>
      <c r="R3649">
        <f t="shared" si="111"/>
        <v>0</v>
      </c>
      <c r="S3649" s="17" t="s">
        <v>8339</v>
      </c>
      <c r="T3649" t="s">
        <v>8365</v>
      </c>
    </row>
    <row r="3650" spans="1:20" ht="19" x14ac:dyDescent="0.2">
      <c r="A3650">
        <v>1128</v>
      </c>
      <c r="B3650" s="3" t="s">
        <v>1129</v>
      </c>
      <c r="C3650" s="3" t="s">
        <v>5238</v>
      </c>
      <c r="D3650" s="6">
        <v>1000</v>
      </c>
      <c r="E3650" s="8">
        <v>1</v>
      </c>
      <c r="F3650" t="s">
        <v>8220</v>
      </c>
      <c r="G3650" t="s">
        <v>8224</v>
      </c>
      <c r="H3650" t="s">
        <v>8246</v>
      </c>
      <c r="I3650" s="12">
        <v>1407425717</v>
      </c>
      <c r="J3650" s="12">
        <v>1404833717</v>
      </c>
      <c r="K3650" s="13">
        <f>(J3650/86400)+25569</f>
        <v>41828.649502314816</v>
      </c>
      <c r="L3650" t="b">
        <v>0</v>
      </c>
      <c r="M3650">
        <v>1</v>
      </c>
      <c r="N3650" t="b">
        <v>0</v>
      </c>
      <c r="O3650" t="s">
        <v>8281</v>
      </c>
      <c r="Q3650">
        <f>YEAR(K3650)</f>
        <v>2014</v>
      </c>
      <c r="R3650">
        <f t="shared" si="111"/>
        <v>0</v>
      </c>
      <c r="S3650" s="17" t="s">
        <v>8336</v>
      </c>
      <c r="T3650" t="s">
        <v>8364</v>
      </c>
    </row>
    <row r="3651" spans="1:20" ht="48" x14ac:dyDescent="0.2">
      <c r="A3651">
        <v>1134</v>
      </c>
      <c r="B3651" s="3" t="s">
        <v>1135</v>
      </c>
      <c r="C3651" s="3" t="s">
        <v>5244</v>
      </c>
      <c r="D3651" s="6">
        <v>25000</v>
      </c>
      <c r="E3651" s="8">
        <v>1</v>
      </c>
      <c r="F3651" t="s">
        <v>8220</v>
      </c>
      <c r="G3651" t="s">
        <v>8225</v>
      </c>
      <c r="H3651" t="s">
        <v>8247</v>
      </c>
      <c r="I3651" s="12">
        <v>1417235580</v>
      </c>
      <c r="J3651" s="12">
        <v>1416034228</v>
      </c>
      <c r="K3651" s="13">
        <f>(J3651/86400)+25569</f>
        <v>41958.285046296296</v>
      </c>
      <c r="L3651" t="b">
        <v>0</v>
      </c>
      <c r="M3651">
        <v>1</v>
      </c>
      <c r="N3651" t="b">
        <v>0</v>
      </c>
      <c r="O3651" t="s">
        <v>8281</v>
      </c>
      <c r="Q3651">
        <f>YEAR(K3651)</f>
        <v>2014</v>
      </c>
      <c r="R3651">
        <f t="shared" ref="R3651:R3714" si="112">ROUND(E3651/D3651*100,0)</f>
        <v>0</v>
      </c>
      <c r="S3651" s="17" t="s">
        <v>8336</v>
      </c>
      <c r="T3651" t="s">
        <v>8364</v>
      </c>
    </row>
    <row r="3652" spans="1:20" ht="48" x14ac:dyDescent="0.2">
      <c r="A3652">
        <v>1111</v>
      </c>
      <c r="B3652" s="3" t="s">
        <v>1112</v>
      </c>
      <c r="C3652" s="3" t="s">
        <v>5221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 s="12">
        <v>1452228790</v>
      </c>
      <c r="J3652" s="12">
        <v>1449636790</v>
      </c>
      <c r="K3652" s="13">
        <f>(J3652/86400)+25569</f>
        <v>42347.203587962962</v>
      </c>
      <c r="L3652" t="b">
        <v>0</v>
      </c>
      <c r="M3652">
        <v>1</v>
      </c>
      <c r="N3652" t="b">
        <v>0</v>
      </c>
      <c r="O3652" t="s">
        <v>8280</v>
      </c>
      <c r="Q3652">
        <f>YEAR(K3652)</f>
        <v>2015</v>
      </c>
      <c r="R3652">
        <f t="shared" si="112"/>
        <v>0</v>
      </c>
      <c r="S3652" s="17" t="s">
        <v>8336</v>
      </c>
      <c r="T3652" t="s">
        <v>8354</v>
      </c>
    </row>
    <row r="3653" spans="1:20" ht="48" x14ac:dyDescent="0.2">
      <c r="A3653">
        <v>2146</v>
      </c>
      <c r="B3653" s="3" t="s">
        <v>2147</v>
      </c>
      <c r="C3653" s="3" t="s">
        <v>6256</v>
      </c>
      <c r="D3653" s="6">
        <v>5000</v>
      </c>
      <c r="E3653" s="8">
        <v>1</v>
      </c>
      <c r="F3653" t="s">
        <v>8220</v>
      </c>
      <c r="G3653" t="s">
        <v>8223</v>
      </c>
      <c r="H3653" t="s">
        <v>8245</v>
      </c>
      <c r="I3653" s="12">
        <v>1455207510</v>
      </c>
      <c r="J3653" s="12">
        <v>1453997910</v>
      </c>
      <c r="K3653" s="13">
        <f>(J3653/86400)+25569</f>
        <v>42397.679513888885</v>
      </c>
      <c r="L3653" t="b">
        <v>0</v>
      </c>
      <c r="M3653">
        <v>1</v>
      </c>
      <c r="N3653" t="b">
        <v>0</v>
      </c>
      <c r="O3653" t="s">
        <v>8280</v>
      </c>
      <c r="Q3653">
        <f>YEAR(K3653)</f>
        <v>2016</v>
      </c>
      <c r="R3653">
        <f t="shared" si="112"/>
        <v>0</v>
      </c>
      <c r="S3653" s="17" t="s">
        <v>8336</v>
      </c>
      <c r="T3653" t="s">
        <v>8354</v>
      </c>
    </row>
    <row r="3654" spans="1:20" ht="48" hidden="1" x14ac:dyDescent="0.2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 s="12">
        <v>1415219915</v>
      </c>
      <c r="J3654" s="12">
        <v>1412624315</v>
      </c>
      <c r="K3654" s="13">
        <f>(J3654/86400)+25569</f>
        <v>41918.818460648152</v>
      </c>
      <c r="L3654" t="b">
        <v>0</v>
      </c>
      <c r="M3654">
        <v>1</v>
      </c>
      <c r="N3654" t="b">
        <v>0</v>
      </c>
      <c r="O3654" t="s">
        <v>8279</v>
      </c>
      <c r="Q3654">
        <f>YEAR(K3654)</f>
        <v>2014</v>
      </c>
      <c r="R3654">
        <f t="shared" si="112"/>
        <v>0</v>
      </c>
      <c r="S3654" s="17" t="s">
        <v>8366</v>
      </c>
      <c r="T3654" t="s">
        <v>8367</v>
      </c>
    </row>
    <row r="3655" spans="1:20" ht="19" x14ac:dyDescent="0.2">
      <c r="A3655">
        <v>1702</v>
      </c>
      <c r="B3655" s="3" t="s">
        <v>1703</v>
      </c>
      <c r="C3655" s="3" t="s">
        <v>5812</v>
      </c>
      <c r="D3655" s="6">
        <v>16500</v>
      </c>
      <c r="E3655" s="8">
        <v>1</v>
      </c>
      <c r="F3655" t="s">
        <v>8220</v>
      </c>
      <c r="G3655" t="s">
        <v>8223</v>
      </c>
      <c r="H3655" t="s">
        <v>8245</v>
      </c>
      <c r="I3655" s="12">
        <v>1427745150</v>
      </c>
      <c r="J3655" s="12">
        <v>1425156750</v>
      </c>
      <c r="K3655" s="13">
        <f>(J3655/86400)+25569</f>
        <v>42063.869791666672</v>
      </c>
      <c r="L3655" t="b">
        <v>0</v>
      </c>
      <c r="M3655">
        <v>1</v>
      </c>
      <c r="N3655" t="b">
        <v>0</v>
      </c>
      <c r="O3655" t="s">
        <v>8291</v>
      </c>
      <c r="Q3655">
        <f>YEAR(K3655)</f>
        <v>2015</v>
      </c>
      <c r="R3655">
        <f t="shared" si="112"/>
        <v>0</v>
      </c>
      <c r="S3655" s="17" t="s">
        <v>8347</v>
      </c>
      <c r="T3655" t="s">
        <v>8350</v>
      </c>
    </row>
    <row r="3656" spans="1:20" ht="48" x14ac:dyDescent="0.2">
      <c r="A3656">
        <v>1722</v>
      </c>
      <c r="B3656" s="3" t="s">
        <v>1723</v>
      </c>
      <c r="C3656" s="3" t="s">
        <v>5832</v>
      </c>
      <c r="D3656" s="6">
        <v>2880</v>
      </c>
      <c r="E3656" s="8">
        <v>1</v>
      </c>
      <c r="F3656" t="s">
        <v>8220</v>
      </c>
      <c r="G3656" t="s">
        <v>8223</v>
      </c>
      <c r="H3656" t="s">
        <v>8245</v>
      </c>
      <c r="I3656" s="12">
        <v>1459642200</v>
      </c>
      <c r="J3656" s="12">
        <v>1456441429</v>
      </c>
      <c r="K3656" s="13">
        <f>(J3656/86400)+25569</f>
        <v>42425.960983796293</v>
      </c>
      <c r="L3656" t="b">
        <v>0</v>
      </c>
      <c r="M3656">
        <v>1</v>
      </c>
      <c r="N3656" t="b">
        <v>0</v>
      </c>
      <c r="O3656" t="s">
        <v>8291</v>
      </c>
      <c r="Q3656">
        <f>YEAR(K3656)</f>
        <v>2016</v>
      </c>
      <c r="R3656">
        <f t="shared" si="112"/>
        <v>0</v>
      </c>
      <c r="S3656" s="17" t="s">
        <v>8347</v>
      </c>
      <c r="T3656" t="s">
        <v>8350</v>
      </c>
    </row>
    <row r="3657" spans="1:20" ht="48" x14ac:dyDescent="0.2">
      <c r="A3657">
        <v>1727</v>
      </c>
      <c r="B3657" s="3" t="s">
        <v>1728</v>
      </c>
      <c r="C3657" s="3" t="s">
        <v>5837</v>
      </c>
      <c r="D3657" s="6">
        <v>3000</v>
      </c>
      <c r="E3657" s="8">
        <v>1</v>
      </c>
      <c r="F3657" t="s">
        <v>8220</v>
      </c>
      <c r="G3657" t="s">
        <v>8224</v>
      </c>
      <c r="H3657" t="s">
        <v>8246</v>
      </c>
      <c r="I3657" s="12">
        <v>1428231600</v>
      </c>
      <c r="J3657" s="12">
        <v>1423520177</v>
      </c>
      <c r="K3657" s="13">
        <f>(J3657/86400)+25569</f>
        <v>42044.927974537037</v>
      </c>
      <c r="L3657" t="b">
        <v>0</v>
      </c>
      <c r="M3657">
        <v>1</v>
      </c>
      <c r="N3657" t="b">
        <v>0</v>
      </c>
      <c r="O3657" t="s">
        <v>8291</v>
      </c>
      <c r="Q3657">
        <f>YEAR(K3657)</f>
        <v>2015</v>
      </c>
      <c r="R3657">
        <f t="shared" si="112"/>
        <v>0</v>
      </c>
      <c r="S3657" s="17" t="s">
        <v>8347</v>
      </c>
      <c r="T3657" t="s">
        <v>8350</v>
      </c>
    </row>
    <row r="3658" spans="1:20" ht="48" x14ac:dyDescent="0.2">
      <c r="A3658">
        <v>1734</v>
      </c>
      <c r="B3658" s="3" t="s">
        <v>1735</v>
      </c>
      <c r="C3658" s="3" t="s">
        <v>5844</v>
      </c>
      <c r="D3658" s="6">
        <v>4500</v>
      </c>
      <c r="E3658" s="8">
        <v>1</v>
      </c>
      <c r="F3658" t="s">
        <v>8220</v>
      </c>
      <c r="G3658" t="s">
        <v>8223</v>
      </c>
      <c r="H3658" t="s">
        <v>8245</v>
      </c>
      <c r="I3658" s="12">
        <v>1431046356</v>
      </c>
      <c r="J3658" s="12">
        <v>1428454356</v>
      </c>
      <c r="K3658" s="13">
        <f>(J3658/86400)+25569</f>
        <v>42102.036527777775</v>
      </c>
      <c r="L3658" t="b">
        <v>0</v>
      </c>
      <c r="M3658">
        <v>1</v>
      </c>
      <c r="N3658" t="b">
        <v>0</v>
      </c>
      <c r="O3658" t="s">
        <v>8291</v>
      </c>
      <c r="Q3658">
        <f>YEAR(K3658)</f>
        <v>2015</v>
      </c>
      <c r="R3658">
        <f t="shared" si="112"/>
        <v>0</v>
      </c>
      <c r="S3658" s="17" t="s">
        <v>8347</v>
      </c>
      <c r="T3658" t="s">
        <v>8350</v>
      </c>
    </row>
    <row r="3659" spans="1:20" ht="48" x14ac:dyDescent="0.2">
      <c r="A3659">
        <v>1739</v>
      </c>
      <c r="B3659" s="3" t="s">
        <v>1740</v>
      </c>
      <c r="C3659" s="3" t="s">
        <v>5849</v>
      </c>
      <c r="D3659" s="6">
        <v>1000</v>
      </c>
      <c r="E3659" s="8">
        <v>1</v>
      </c>
      <c r="F3659" t="s">
        <v>8220</v>
      </c>
      <c r="G3659" t="s">
        <v>8223</v>
      </c>
      <c r="H3659" t="s">
        <v>8245</v>
      </c>
      <c r="I3659" s="12">
        <v>1462391932</v>
      </c>
      <c r="J3659" s="12">
        <v>1457297932</v>
      </c>
      <c r="K3659" s="13">
        <f>(J3659/86400)+25569</f>
        <v>42435.874212962968</v>
      </c>
      <c r="L3659" t="b">
        <v>0</v>
      </c>
      <c r="M3659">
        <v>1</v>
      </c>
      <c r="N3659" t="b">
        <v>0</v>
      </c>
      <c r="O3659" t="s">
        <v>8291</v>
      </c>
      <c r="Q3659">
        <f>YEAR(K3659)</f>
        <v>2016</v>
      </c>
      <c r="R3659">
        <f t="shared" si="112"/>
        <v>0</v>
      </c>
      <c r="S3659" s="17" t="s">
        <v>8347</v>
      </c>
      <c r="T3659" t="s">
        <v>8350</v>
      </c>
    </row>
    <row r="3660" spans="1:20" ht="48" x14ac:dyDescent="0.2">
      <c r="A3660">
        <v>1545</v>
      </c>
      <c r="B3660" s="3" t="s">
        <v>1546</v>
      </c>
      <c r="C3660" s="3" t="s">
        <v>5655</v>
      </c>
      <c r="D3660" s="6">
        <v>3000</v>
      </c>
      <c r="E3660" s="8">
        <v>1</v>
      </c>
      <c r="F3660" t="s">
        <v>8220</v>
      </c>
      <c r="G3660" t="s">
        <v>8223</v>
      </c>
      <c r="H3660" t="s">
        <v>8245</v>
      </c>
      <c r="I3660" s="12">
        <v>1425330960</v>
      </c>
      <c r="J3660" s="12">
        <v>1422393234</v>
      </c>
      <c r="K3660" s="13">
        <f>(J3660/86400)+25569</f>
        <v>42031.884652777779</v>
      </c>
      <c r="L3660" t="b">
        <v>0</v>
      </c>
      <c r="M3660">
        <v>1</v>
      </c>
      <c r="N3660" t="b">
        <v>0</v>
      </c>
      <c r="O3660" t="s">
        <v>8287</v>
      </c>
      <c r="Q3660">
        <f>YEAR(K3660)</f>
        <v>2015</v>
      </c>
      <c r="R3660">
        <f t="shared" si="112"/>
        <v>0</v>
      </c>
      <c r="S3660" s="17" t="s">
        <v>8333</v>
      </c>
      <c r="T3660" t="s">
        <v>8375</v>
      </c>
    </row>
    <row r="3661" spans="1:20" ht="48" x14ac:dyDescent="0.2">
      <c r="A3661">
        <v>1986</v>
      </c>
      <c r="B3661" s="3" t="s">
        <v>1987</v>
      </c>
      <c r="C3661" s="3" t="s">
        <v>6096</v>
      </c>
      <c r="D3661" s="6">
        <v>2000</v>
      </c>
      <c r="E3661" s="8">
        <v>1</v>
      </c>
      <c r="F3661" t="s">
        <v>8220</v>
      </c>
      <c r="G3661" t="s">
        <v>8224</v>
      </c>
      <c r="H3661" t="s">
        <v>8246</v>
      </c>
      <c r="I3661" s="12">
        <v>1457947483</v>
      </c>
      <c r="J3661" s="12">
        <v>1455359083</v>
      </c>
      <c r="K3661" s="13">
        <f>(J3661/86400)+25569</f>
        <v>42413.433831018519</v>
      </c>
      <c r="L3661" t="b">
        <v>0</v>
      </c>
      <c r="M3661">
        <v>1</v>
      </c>
      <c r="N3661" t="b">
        <v>0</v>
      </c>
      <c r="O3661" t="s">
        <v>8294</v>
      </c>
      <c r="Q3661">
        <f>YEAR(K3661)</f>
        <v>2016</v>
      </c>
      <c r="R3661">
        <f t="shared" si="112"/>
        <v>0</v>
      </c>
      <c r="S3661" s="17" t="s">
        <v>8333</v>
      </c>
      <c r="T3661" t="s">
        <v>8373</v>
      </c>
    </row>
    <row r="3662" spans="1:20" ht="48" x14ac:dyDescent="0.2">
      <c r="A3662">
        <v>1587</v>
      </c>
      <c r="B3662" s="3" t="s">
        <v>1588</v>
      </c>
      <c r="C3662" s="3" t="s">
        <v>5697</v>
      </c>
      <c r="D3662" s="6">
        <v>7500</v>
      </c>
      <c r="E3662" s="8">
        <v>1</v>
      </c>
      <c r="F3662" t="s">
        <v>8220</v>
      </c>
      <c r="G3662" t="s">
        <v>8223</v>
      </c>
      <c r="H3662" t="s">
        <v>8245</v>
      </c>
      <c r="I3662" s="12">
        <v>1418510965</v>
      </c>
      <c r="J3662" s="12">
        <v>1415918965</v>
      </c>
      <c r="K3662" s="13">
        <f>(J3662/86400)+25569</f>
        <v>41956.950983796298</v>
      </c>
      <c r="L3662" t="b">
        <v>0</v>
      </c>
      <c r="M3662">
        <v>1</v>
      </c>
      <c r="N3662" t="b">
        <v>0</v>
      </c>
      <c r="O3662" t="s">
        <v>8289</v>
      </c>
      <c r="Q3662">
        <f>YEAR(K3662)</f>
        <v>2014</v>
      </c>
      <c r="R3662">
        <f t="shared" si="112"/>
        <v>0</v>
      </c>
      <c r="S3662" s="17" t="s">
        <v>8333</v>
      </c>
      <c r="T3662" t="s">
        <v>8371</v>
      </c>
    </row>
    <row r="3663" spans="1:20" ht="48" x14ac:dyDescent="0.2">
      <c r="A3663">
        <v>1598</v>
      </c>
      <c r="B3663" s="3" t="s">
        <v>1599</v>
      </c>
      <c r="C3663" s="3" t="s">
        <v>5708</v>
      </c>
      <c r="D3663" s="6">
        <v>800</v>
      </c>
      <c r="E3663" s="8">
        <v>1</v>
      </c>
      <c r="F3663" t="s">
        <v>8220</v>
      </c>
      <c r="G3663" t="s">
        <v>8223</v>
      </c>
      <c r="H3663" t="s">
        <v>8245</v>
      </c>
      <c r="I3663" s="12">
        <v>1437926458</v>
      </c>
      <c r="J3663" s="12">
        <v>1432742458</v>
      </c>
      <c r="K3663" s="13">
        <f>(J3663/86400)+25569</f>
        <v>42151.667337962965</v>
      </c>
      <c r="L3663" t="b">
        <v>0</v>
      </c>
      <c r="M3663">
        <v>1</v>
      </c>
      <c r="N3663" t="b">
        <v>0</v>
      </c>
      <c r="O3663" t="s">
        <v>8289</v>
      </c>
      <c r="Q3663">
        <f>YEAR(K3663)</f>
        <v>2015</v>
      </c>
      <c r="R3663">
        <f t="shared" si="112"/>
        <v>0</v>
      </c>
      <c r="S3663" s="17" t="s">
        <v>8333</v>
      </c>
      <c r="T3663" t="s">
        <v>8371</v>
      </c>
    </row>
    <row r="3664" spans="1:20" ht="48" x14ac:dyDescent="0.2">
      <c r="A3664">
        <v>2773</v>
      </c>
      <c r="B3664" s="3" t="s">
        <v>2773</v>
      </c>
      <c r="C3664" s="3" t="s">
        <v>6883</v>
      </c>
      <c r="D3664" s="6">
        <v>530</v>
      </c>
      <c r="E3664" s="8">
        <v>1</v>
      </c>
      <c r="F3664" t="s">
        <v>8220</v>
      </c>
      <c r="G3664" t="s">
        <v>8228</v>
      </c>
      <c r="H3664" t="s">
        <v>8250</v>
      </c>
      <c r="I3664" s="12">
        <v>1461530721</v>
      </c>
      <c r="J3664" s="12">
        <v>1460666721</v>
      </c>
      <c r="K3664" s="13">
        <f>(J3664/86400)+25569</f>
        <v>42474.86482638889</v>
      </c>
      <c r="L3664" t="b">
        <v>0</v>
      </c>
      <c r="M3664">
        <v>1</v>
      </c>
      <c r="N3664" t="b">
        <v>0</v>
      </c>
      <c r="O3664" t="s">
        <v>8302</v>
      </c>
      <c r="Q3664">
        <f>YEAR(K3664)</f>
        <v>2016</v>
      </c>
      <c r="R3664">
        <f t="shared" si="112"/>
        <v>0</v>
      </c>
      <c r="S3664" s="17" t="s">
        <v>8331</v>
      </c>
      <c r="T3664" t="s">
        <v>8376</v>
      </c>
    </row>
    <row r="3665" spans="1:20" ht="48" x14ac:dyDescent="0.2">
      <c r="A3665">
        <v>1497</v>
      </c>
      <c r="B3665" s="3" t="s">
        <v>1498</v>
      </c>
      <c r="C3665" s="3" t="s">
        <v>5607</v>
      </c>
      <c r="D3665" s="6">
        <v>15000</v>
      </c>
      <c r="E3665" s="8">
        <v>1</v>
      </c>
      <c r="F3665" t="s">
        <v>8220</v>
      </c>
      <c r="G3665" t="s">
        <v>8223</v>
      </c>
      <c r="H3665" t="s">
        <v>8245</v>
      </c>
      <c r="I3665" s="12">
        <v>1375299780</v>
      </c>
      <c r="J3665" s="12">
        <v>1371655522</v>
      </c>
      <c r="K3665" s="13">
        <f>(J3665/86400)+25569</f>
        <v>41444.64261574074</v>
      </c>
      <c r="L3665" t="b">
        <v>0</v>
      </c>
      <c r="M3665">
        <v>1</v>
      </c>
      <c r="N3665" t="b">
        <v>0</v>
      </c>
      <c r="O3665" t="s">
        <v>8273</v>
      </c>
      <c r="Q3665">
        <f>YEAR(K3665)</f>
        <v>2013</v>
      </c>
      <c r="R3665">
        <f t="shared" si="112"/>
        <v>0</v>
      </c>
      <c r="S3665" s="17" t="s">
        <v>8331</v>
      </c>
      <c r="T3665" t="s">
        <v>8372</v>
      </c>
    </row>
    <row r="3666" spans="1:20" ht="48" x14ac:dyDescent="0.2">
      <c r="A3666">
        <v>1410</v>
      </c>
      <c r="B3666" s="3" t="s">
        <v>1411</v>
      </c>
      <c r="C3666" s="3" t="s">
        <v>5520</v>
      </c>
      <c r="D3666" s="6">
        <v>6000</v>
      </c>
      <c r="E3666" s="8">
        <v>1</v>
      </c>
      <c r="F3666" t="s">
        <v>8220</v>
      </c>
      <c r="G3666" t="s">
        <v>8236</v>
      </c>
      <c r="H3666" t="s">
        <v>8248</v>
      </c>
      <c r="I3666" s="12">
        <v>1464939520</v>
      </c>
      <c r="J3666" s="12">
        <v>1461051520</v>
      </c>
      <c r="K3666" s="13">
        <f>(J3666/86400)+25569</f>
        <v>42479.318518518514</v>
      </c>
      <c r="L3666" t="b">
        <v>0</v>
      </c>
      <c r="M3666">
        <v>1</v>
      </c>
      <c r="N3666" t="b">
        <v>0</v>
      </c>
      <c r="O3666" t="s">
        <v>8285</v>
      </c>
      <c r="Q3666">
        <f>YEAR(K3666)</f>
        <v>2016</v>
      </c>
      <c r="R3666">
        <f t="shared" si="112"/>
        <v>0</v>
      </c>
      <c r="S3666" s="17" t="s">
        <v>8331</v>
      </c>
      <c r="T3666" t="s">
        <v>8368</v>
      </c>
    </row>
    <row r="3667" spans="1:20" ht="48" x14ac:dyDescent="0.2">
      <c r="A3667">
        <v>1414</v>
      </c>
      <c r="B3667" s="3" t="s">
        <v>1415</v>
      </c>
      <c r="C3667" s="3" t="s">
        <v>5524</v>
      </c>
      <c r="D3667" s="6">
        <v>500</v>
      </c>
      <c r="E3667" s="8">
        <v>1</v>
      </c>
      <c r="F3667" t="s">
        <v>8220</v>
      </c>
      <c r="G3667" t="s">
        <v>8223</v>
      </c>
      <c r="H3667" t="s">
        <v>8245</v>
      </c>
      <c r="I3667" s="12">
        <v>1483423467</v>
      </c>
      <c r="J3667" s="12">
        <v>1480831467</v>
      </c>
      <c r="K3667" s="13">
        <f>(J3667/86400)+25569</f>
        <v>42708.25309027778</v>
      </c>
      <c r="L3667" t="b">
        <v>0</v>
      </c>
      <c r="M3667">
        <v>1</v>
      </c>
      <c r="N3667" t="b">
        <v>0</v>
      </c>
      <c r="O3667" t="s">
        <v>8285</v>
      </c>
      <c r="Q3667">
        <f>YEAR(K3667)</f>
        <v>2016</v>
      </c>
      <c r="R3667">
        <f t="shared" si="112"/>
        <v>0</v>
      </c>
      <c r="S3667" s="17" t="s">
        <v>8331</v>
      </c>
      <c r="T3667" t="s">
        <v>8368</v>
      </c>
    </row>
    <row r="3668" spans="1:20" ht="48" x14ac:dyDescent="0.2">
      <c r="A3668">
        <v>1440</v>
      </c>
      <c r="B3668" s="3" t="s">
        <v>1441</v>
      </c>
      <c r="C3668" s="3" t="s">
        <v>5550</v>
      </c>
      <c r="D3668" s="6">
        <v>13000</v>
      </c>
      <c r="E3668" s="8">
        <v>1</v>
      </c>
      <c r="F3668" t="s">
        <v>8220</v>
      </c>
      <c r="G3668" t="s">
        <v>8236</v>
      </c>
      <c r="H3668" t="s">
        <v>8248</v>
      </c>
      <c r="I3668" s="12">
        <v>1464285463</v>
      </c>
      <c r="J3668" s="12">
        <v>1461693463</v>
      </c>
      <c r="K3668" s="13">
        <f>(J3668/86400)+25569</f>
        <v>42486.748414351852</v>
      </c>
      <c r="L3668" t="b">
        <v>0</v>
      </c>
      <c r="M3668">
        <v>1</v>
      </c>
      <c r="N3668" t="b">
        <v>0</v>
      </c>
      <c r="O3668" t="s">
        <v>8285</v>
      </c>
      <c r="Q3668">
        <f>YEAR(K3668)</f>
        <v>2016</v>
      </c>
      <c r="R3668">
        <f t="shared" si="112"/>
        <v>0</v>
      </c>
      <c r="S3668" s="17" t="s">
        <v>8331</v>
      </c>
      <c r="T3668" t="s">
        <v>8368</v>
      </c>
    </row>
    <row r="3669" spans="1:20" ht="48" x14ac:dyDescent="0.2">
      <c r="A3669">
        <v>1450</v>
      </c>
      <c r="B3669" s="3" t="s">
        <v>1451</v>
      </c>
      <c r="C3669" s="3" t="s">
        <v>5560</v>
      </c>
      <c r="D3669" s="6">
        <v>100000</v>
      </c>
      <c r="E3669" s="8">
        <v>1</v>
      </c>
      <c r="F3669" t="s">
        <v>8220</v>
      </c>
      <c r="G3669" t="s">
        <v>8223</v>
      </c>
      <c r="H3669" t="s">
        <v>8245</v>
      </c>
      <c r="I3669" s="12">
        <v>1455941197</v>
      </c>
      <c r="J3669" s="12">
        <v>1453349197</v>
      </c>
      <c r="K3669" s="13">
        <f>(J3669/86400)+25569</f>
        <v>42390.171261574069</v>
      </c>
      <c r="L3669" t="b">
        <v>0</v>
      </c>
      <c r="M3669">
        <v>1</v>
      </c>
      <c r="N3669" t="b">
        <v>0</v>
      </c>
      <c r="O3669" t="s">
        <v>8285</v>
      </c>
      <c r="Q3669">
        <f>YEAR(K3669)</f>
        <v>2016</v>
      </c>
      <c r="R3669">
        <f t="shared" si="112"/>
        <v>0</v>
      </c>
      <c r="S3669" s="17" t="s">
        <v>8331</v>
      </c>
      <c r="T3669" t="s">
        <v>8368</v>
      </c>
    </row>
    <row r="3670" spans="1:20" ht="48" x14ac:dyDescent="0.2">
      <c r="A3670">
        <v>681</v>
      </c>
      <c r="B3670" s="3" t="s">
        <v>682</v>
      </c>
      <c r="C3670" s="3" t="s">
        <v>4791</v>
      </c>
      <c r="D3670" s="6">
        <v>2500</v>
      </c>
      <c r="E3670" s="8">
        <v>1</v>
      </c>
      <c r="F3670" t="s">
        <v>8220</v>
      </c>
      <c r="G3670" t="s">
        <v>8223</v>
      </c>
      <c r="H3670" t="s">
        <v>8245</v>
      </c>
      <c r="I3670" s="12">
        <v>1477509604</v>
      </c>
      <c r="J3670" s="12">
        <v>1474917604</v>
      </c>
      <c r="K3670" s="13">
        <f>(J3670/86400)+25569</f>
        <v>42639.805601851855</v>
      </c>
      <c r="L3670" t="b">
        <v>0</v>
      </c>
      <c r="M3670">
        <v>1</v>
      </c>
      <c r="N3670" t="b">
        <v>0</v>
      </c>
      <c r="O3670" t="s">
        <v>8271</v>
      </c>
      <c r="Q3670">
        <f>YEAR(K3670)</f>
        <v>2016</v>
      </c>
      <c r="R3670">
        <f t="shared" si="112"/>
        <v>0</v>
      </c>
      <c r="S3670" s="17" t="s">
        <v>8328</v>
      </c>
      <c r="T3670" t="s">
        <v>8330</v>
      </c>
    </row>
    <row r="3671" spans="1:20" ht="32" x14ac:dyDescent="0.2">
      <c r="A3671">
        <v>696</v>
      </c>
      <c r="B3671" s="3" t="s">
        <v>697</v>
      </c>
      <c r="C3671" s="3" t="s">
        <v>4806</v>
      </c>
      <c r="D3671" s="6">
        <v>175000</v>
      </c>
      <c r="E3671" s="8">
        <v>1</v>
      </c>
      <c r="F3671" t="s">
        <v>8220</v>
      </c>
      <c r="G3671" t="s">
        <v>8232</v>
      </c>
      <c r="H3671" t="s">
        <v>8248</v>
      </c>
      <c r="I3671" s="12">
        <v>1406326502</v>
      </c>
      <c r="J3671" s="12">
        <v>1403734502</v>
      </c>
      <c r="K3671" s="13">
        <f>(J3671/86400)+25569</f>
        <v>41815.927106481482</v>
      </c>
      <c r="L3671" t="b">
        <v>0</v>
      </c>
      <c r="M3671">
        <v>1</v>
      </c>
      <c r="N3671" t="b">
        <v>0</v>
      </c>
      <c r="O3671" t="s">
        <v>8271</v>
      </c>
      <c r="Q3671">
        <f>YEAR(K3671)</f>
        <v>2014</v>
      </c>
      <c r="R3671">
        <f t="shared" si="112"/>
        <v>0</v>
      </c>
      <c r="S3671" s="17" t="s">
        <v>8328</v>
      </c>
      <c r="T3671" t="s">
        <v>8330</v>
      </c>
    </row>
    <row r="3672" spans="1:20" ht="48" hidden="1" x14ac:dyDescent="0.2">
      <c r="A3672">
        <v>1316</v>
      </c>
      <c r="B3672" s="3" t="s">
        <v>1317</v>
      </c>
      <c r="C3672" s="3" t="s">
        <v>5426</v>
      </c>
      <c r="D3672" s="6">
        <v>75000</v>
      </c>
      <c r="E3672" s="8">
        <v>1</v>
      </c>
      <c r="F3672" t="s">
        <v>8219</v>
      </c>
      <c r="G3672" t="s">
        <v>8223</v>
      </c>
      <c r="H3672" t="s">
        <v>8245</v>
      </c>
      <c r="I3672" s="12">
        <v>1456700709</v>
      </c>
      <c r="J3672" s="12">
        <v>1453676709</v>
      </c>
      <c r="K3672" s="13">
        <f>(J3672/86400)+25569</f>
        <v>42393.961909722224</v>
      </c>
      <c r="L3672" t="b">
        <v>0</v>
      </c>
      <c r="M3672">
        <v>1</v>
      </c>
      <c r="N3672" t="b">
        <v>0</v>
      </c>
      <c r="O3672" t="s">
        <v>8271</v>
      </c>
      <c r="Q3672">
        <f>YEAR(K3672)</f>
        <v>2016</v>
      </c>
      <c r="R3672">
        <f t="shared" si="112"/>
        <v>0</v>
      </c>
      <c r="S3672" s="17" t="s">
        <v>8328</v>
      </c>
      <c r="T3672" t="s">
        <v>8330</v>
      </c>
    </row>
    <row r="3673" spans="1:20" ht="64" x14ac:dyDescent="0.2">
      <c r="A3673">
        <v>540</v>
      </c>
      <c r="B3673" s="3" t="s">
        <v>541</v>
      </c>
      <c r="C3673" s="3" t="s">
        <v>4650</v>
      </c>
      <c r="D3673" s="6">
        <v>15000</v>
      </c>
      <c r="E3673" s="8">
        <v>1</v>
      </c>
      <c r="F3673" t="s">
        <v>8220</v>
      </c>
      <c r="G3673" t="s">
        <v>8223</v>
      </c>
      <c r="H3673" t="s">
        <v>8245</v>
      </c>
      <c r="I3673" s="12">
        <v>1423078606</v>
      </c>
      <c r="J3673" s="12">
        <v>1420486606</v>
      </c>
      <c r="K3673" s="13">
        <f>(J3673/86400)+25569</f>
        <v>42009.817199074074</v>
      </c>
      <c r="L3673" t="b">
        <v>0</v>
      </c>
      <c r="M3673">
        <v>1</v>
      </c>
      <c r="N3673" t="b">
        <v>0</v>
      </c>
      <c r="O3673" t="s">
        <v>8270</v>
      </c>
      <c r="Q3673">
        <f>YEAR(K3673)</f>
        <v>2015</v>
      </c>
      <c r="R3673">
        <f t="shared" si="112"/>
        <v>0</v>
      </c>
      <c r="S3673" s="17" t="s">
        <v>8328</v>
      </c>
      <c r="T3673" t="s">
        <v>8362</v>
      </c>
    </row>
    <row r="3674" spans="1:20" ht="48" x14ac:dyDescent="0.2">
      <c r="A3674">
        <v>542</v>
      </c>
      <c r="B3674" s="3" t="s">
        <v>543</v>
      </c>
      <c r="C3674" s="3" t="s">
        <v>4652</v>
      </c>
      <c r="D3674" s="6">
        <v>250000</v>
      </c>
      <c r="E3674" s="8">
        <v>1</v>
      </c>
      <c r="F3674" t="s">
        <v>8220</v>
      </c>
      <c r="G3674" t="s">
        <v>8223</v>
      </c>
      <c r="H3674" t="s">
        <v>8245</v>
      </c>
      <c r="I3674" s="12">
        <v>1462293716</v>
      </c>
      <c r="J3674" s="12">
        <v>1457113316</v>
      </c>
      <c r="K3674" s="13">
        <f>(J3674/86400)+25569</f>
        <v>42433.737453703703</v>
      </c>
      <c r="L3674" t="b">
        <v>0</v>
      </c>
      <c r="M3674">
        <v>1</v>
      </c>
      <c r="N3674" t="b">
        <v>0</v>
      </c>
      <c r="O3674" t="s">
        <v>8270</v>
      </c>
      <c r="Q3674">
        <f>YEAR(K3674)</f>
        <v>2016</v>
      </c>
      <c r="R3674">
        <f t="shared" si="112"/>
        <v>0</v>
      </c>
      <c r="S3674" s="17" t="s">
        <v>8328</v>
      </c>
      <c r="T3674" t="s">
        <v>8362</v>
      </c>
    </row>
    <row r="3675" spans="1:20" ht="48" x14ac:dyDescent="0.2">
      <c r="A3675">
        <v>564</v>
      </c>
      <c r="B3675" s="3" t="s">
        <v>565</v>
      </c>
      <c r="C3675" s="3" t="s">
        <v>4674</v>
      </c>
      <c r="D3675" s="6">
        <v>18000</v>
      </c>
      <c r="E3675" s="8">
        <v>1</v>
      </c>
      <c r="F3675" t="s">
        <v>8220</v>
      </c>
      <c r="G3675" t="s">
        <v>8229</v>
      </c>
      <c r="H3675" t="s">
        <v>8248</v>
      </c>
      <c r="I3675" s="12">
        <v>1457822275</v>
      </c>
      <c r="J3675" s="12">
        <v>1455230275</v>
      </c>
      <c r="K3675" s="13">
        <f>(J3675/86400)+25569</f>
        <v>42411.942997685182</v>
      </c>
      <c r="L3675" t="b">
        <v>0</v>
      </c>
      <c r="M3675">
        <v>1</v>
      </c>
      <c r="N3675" t="b">
        <v>0</v>
      </c>
      <c r="O3675" t="s">
        <v>8270</v>
      </c>
      <c r="Q3675">
        <f>YEAR(K3675)</f>
        <v>2016</v>
      </c>
      <c r="R3675">
        <f t="shared" si="112"/>
        <v>0</v>
      </c>
      <c r="S3675" s="17" t="s">
        <v>8328</v>
      </c>
      <c r="T3675" t="s">
        <v>8362</v>
      </c>
    </row>
    <row r="3676" spans="1:20" ht="48" x14ac:dyDescent="0.2">
      <c r="A3676">
        <v>566</v>
      </c>
      <c r="B3676" s="3" t="s">
        <v>567</v>
      </c>
      <c r="C3676" s="3" t="s">
        <v>4676</v>
      </c>
      <c r="D3676" s="6">
        <v>5000</v>
      </c>
      <c r="E3676" s="8">
        <v>1</v>
      </c>
      <c r="F3676" t="s">
        <v>8220</v>
      </c>
      <c r="G3676" t="s">
        <v>8223</v>
      </c>
      <c r="H3676" t="s">
        <v>8245</v>
      </c>
      <c r="I3676" s="12">
        <v>1468513533</v>
      </c>
      <c r="J3676" s="12">
        <v>1465921533</v>
      </c>
      <c r="K3676" s="13">
        <f>(J3676/86400)+25569</f>
        <v>42535.68440972222</v>
      </c>
      <c r="L3676" t="b">
        <v>0</v>
      </c>
      <c r="M3676">
        <v>1</v>
      </c>
      <c r="N3676" t="b">
        <v>0</v>
      </c>
      <c r="O3676" t="s">
        <v>8270</v>
      </c>
      <c r="Q3676">
        <f>YEAR(K3676)</f>
        <v>2016</v>
      </c>
      <c r="R3676">
        <f t="shared" si="112"/>
        <v>0</v>
      </c>
      <c r="S3676" s="17" t="s">
        <v>8328</v>
      </c>
      <c r="T3676" t="s">
        <v>8362</v>
      </c>
    </row>
    <row r="3677" spans="1:20" ht="48" x14ac:dyDescent="0.2">
      <c r="A3677">
        <v>576</v>
      </c>
      <c r="B3677" s="3" t="s">
        <v>577</v>
      </c>
      <c r="C3677" s="3" t="s">
        <v>4686</v>
      </c>
      <c r="D3677" s="6">
        <v>80000</v>
      </c>
      <c r="E3677" s="8">
        <v>1</v>
      </c>
      <c r="F3677" t="s">
        <v>8220</v>
      </c>
      <c r="G3677" t="s">
        <v>8223</v>
      </c>
      <c r="H3677" t="s">
        <v>8245</v>
      </c>
      <c r="I3677" s="12">
        <v>1427537952</v>
      </c>
      <c r="J3677" s="12">
        <v>1422357552</v>
      </c>
      <c r="K3677" s="13">
        <f>(J3677/86400)+25569</f>
        <v>42031.471666666665</v>
      </c>
      <c r="L3677" t="b">
        <v>0</v>
      </c>
      <c r="M3677">
        <v>1</v>
      </c>
      <c r="N3677" t="b">
        <v>0</v>
      </c>
      <c r="O3677" t="s">
        <v>8270</v>
      </c>
      <c r="Q3677">
        <f>YEAR(K3677)</f>
        <v>2015</v>
      </c>
      <c r="R3677">
        <f t="shared" si="112"/>
        <v>0</v>
      </c>
      <c r="S3677" s="17" t="s">
        <v>8328</v>
      </c>
      <c r="T3677" t="s">
        <v>8362</v>
      </c>
    </row>
    <row r="3678" spans="1:20" ht="48" x14ac:dyDescent="0.2">
      <c r="A3678">
        <v>580</v>
      </c>
      <c r="B3678" s="3" t="s">
        <v>581</v>
      </c>
      <c r="C3678" s="3" t="s">
        <v>4690</v>
      </c>
      <c r="D3678" s="6">
        <v>3000</v>
      </c>
      <c r="E3678" s="8">
        <v>1</v>
      </c>
      <c r="F3678" t="s">
        <v>8220</v>
      </c>
      <c r="G3678" t="s">
        <v>8223</v>
      </c>
      <c r="H3678" t="s">
        <v>8245</v>
      </c>
      <c r="I3678" s="12">
        <v>1474580867</v>
      </c>
      <c r="J3678" s="12">
        <v>1471988867</v>
      </c>
      <c r="K3678" s="13">
        <f>(J3678/86400)+25569</f>
        <v>42605.908182870371</v>
      </c>
      <c r="L3678" t="b">
        <v>0</v>
      </c>
      <c r="M3678">
        <v>1</v>
      </c>
      <c r="N3678" t="b">
        <v>0</v>
      </c>
      <c r="O3678" t="s">
        <v>8270</v>
      </c>
      <c r="Q3678">
        <f>YEAR(K3678)</f>
        <v>2016</v>
      </c>
      <c r="R3678">
        <f t="shared" si="112"/>
        <v>0</v>
      </c>
      <c r="S3678" s="17" t="s">
        <v>8328</v>
      </c>
      <c r="T3678" t="s">
        <v>8362</v>
      </c>
    </row>
    <row r="3679" spans="1:20" ht="32" x14ac:dyDescent="0.2">
      <c r="A3679">
        <v>583</v>
      </c>
      <c r="B3679" s="3" t="s">
        <v>584</v>
      </c>
      <c r="C3679" s="3" t="s">
        <v>4693</v>
      </c>
      <c r="D3679" s="6">
        <v>9000</v>
      </c>
      <c r="E3679" s="8">
        <v>1</v>
      </c>
      <c r="F3679" t="s">
        <v>8220</v>
      </c>
      <c r="G3679" t="s">
        <v>8223</v>
      </c>
      <c r="H3679" t="s">
        <v>8245</v>
      </c>
      <c r="I3679" s="12">
        <v>1426800687</v>
      </c>
      <c r="J3679" s="12">
        <v>1424212287</v>
      </c>
      <c r="K3679" s="13">
        <f>(J3679/86400)+25569</f>
        <v>42052.93850694444</v>
      </c>
      <c r="L3679" t="b">
        <v>0</v>
      </c>
      <c r="M3679">
        <v>1</v>
      </c>
      <c r="N3679" t="b">
        <v>0</v>
      </c>
      <c r="O3679" t="s">
        <v>8270</v>
      </c>
      <c r="Q3679">
        <f>YEAR(K3679)</f>
        <v>2015</v>
      </c>
      <c r="R3679">
        <f t="shared" si="112"/>
        <v>0</v>
      </c>
      <c r="S3679" s="17" t="s">
        <v>8328</v>
      </c>
      <c r="T3679" t="s">
        <v>8362</v>
      </c>
    </row>
    <row r="3680" spans="1:20" ht="19" x14ac:dyDescent="0.2">
      <c r="A3680">
        <v>589</v>
      </c>
      <c r="B3680" s="3" t="s">
        <v>590</v>
      </c>
      <c r="C3680" s="3" t="s">
        <v>4699</v>
      </c>
      <c r="D3680" s="6">
        <v>7500</v>
      </c>
      <c r="E3680" s="8">
        <v>1</v>
      </c>
      <c r="F3680" t="s">
        <v>8220</v>
      </c>
      <c r="G3680" t="s">
        <v>8223</v>
      </c>
      <c r="H3680" t="s">
        <v>8245</v>
      </c>
      <c r="I3680" s="12">
        <v>1436366699</v>
      </c>
      <c r="J3680" s="12">
        <v>1435070699</v>
      </c>
      <c r="K3680" s="13">
        <f>(J3680/86400)+25569</f>
        <v>42178.614571759259</v>
      </c>
      <c r="L3680" t="b">
        <v>0</v>
      </c>
      <c r="M3680">
        <v>1</v>
      </c>
      <c r="N3680" t="b">
        <v>0</v>
      </c>
      <c r="O3680" t="s">
        <v>8270</v>
      </c>
      <c r="Q3680">
        <f>YEAR(K3680)</f>
        <v>2015</v>
      </c>
      <c r="R3680">
        <f t="shared" si="112"/>
        <v>0</v>
      </c>
      <c r="S3680" s="17" t="s">
        <v>8328</v>
      </c>
      <c r="T3680" t="s">
        <v>8362</v>
      </c>
    </row>
    <row r="3681" spans="1:20" ht="32" hidden="1" x14ac:dyDescent="0.2">
      <c r="A3681">
        <v>619</v>
      </c>
      <c r="B3681" s="3" t="s">
        <v>620</v>
      </c>
      <c r="C3681" s="3" t="s">
        <v>4729</v>
      </c>
      <c r="D3681" s="6">
        <v>2500000</v>
      </c>
      <c r="E3681" s="8">
        <v>1</v>
      </c>
      <c r="F3681" t="s">
        <v>8219</v>
      </c>
      <c r="G3681" t="s">
        <v>8223</v>
      </c>
      <c r="H3681" t="s">
        <v>8245</v>
      </c>
      <c r="I3681" s="12">
        <v>1416933390</v>
      </c>
      <c r="J3681" s="12">
        <v>1411745790</v>
      </c>
      <c r="K3681" s="13">
        <f>(J3681/86400)+25569</f>
        <v>41908.650347222225</v>
      </c>
      <c r="L3681" t="b">
        <v>0</v>
      </c>
      <c r="M3681">
        <v>1</v>
      </c>
      <c r="N3681" t="b">
        <v>0</v>
      </c>
      <c r="O3681" t="s">
        <v>8270</v>
      </c>
      <c r="Q3681">
        <f>YEAR(K3681)</f>
        <v>2014</v>
      </c>
      <c r="R3681">
        <f t="shared" si="112"/>
        <v>0</v>
      </c>
      <c r="S3681" s="17" t="s">
        <v>8328</v>
      </c>
      <c r="T3681" t="s">
        <v>8362</v>
      </c>
    </row>
    <row r="3682" spans="1:20" ht="32" hidden="1" x14ac:dyDescent="0.2">
      <c r="A3682">
        <v>634</v>
      </c>
      <c r="B3682" s="3" t="s">
        <v>635</v>
      </c>
      <c r="C3682" s="3" t="s">
        <v>4744</v>
      </c>
      <c r="D3682" s="6">
        <v>5000</v>
      </c>
      <c r="E3682" s="8">
        <v>1</v>
      </c>
      <c r="F3682" t="s">
        <v>8219</v>
      </c>
      <c r="G3682" t="s">
        <v>8223</v>
      </c>
      <c r="H3682" t="s">
        <v>8245</v>
      </c>
      <c r="I3682" s="12">
        <v>1424989029</v>
      </c>
      <c r="J3682" s="12">
        <v>1422397029</v>
      </c>
      <c r="K3682" s="13">
        <f>(J3682/86400)+25569</f>
        <v>42031.928576388891</v>
      </c>
      <c r="L3682" t="b">
        <v>0</v>
      </c>
      <c r="M3682">
        <v>1</v>
      </c>
      <c r="N3682" t="b">
        <v>0</v>
      </c>
      <c r="O3682" t="s">
        <v>8270</v>
      </c>
      <c r="Q3682">
        <f>YEAR(K3682)</f>
        <v>2015</v>
      </c>
      <c r="R3682">
        <f t="shared" si="112"/>
        <v>0</v>
      </c>
      <c r="S3682" s="17" t="s">
        <v>8328</v>
      </c>
      <c r="T3682" t="s">
        <v>8362</v>
      </c>
    </row>
    <row r="3683" spans="1:20" ht="32" hidden="1" x14ac:dyDescent="0.2">
      <c r="A3683">
        <v>639</v>
      </c>
      <c r="B3683" s="3" t="s">
        <v>640</v>
      </c>
      <c r="C3683" s="3" t="s">
        <v>4749</v>
      </c>
      <c r="D3683" s="6">
        <v>1000000</v>
      </c>
      <c r="E3683" s="8">
        <v>1</v>
      </c>
      <c r="F3683" t="s">
        <v>8219</v>
      </c>
      <c r="G3683" t="s">
        <v>8223</v>
      </c>
      <c r="H3683" t="s">
        <v>8245</v>
      </c>
      <c r="I3683" s="12">
        <v>1413208795</v>
      </c>
      <c r="J3683" s="12">
        <v>1408024795</v>
      </c>
      <c r="K3683" s="13">
        <f>(J3683/86400)+25569</f>
        <v>41865.583275462966</v>
      </c>
      <c r="L3683" t="b">
        <v>0</v>
      </c>
      <c r="M3683">
        <v>1</v>
      </c>
      <c r="N3683" t="b">
        <v>0</v>
      </c>
      <c r="O3683" t="s">
        <v>8270</v>
      </c>
      <c r="Q3683">
        <f>YEAR(K3683)</f>
        <v>2014</v>
      </c>
      <c r="R3683">
        <f t="shared" si="112"/>
        <v>0</v>
      </c>
      <c r="S3683" s="17" t="s">
        <v>8328</v>
      </c>
      <c r="T3683" t="s">
        <v>8362</v>
      </c>
    </row>
    <row r="3684" spans="1:20" ht="48" hidden="1" x14ac:dyDescent="0.2">
      <c r="A3684">
        <v>2344</v>
      </c>
      <c r="B3684" s="3" t="s">
        <v>2345</v>
      </c>
      <c r="C3684" s="3" t="s">
        <v>6454</v>
      </c>
      <c r="D3684" s="6">
        <v>1000</v>
      </c>
      <c r="E3684" s="8">
        <v>1</v>
      </c>
      <c r="F3684" t="s">
        <v>8219</v>
      </c>
      <c r="G3684" t="s">
        <v>8228</v>
      </c>
      <c r="H3684" t="s">
        <v>8250</v>
      </c>
      <c r="I3684" s="12">
        <v>1466789269</v>
      </c>
      <c r="J3684" s="12">
        <v>1464197269</v>
      </c>
      <c r="K3684" s="13">
        <f>(J3684/86400)+25569</f>
        <v>42515.727650462963</v>
      </c>
      <c r="L3684" t="b">
        <v>0</v>
      </c>
      <c r="M3684">
        <v>1</v>
      </c>
      <c r="N3684" t="b">
        <v>0</v>
      </c>
      <c r="O3684" t="s">
        <v>8270</v>
      </c>
      <c r="Q3684">
        <f>YEAR(K3684)</f>
        <v>2016</v>
      </c>
      <c r="R3684">
        <f t="shared" si="112"/>
        <v>0</v>
      </c>
      <c r="S3684" s="17" t="s">
        <v>8328</v>
      </c>
      <c r="T3684" t="s">
        <v>8362</v>
      </c>
    </row>
    <row r="3685" spans="1:20" ht="48" x14ac:dyDescent="0.2">
      <c r="A3685">
        <v>3200</v>
      </c>
      <c r="B3685" s="3" t="s">
        <v>3200</v>
      </c>
      <c r="C3685" s="3" t="s">
        <v>7310</v>
      </c>
      <c r="D3685" s="6">
        <v>50000</v>
      </c>
      <c r="E3685" s="8">
        <v>1</v>
      </c>
      <c r="F3685" t="s">
        <v>8220</v>
      </c>
      <c r="G3685" t="s">
        <v>8223</v>
      </c>
      <c r="H3685" t="s">
        <v>8245</v>
      </c>
      <c r="I3685" s="12">
        <v>1461994440</v>
      </c>
      <c r="J3685" s="12">
        <v>1459410101</v>
      </c>
      <c r="K3685" s="13">
        <f>(J3685/86400)+25569</f>
        <v>42460.320613425924</v>
      </c>
      <c r="L3685" t="b">
        <v>0</v>
      </c>
      <c r="M3685">
        <v>1</v>
      </c>
      <c r="N3685" t="b">
        <v>0</v>
      </c>
      <c r="O3685" t="s">
        <v>8303</v>
      </c>
      <c r="Q3685">
        <f>YEAR(K3685)</f>
        <v>2016</v>
      </c>
      <c r="R3685">
        <f t="shared" si="112"/>
        <v>0</v>
      </c>
      <c r="S3685" s="17" t="s">
        <v>8343</v>
      </c>
      <c r="T3685" t="s">
        <v>8355</v>
      </c>
    </row>
    <row r="3686" spans="1:20" ht="48" x14ac:dyDescent="0.2">
      <c r="A3686">
        <v>3630</v>
      </c>
      <c r="B3686" s="3" t="s">
        <v>3628</v>
      </c>
      <c r="C3686" s="3" t="s">
        <v>7740</v>
      </c>
      <c r="D3686" s="6">
        <v>3000</v>
      </c>
      <c r="E3686" s="8">
        <v>1</v>
      </c>
      <c r="F3686" t="s">
        <v>8220</v>
      </c>
      <c r="G3686" t="s">
        <v>8224</v>
      </c>
      <c r="H3686" t="s">
        <v>8246</v>
      </c>
      <c r="I3686" s="12">
        <v>1417295990</v>
      </c>
      <c r="J3686" s="12">
        <v>1414700390</v>
      </c>
      <c r="K3686" s="13">
        <f>(J3686/86400)+25569</f>
        <v>41942.84710648148</v>
      </c>
      <c r="L3686" t="b">
        <v>0</v>
      </c>
      <c r="M3686">
        <v>1</v>
      </c>
      <c r="N3686" t="b">
        <v>0</v>
      </c>
      <c r="O3686" t="s">
        <v>8303</v>
      </c>
      <c r="Q3686">
        <f>YEAR(K3686)</f>
        <v>2014</v>
      </c>
      <c r="R3686">
        <f t="shared" si="112"/>
        <v>0</v>
      </c>
      <c r="S3686" s="17" t="s">
        <v>8343</v>
      </c>
      <c r="T3686" t="s">
        <v>8355</v>
      </c>
    </row>
    <row r="3687" spans="1:20" ht="48" x14ac:dyDescent="0.2">
      <c r="A3687">
        <v>3639</v>
      </c>
      <c r="B3687" s="3" t="s">
        <v>3637</v>
      </c>
      <c r="C3687" s="3" t="s">
        <v>7749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 s="12">
        <v>1475853060</v>
      </c>
      <c r="J3687" s="12">
        <v>1470672906</v>
      </c>
      <c r="K3687" s="13">
        <f>(J3687/86400)+25569</f>
        <v>42590.677152777775</v>
      </c>
      <c r="L3687" t="b">
        <v>0</v>
      </c>
      <c r="M3687">
        <v>1</v>
      </c>
      <c r="N3687" t="b">
        <v>0</v>
      </c>
      <c r="O3687" t="s">
        <v>8303</v>
      </c>
      <c r="Q3687">
        <f>YEAR(K3687)</f>
        <v>2016</v>
      </c>
      <c r="R3687">
        <f t="shared" si="112"/>
        <v>0</v>
      </c>
      <c r="S3687" s="17" t="s">
        <v>8343</v>
      </c>
      <c r="T3687" t="s">
        <v>8355</v>
      </c>
    </row>
    <row r="3688" spans="1:20" ht="48" x14ac:dyDescent="0.2">
      <c r="A3688">
        <v>3645</v>
      </c>
      <c r="B3688" s="3" t="s">
        <v>3643</v>
      </c>
      <c r="C3688" s="3" t="s">
        <v>7755</v>
      </c>
      <c r="D3688" s="6">
        <v>1000</v>
      </c>
      <c r="E3688" s="8">
        <v>1</v>
      </c>
      <c r="F3688" t="s">
        <v>8220</v>
      </c>
      <c r="G3688" t="s">
        <v>8228</v>
      </c>
      <c r="H3688" t="s">
        <v>8250</v>
      </c>
      <c r="I3688" s="12">
        <v>1479773838</v>
      </c>
      <c r="J3688" s="12">
        <v>1477178238</v>
      </c>
      <c r="K3688" s="13">
        <f>(J3688/86400)+25569</f>
        <v>42665.970347222217</v>
      </c>
      <c r="L3688" t="b">
        <v>0</v>
      </c>
      <c r="M3688">
        <v>1</v>
      </c>
      <c r="N3688" t="b">
        <v>0</v>
      </c>
      <c r="O3688" t="s">
        <v>8303</v>
      </c>
      <c r="Q3688">
        <f>YEAR(K3688)</f>
        <v>2016</v>
      </c>
      <c r="R3688">
        <f t="shared" si="112"/>
        <v>0</v>
      </c>
      <c r="S3688" s="17" t="s">
        <v>8343</v>
      </c>
      <c r="T3688" t="s">
        <v>8355</v>
      </c>
    </row>
    <row r="3689" spans="1:20" ht="48" x14ac:dyDescent="0.2">
      <c r="A3689">
        <v>3796</v>
      </c>
      <c r="B3689" s="3" t="s">
        <v>3793</v>
      </c>
      <c r="C3689" s="3" t="s">
        <v>7906</v>
      </c>
      <c r="D3689" s="6">
        <v>22500</v>
      </c>
      <c r="E3689" s="8">
        <v>1</v>
      </c>
      <c r="F3689" t="s">
        <v>8220</v>
      </c>
      <c r="G3689" t="s">
        <v>8223</v>
      </c>
      <c r="H3689" t="s">
        <v>8245</v>
      </c>
      <c r="I3689" s="12">
        <v>1484354556</v>
      </c>
      <c r="J3689" s="12">
        <v>1479170556</v>
      </c>
      <c r="K3689" s="13">
        <f>(J3689/86400)+25569</f>
        <v>42689.029583333337</v>
      </c>
      <c r="L3689" t="b">
        <v>0</v>
      </c>
      <c r="M3689">
        <v>1</v>
      </c>
      <c r="N3689" t="b">
        <v>0</v>
      </c>
      <c r="O3689" t="s">
        <v>8303</v>
      </c>
      <c r="Q3689">
        <f>YEAR(K3689)</f>
        <v>2016</v>
      </c>
      <c r="R3689">
        <f t="shared" si="112"/>
        <v>0</v>
      </c>
      <c r="S3689" s="17" t="s">
        <v>8343</v>
      </c>
      <c r="T3689" t="s">
        <v>8355</v>
      </c>
    </row>
    <row r="3690" spans="1:20" ht="48" x14ac:dyDescent="0.2">
      <c r="A3690">
        <v>2910</v>
      </c>
      <c r="B3690" s="3" t="s">
        <v>2910</v>
      </c>
      <c r="C3690" s="3" t="s">
        <v>7020</v>
      </c>
      <c r="D3690" s="6">
        <v>30000</v>
      </c>
      <c r="E3690" s="8">
        <v>1</v>
      </c>
      <c r="F3690" t="s">
        <v>8220</v>
      </c>
      <c r="G3690" t="s">
        <v>8224</v>
      </c>
      <c r="H3690" t="s">
        <v>8246</v>
      </c>
      <c r="I3690" s="12">
        <v>1434139887</v>
      </c>
      <c r="J3690" s="12">
        <v>1428955887</v>
      </c>
      <c r="K3690" s="13">
        <f>(J3690/86400)+25569</f>
        <v>42107.841284722221</v>
      </c>
      <c r="L3690" t="b">
        <v>0</v>
      </c>
      <c r="M3690">
        <v>1</v>
      </c>
      <c r="N3690" t="b">
        <v>0</v>
      </c>
      <c r="O3690" t="s">
        <v>8269</v>
      </c>
      <c r="Q3690">
        <f>YEAR(K3690)</f>
        <v>2015</v>
      </c>
      <c r="R3690">
        <f t="shared" si="112"/>
        <v>0</v>
      </c>
      <c r="S3690" s="17" t="s">
        <v>8343</v>
      </c>
      <c r="T3690" t="s">
        <v>8346</v>
      </c>
    </row>
    <row r="3691" spans="1:20" ht="32" x14ac:dyDescent="0.2">
      <c r="A3691">
        <v>2914</v>
      </c>
      <c r="B3691" s="3" t="s">
        <v>2914</v>
      </c>
      <c r="C3691" s="3" t="s">
        <v>7024</v>
      </c>
      <c r="D3691" s="6">
        <v>25000</v>
      </c>
      <c r="E3691" s="8">
        <v>1</v>
      </c>
      <c r="F3691" t="s">
        <v>8220</v>
      </c>
      <c r="G3691" t="s">
        <v>8224</v>
      </c>
      <c r="H3691" t="s">
        <v>8246</v>
      </c>
      <c r="I3691" s="12">
        <v>1426365994</v>
      </c>
      <c r="J3691" s="12">
        <v>1421185594</v>
      </c>
      <c r="K3691" s="13">
        <f>(J3691/86400)+25569</f>
        <v>42017.907337962963</v>
      </c>
      <c r="L3691" t="b">
        <v>0</v>
      </c>
      <c r="M3691">
        <v>1</v>
      </c>
      <c r="N3691" t="b">
        <v>0</v>
      </c>
      <c r="O3691" t="s">
        <v>8269</v>
      </c>
      <c r="Q3691">
        <f>YEAR(K3691)</f>
        <v>2015</v>
      </c>
      <c r="R3691">
        <f t="shared" si="112"/>
        <v>0</v>
      </c>
      <c r="S3691" s="17" t="s">
        <v>8343</v>
      </c>
      <c r="T3691" t="s">
        <v>8346</v>
      </c>
    </row>
    <row r="3692" spans="1:20" ht="48" x14ac:dyDescent="0.2">
      <c r="A3692">
        <v>3856</v>
      </c>
      <c r="B3692" s="3" t="s">
        <v>3853</v>
      </c>
      <c r="C3692" s="3" t="s">
        <v>7965</v>
      </c>
      <c r="D3692" s="6">
        <v>5000</v>
      </c>
      <c r="E3692" s="8">
        <v>1</v>
      </c>
      <c r="F3692" t="s">
        <v>8220</v>
      </c>
      <c r="G3692" t="s">
        <v>8223</v>
      </c>
      <c r="H3692" t="s">
        <v>8245</v>
      </c>
      <c r="I3692" s="12">
        <v>1425833403</v>
      </c>
      <c r="J3692" s="12">
        <v>1423245003</v>
      </c>
      <c r="K3692" s="13">
        <f>(J3692/86400)+25569</f>
        <v>42041.743090277778</v>
      </c>
      <c r="L3692" t="b">
        <v>0</v>
      </c>
      <c r="M3692">
        <v>1</v>
      </c>
      <c r="N3692" t="b">
        <v>0</v>
      </c>
      <c r="O3692" t="s">
        <v>8269</v>
      </c>
      <c r="Q3692">
        <f>YEAR(K3692)</f>
        <v>2015</v>
      </c>
      <c r="R3692">
        <f t="shared" si="112"/>
        <v>0</v>
      </c>
      <c r="S3692" s="17" t="s">
        <v>8343</v>
      </c>
      <c r="T3692" t="s">
        <v>8346</v>
      </c>
    </row>
    <row r="3693" spans="1:20" ht="48" x14ac:dyDescent="0.2">
      <c r="A3693">
        <v>3859</v>
      </c>
      <c r="B3693" s="3" t="s">
        <v>3856</v>
      </c>
      <c r="C3693" s="3" t="s">
        <v>7968</v>
      </c>
      <c r="D3693" s="6">
        <v>2500</v>
      </c>
      <c r="E3693" s="8">
        <v>1</v>
      </c>
      <c r="F3693" t="s">
        <v>8220</v>
      </c>
      <c r="G3693" t="s">
        <v>8223</v>
      </c>
      <c r="H3693" t="s">
        <v>8245</v>
      </c>
      <c r="I3693" s="12">
        <v>1403730000</v>
      </c>
      <c r="J3693" s="12">
        <v>1401485207</v>
      </c>
      <c r="K3693" s="13">
        <f>(J3693/86400)+25569</f>
        <v>41789.893599537041</v>
      </c>
      <c r="L3693" t="b">
        <v>0</v>
      </c>
      <c r="M3693">
        <v>1</v>
      </c>
      <c r="N3693" t="b">
        <v>0</v>
      </c>
      <c r="O3693" t="s">
        <v>8269</v>
      </c>
      <c r="Q3693">
        <f>YEAR(K3693)</f>
        <v>2014</v>
      </c>
      <c r="R3693">
        <f t="shared" si="112"/>
        <v>0</v>
      </c>
      <c r="S3693" s="17" t="s">
        <v>8343</v>
      </c>
      <c r="T3693" t="s">
        <v>8346</v>
      </c>
    </row>
    <row r="3694" spans="1:20" ht="32" x14ac:dyDescent="0.2">
      <c r="A3694">
        <v>3862</v>
      </c>
      <c r="B3694" s="3" t="s">
        <v>3859</v>
      </c>
      <c r="C3694" s="3" t="s">
        <v>7971</v>
      </c>
      <c r="D3694" s="6">
        <v>7500</v>
      </c>
      <c r="E3694" s="8">
        <v>1</v>
      </c>
      <c r="F3694" t="s">
        <v>8220</v>
      </c>
      <c r="G3694" t="s">
        <v>8223</v>
      </c>
      <c r="H3694" t="s">
        <v>8245</v>
      </c>
      <c r="I3694" s="12">
        <v>1473699540</v>
      </c>
      <c r="J3694" s="12">
        <v>1472451356</v>
      </c>
      <c r="K3694" s="13">
        <f>(J3694/86400)+25569</f>
        <v>42611.261064814811</v>
      </c>
      <c r="L3694" t="b">
        <v>0</v>
      </c>
      <c r="M3694">
        <v>1</v>
      </c>
      <c r="N3694" t="b">
        <v>0</v>
      </c>
      <c r="O3694" t="s">
        <v>8269</v>
      </c>
      <c r="Q3694">
        <f>YEAR(K3694)</f>
        <v>2016</v>
      </c>
      <c r="R3694">
        <f t="shared" si="112"/>
        <v>0</v>
      </c>
      <c r="S3694" s="17" t="s">
        <v>8343</v>
      </c>
      <c r="T3694" t="s">
        <v>8346</v>
      </c>
    </row>
    <row r="3695" spans="1:20" ht="48" x14ac:dyDescent="0.2">
      <c r="A3695">
        <v>3912</v>
      </c>
      <c r="B3695" s="3" t="s">
        <v>3909</v>
      </c>
      <c r="C3695" s="3" t="s">
        <v>8020</v>
      </c>
      <c r="D3695" s="6">
        <v>15000</v>
      </c>
      <c r="E3695" s="8">
        <v>1</v>
      </c>
      <c r="F3695" t="s">
        <v>8220</v>
      </c>
      <c r="G3695" t="s">
        <v>8223</v>
      </c>
      <c r="H3695" t="s">
        <v>8245</v>
      </c>
      <c r="I3695" s="12">
        <v>1429936500</v>
      </c>
      <c r="J3695" s="12">
        <v>1424759330</v>
      </c>
      <c r="K3695" s="13">
        <f>(J3695/86400)+25569</f>
        <v>42059.270023148143</v>
      </c>
      <c r="L3695" t="b">
        <v>0</v>
      </c>
      <c r="M3695">
        <v>1</v>
      </c>
      <c r="N3695" t="b">
        <v>0</v>
      </c>
      <c r="O3695" t="s">
        <v>8269</v>
      </c>
      <c r="Q3695">
        <f>YEAR(K3695)</f>
        <v>2015</v>
      </c>
      <c r="R3695">
        <f t="shared" si="112"/>
        <v>0</v>
      </c>
      <c r="S3695" s="17" t="s">
        <v>8343</v>
      </c>
      <c r="T3695" t="s">
        <v>8346</v>
      </c>
    </row>
    <row r="3696" spans="1:20" ht="48" x14ac:dyDescent="0.2">
      <c r="A3696">
        <v>3932</v>
      </c>
      <c r="B3696" s="3" t="s">
        <v>3929</v>
      </c>
      <c r="C3696" s="3" t="s">
        <v>8040</v>
      </c>
      <c r="D3696" s="6">
        <v>12000</v>
      </c>
      <c r="E3696" s="8">
        <v>1</v>
      </c>
      <c r="F3696" t="s">
        <v>8220</v>
      </c>
      <c r="G3696" t="s">
        <v>8223</v>
      </c>
      <c r="H3696" t="s">
        <v>8245</v>
      </c>
      <c r="I3696" s="12">
        <v>1458097364</v>
      </c>
      <c r="J3696" s="12">
        <v>1455508964</v>
      </c>
      <c r="K3696" s="13">
        <f>(J3696/86400)+25569</f>
        <v>42415.168564814812</v>
      </c>
      <c r="L3696" t="b">
        <v>0</v>
      </c>
      <c r="M3696">
        <v>1</v>
      </c>
      <c r="N3696" t="b">
        <v>0</v>
      </c>
      <c r="O3696" t="s">
        <v>8269</v>
      </c>
      <c r="Q3696">
        <f>YEAR(K3696)</f>
        <v>2016</v>
      </c>
      <c r="R3696">
        <f t="shared" si="112"/>
        <v>0</v>
      </c>
      <c r="S3696" s="17" t="s">
        <v>8343</v>
      </c>
      <c r="T3696" t="s">
        <v>8346</v>
      </c>
    </row>
    <row r="3697" spans="1:20" ht="48" x14ac:dyDescent="0.2">
      <c r="A3697">
        <v>3951</v>
      </c>
      <c r="B3697" s="3" t="s">
        <v>3948</v>
      </c>
      <c r="C3697" s="3" t="s">
        <v>6961</v>
      </c>
      <c r="D3697" s="6">
        <v>200000</v>
      </c>
      <c r="E3697" s="8">
        <v>1</v>
      </c>
      <c r="F3697" t="s">
        <v>8220</v>
      </c>
      <c r="G3697" t="s">
        <v>8240</v>
      </c>
      <c r="H3697" t="s">
        <v>8248</v>
      </c>
      <c r="I3697" s="12">
        <v>1462301342</v>
      </c>
      <c r="J3697" s="12">
        <v>1457120942</v>
      </c>
      <c r="K3697" s="13">
        <f>(J3697/86400)+25569</f>
        <v>42433.825717592597</v>
      </c>
      <c r="L3697" t="b">
        <v>0</v>
      </c>
      <c r="M3697">
        <v>1</v>
      </c>
      <c r="N3697" t="b">
        <v>0</v>
      </c>
      <c r="O3697" t="s">
        <v>8269</v>
      </c>
      <c r="Q3697">
        <f>YEAR(K3697)</f>
        <v>2016</v>
      </c>
      <c r="R3697">
        <f t="shared" si="112"/>
        <v>0</v>
      </c>
      <c r="S3697" s="17" t="s">
        <v>8343</v>
      </c>
      <c r="T3697" t="s">
        <v>8346</v>
      </c>
    </row>
    <row r="3698" spans="1:20" ht="19" x14ac:dyDescent="0.2">
      <c r="A3698">
        <v>4004</v>
      </c>
      <c r="B3698" s="3" t="s">
        <v>4000</v>
      </c>
      <c r="C3698" s="3" t="s">
        <v>8109</v>
      </c>
      <c r="D3698" s="6">
        <v>500</v>
      </c>
      <c r="E3698" s="8">
        <v>1</v>
      </c>
      <c r="F3698" t="s">
        <v>8220</v>
      </c>
      <c r="G3698" t="s">
        <v>8223</v>
      </c>
      <c r="H3698" t="s">
        <v>8245</v>
      </c>
      <c r="I3698" s="12">
        <v>1412740457</v>
      </c>
      <c r="J3698" s="12">
        <v>1410148457</v>
      </c>
      <c r="K3698" s="13">
        <f>(J3698/86400)+25569</f>
        <v>41890.16269675926</v>
      </c>
      <c r="L3698" t="b">
        <v>0</v>
      </c>
      <c r="M3698">
        <v>1</v>
      </c>
      <c r="N3698" t="b">
        <v>0</v>
      </c>
      <c r="O3698" t="s">
        <v>8269</v>
      </c>
      <c r="Q3698">
        <f>YEAR(K3698)</f>
        <v>2014</v>
      </c>
      <c r="R3698">
        <f t="shared" si="112"/>
        <v>0</v>
      </c>
      <c r="S3698" s="17" t="s">
        <v>8343</v>
      </c>
      <c r="T3698" t="s">
        <v>8346</v>
      </c>
    </row>
    <row r="3699" spans="1:20" ht="48" x14ac:dyDescent="0.2">
      <c r="A3699">
        <v>4015</v>
      </c>
      <c r="B3699" s="3" t="s">
        <v>4011</v>
      </c>
      <c r="C3699" s="3" t="s">
        <v>8120</v>
      </c>
      <c r="D3699" s="6">
        <v>7000</v>
      </c>
      <c r="E3699" s="8">
        <v>1</v>
      </c>
      <c r="F3699" t="s">
        <v>8220</v>
      </c>
      <c r="G3699" t="s">
        <v>8223</v>
      </c>
      <c r="H3699" t="s">
        <v>8245</v>
      </c>
      <c r="I3699" s="12">
        <v>1437331463</v>
      </c>
      <c r="J3699" s="12">
        <v>1434739463</v>
      </c>
      <c r="K3699" s="13">
        <f>(J3699/86400)+25569</f>
        <v>42174.780821759261</v>
      </c>
      <c r="L3699" t="b">
        <v>0</v>
      </c>
      <c r="M3699">
        <v>1</v>
      </c>
      <c r="N3699" t="b">
        <v>0</v>
      </c>
      <c r="O3699" t="s">
        <v>8269</v>
      </c>
      <c r="Q3699">
        <f>YEAR(K3699)</f>
        <v>2015</v>
      </c>
      <c r="R3699">
        <f t="shared" si="112"/>
        <v>0</v>
      </c>
      <c r="S3699" s="17" t="s">
        <v>8343</v>
      </c>
      <c r="T3699" t="s">
        <v>8346</v>
      </c>
    </row>
    <row r="3700" spans="1:20" ht="48" x14ac:dyDescent="0.2">
      <c r="A3700">
        <v>4045</v>
      </c>
      <c r="B3700" s="3" t="s">
        <v>4041</v>
      </c>
      <c r="C3700" s="3" t="s">
        <v>8149</v>
      </c>
      <c r="D3700" s="6">
        <v>5000</v>
      </c>
      <c r="E3700" s="8">
        <v>1</v>
      </c>
      <c r="F3700" t="s">
        <v>8220</v>
      </c>
      <c r="G3700" t="s">
        <v>8225</v>
      </c>
      <c r="H3700" t="s">
        <v>8247</v>
      </c>
      <c r="I3700" s="12">
        <v>1408596589</v>
      </c>
      <c r="J3700" s="12">
        <v>1406004589</v>
      </c>
      <c r="K3700" s="13">
        <f>(J3700/86400)+25569</f>
        <v>41842.201261574075</v>
      </c>
      <c r="L3700" t="b">
        <v>0</v>
      </c>
      <c r="M3700">
        <v>1</v>
      </c>
      <c r="N3700" t="b">
        <v>0</v>
      </c>
      <c r="O3700" t="s">
        <v>8269</v>
      </c>
      <c r="Q3700">
        <f>YEAR(K3700)</f>
        <v>2014</v>
      </c>
      <c r="R3700">
        <f t="shared" si="112"/>
        <v>0</v>
      </c>
      <c r="S3700" s="17" t="s">
        <v>8343</v>
      </c>
      <c r="T3700" t="s">
        <v>8346</v>
      </c>
    </row>
    <row r="3701" spans="1:20" ht="48" x14ac:dyDescent="0.2">
      <c r="A3701">
        <v>4050</v>
      </c>
      <c r="B3701" s="3" t="s">
        <v>4046</v>
      </c>
      <c r="C3701" s="3" t="s">
        <v>8154</v>
      </c>
      <c r="D3701" s="6">
        <v>1500</v>
      </c>
      <c r="E3701" s="8">
        <v>1</v>
      </c>
      <c r="F3701" t="s">
        <v>8220</v>
      </c>
      <c r="G3701" t="s">
        <v>8223</v>
      </c>
      <c r="H3701" t="s">
        <v>8245</v>
      </c>
      <c r="I3701" s="12">
        <v>1414077391</v>
      </c>
      <c r="J3701" s="12">
        <v>1411485391</v>
      </c>
      <c r="K3701" s="13">
        <f>(J3701/86400)+25569</f>
        <v>41905.636469907404</v>
      </c>
      <c r="L3701" t="b">
        <v>0</v>
      </c>
      <c r="M3701">
        <v>1</v>
      </c>
      <c r="N3701" t="b">
        <v>0</v>
      </c>
      <c r="O3701" t="s">
        <v>8269</v>
      </c>
      <c r="Q3701">
        <f>YEAR(K3701)</f>
        <v>2014</v>
      </c>
      <c r="R3701">
        <f t="shared" si="112"/>
        <v>0</v>
      </c>
      <c r="S3701" s="17" t="s">
        <v>8343</v>
      </c>
      <c r="T3701" t="s">
        <v>8346</v>
      </c>
    </row>
    <row r="3702" spans="1:20" ht="48" x14ac:dyDescent="0.2">
      <c r="A3702">
        <v>4112</v>
      </c>
      <c r="B3702" s="3" t="s">
        <v>4108</v>
      </c>
      <c r="C3702" s="3" t="s">
        <v>6961</v>
      </c>
      <c r="D3702" s="6">
        <v>2500</v>
      </c>
      <c r="E3702" s="8">
        <v>1</v>
      </c>
      <c r="F3702" t="s">
        <v>8220</v>
      </c>
      <c r="G3702" t="s">
        <v>8240</v>
      </c>
      <c r="H3702" t="s">
        <v>8248</v>
      </c>
      <c r="I3702" s="12">
        <v>1456617600</v>
      </c>
      <c r="J3702" s="12">
        <v>1454280186</v>
      </c>
      <c r="K3702" s="13">
        <f>(J3702/86400)+25569</f>
        <v>42400.946597222224</v>
      </c>
      <c r="L3702" t="b">
        <v>0</v>
      </c>
      <c r="M3702">
        <v>1</v>
      </c>
      <c r="N3702" t="b">
        <v>0</v>
      </c>
      <c r="O3702" t="s">
        <v>8269</v>
      </c>
      <c r="Q3702">
        <f>YEAR(K3702)</f>
        <v>2016</v>
      </c>
      <c r="R3702">
        <f t="shared" si="112"/>
        <v>0</v>
      </c>
      <c r="S3702" s="17" t="s">
        <v>8343</v>
      </c>
      <c r="T3702" t="s">
        <v>8346</v>
      </c>
    </row>
    <row r="3703" spans="1:20" ht="48" x14ac:dyDescent="0.2">
      <c r="A3703">
        <v>2941</v>
      </c>
      <c r="B3703" s="3" t="s">
        <v>2941</v>
      </c>
      <c r="C3703" s="3" t="s">
        <v>7051</v>
      </c>
      <c r="D3703" s="6">
        <v>25000</v>
      </c>
      <c r="E3703" s="8">
        <v>1</v>
      </c>
      <c r="F3703" t="s">
        <v>8220</v>
      </c>
      <c r="G3703" t="s">
        <v>8223</v>
      </c>
      <c r="H3703" t="s">
        <v>8245</v>
      </c>
      <c r="I3703" s="12">
        <v>1425250955</v>
      </c>
      <c r="J3703" s="12">
        <v>1422658955</v>
      </c>
      <c r="K3703" s="13">
        <f>(J3703/86400)+25569</f>
        <v>42034.960127314815</v>
      </c>
      <c r="L3703" t="b">
        <v>0</v>
      </c>
      <c r="M3703">
        <v>1</v>
      </c>
      <c r="N3703" t="b">
        <v>0</v>
      </c>
      <c r="O3703" t="s">
        <v>8301</v>
      </c>
      <c r="Q3703">
        <f>YEAR(K3703)</f>
        <v>2015</v>
      </c>
      <c r="R3703">
        <f t="shared" si="112"/>
        <v>0</v>
      </c>
      <c r="S3703" s="17" t="s">
        <v>8343</v>
      </c>
      <c r="T3703" t="s">
        <v>8344</v>
      </c>
    </row>
    <row r="3704" spans="1:20" ht="48" x14ac:dyDescent="0.2">
      <c r="A3704">
        <v>3055</v>
      </c>
      <c r="B3704" s="3" t="s">
        <v>3055</v>
      </c>
      <c r="C3704" s="3" t="s">
        <v>7165</v>
      </c>
      <c r="D3704" s="6">
        <v>20000</v>
      </c>
      <c r="E3704" s="8">
        <v>1</v>
      </c>
      <c r="F3704" t="s">
        <v>8220</v>
      </c>
      <c r="G3704" t="s">
        <v>8223</v>
      </c>
      <c r="H3704" t="s">
        <v>8245</v>
      </c>
      <c r="I3704" s="12">
        <v>1420844390</v>
      </c>
      <c r="J3704" s="12">
        <v>1415660390</v>
      </c>
      <c r="K3704" s="13">
        <f>(J3704/86400)+25569</f>
        <v>41953.95821759259</v>
      </c>
      <c r="L3704" t="b">
        <v>0</v>
      </c>
      <c r="M3704">
        <v>1</v>
      </c>
      <c r="N3704" t="b">
        <v>0</v>
      </c>
      <c r="O3704" t="s">
        <v>8301</v>
      </c>
      <c r="Q3704">
        <f>YEAR(K3704)</f>
        <v>2014</v>
      </c>
      <c r="R3704">
        <f t="shared" si="112"/>
        <v>0</v>
      </c>
      <c r="S3704" s="17" t="s">
        <v>8343</v>
      </c>
      <c r="T3704" t="s">
        <v>8344</v>
      </c>
    </row>
    <row r="3705" spans="1:20" ht="48" x14ac:dyDescent="0.2">
      <c r="A3705">
        <v>3117</v>
      </c>
      <c r="B3705" s="3" t="s">
        <v>3117</v>
      </c>
      <c r="C3705" s="3" t="s">
        <v>7227</v>
      </c>
      <c r="D3705" s="6">
        <v>1000</v>
      </c>
      <c r="E3705" s="8">
        <v>1</v>
      </c>
      <c r="F3705" t="s">
        <v>8220</v>
      </c>
      <c r="G3705" t="s">
        <v>8224</v>
      </c>
      <c r="H3705" t="s">
        <v>8246</v>
      </c>
      <c r="I3705" s="12">
        <v>1464354720</v>
      </c>
      <c r="J3705" s="12">
        <v>1463648360</v>
      </c>
      <c r="K3705" s="13">
        <f>(J3705/86400)+25569</f>
        <v>42509.374537037038</v>
      </c>
      <c r="L3705" t="b">
        <v>0</v>
      </c>
      <c r="M3705">
        <v>1</v>
      </c>
      <c r="N3705" t="b">
        <v>0</v>
      </c>
      <c r="O3705" t="s">
        <v>8301</v>
      </c>
      <c r="Q3705">
        <f>YEAR(K3705)</f>
        <v>2016</v>
      </c>
      <c r="R3705">
        <f t="shared" si="112"/>
        <v>0</v>
      </c>
      <c r="S3705" s="17" t="s">
        <v>8343</v>
      </c>
      <c r="T3705" t="s">
        <v>8344</v>
      </c>
    </row>
    <row r="3706" spans="1:20" ht="48" x14ac:dyDescent="0.2">
      <c r="A3706">
        <v>427</v>
      </c>
      <c r="B3706" s="3" t="s">
        <v>428</v>
      </c>
      <c r="C3706" s="3" t="s">
        <v>4537</v>
      </c>
      <c r="D3706" s="6">
        <v>6500</v>
      </c>
      <c r="E3706" s="8">
        <v>0</v>
      </c>
      <c r="F3706" t="s">
        <v>8220</v>
      </c>
      <c r="G3706" t="s">
        <v>8223</v>
      </c>
      <c r="H3706" t="s">
        <v>8245</v>
      </c>
      <c r="I3706" s="12">
        <v>1445540340</v>
      </c>
      <c r="J3706" s="12">
        <v>1444340940</v>
      </c>
      <c r="K3706" s="13">
        <f>(J3706/86400)+25569</f>
        <v>42285.90902777778</v>
      </c>
      <c r="L3706" t="b">
        <v>0</v>
      </c>
      <c r="M3706">
        <v>0</v>
      </c>
      <c r="N3706" t="b">
        <v>0</v>
      </c>
      <c r="O3706" t="s">
        <v>8268</v>
      </c>
      <c r="Q3706">
        <f>YEAR(K3706)</f>
        <v>2015</v>
      </c>
      <c r="R3706">
        <f t="shared" si="112"/>
        <v>0</v>
      </c>
      <c r="S3706" s="17" t="s">
        <v>8341</v>
      </c>
      <c r="T3706" t="s">
        <v>8359</v>
      </c>
    </row>
    <row r="3707" spans="1:20" ht="64" x14ac:dyDescent="0.2">
      <c r="A3707">
        <v>429</v>
      </c>
      <c r="B3707" s="3" t="s">
        <v>430</v>
      </c>
      <c r="C3707" s="3" t="s">
        <v>4539</v>
      </c>
      <c r="D3707" s="6">
        <v>5000</v>
      </c>
      <c r="E3707" s="8">
        <v>0</v>
      </c>
      <c r="F3707" t="s">
        <v>8220</v>
      </c>
      <c r="G3707" t="s">
        <v>8223</v>
      </c>
      <c r="H3707" t="s">
        <v>8245</v>
      </c>
      <c r="I3707" s="12">
        <v>1259297940</v>
      </c>
      <c r="J3707" s="12">
        <v>1252964282</v>
      </c>
      <c r="K3707" s="13">
        <f>(J3707/86400)+25569</f>
        <v>40070.901412037041</v>
      </c>
      <c r="L3707" t="b">
        <v>0</v>
      </c>
      <c r="M3707">
        <v>0</v>
      </c>
      <c r="N3707" t="b">
        <v>0</v>
      </c>
      <c r="O3707" t="s">
        <v>8268</v>
      </c>
      <c r="Q3707">
        <f>YEAR(K3707)</f>
        <v>2009</v>
      </c>
      <c r="R3707">
        <f t="shared" si="112"/>
        <v>0</v>
      </c>
      <c r="S3707" s="17" t="s">
        <v>8341</v>
      </c>
      <c r="T3707" t="s">
        <v>8359</v>
      </c>
    </row>
    <row r="3708" spans="1:20" ht="64" x14ac:dyDescent="0.2">
      <c r="A3708">
        <v>433</v>
      </c>
      <c r="B3708" s="3" t="s">
        <v>434</v>
      </c>
      <c r="C3708" s="3" t="s">
        <v>4543</v>
      </c>
      <c r="D3708" s="6">
        <v>3000</v>
      </c>
      <c r="E3708" s="8">
        <v>0</v>
      </c>
      <c r="F3708" t="s">
        <v>8220</v>
      </c>
      <c r="G3708" t="s">
        <v>8223</v>
      </c>
      <c r="H3708" t="s">
        <v>8245</v>
      </c>
      <c r="I3708" s="12">
        <v>1444576022</v>
      </c>
      <c r="J3708" s="12">
        <v>1439392022</v>
      </c>
      <c r="K3708" s="13">
        <f>(J3708/86400)+25569</f>
        <v>42228.629884259259</v>
      </c>
      <c r="L3708" t="b">
        <v>0</v>
      </c>
      <c r="M3708">
        <v>0</v>
      </c>
      <c r="N3708" t="b">
        <v>0</v>
      </c>
      <c r="O3708" t="s">
        <v>8268</v>
      </c>
      <c r="Q3708">
        <f>YEAR(K3708)</f>
        <v>2015</v>
      </c>
      <c r="R3708">
        <f t="shared" si="112"/>
        <v>0</v>
      </c>
      <c r="S3708" s="17" t="s">
        <v>8341</v>
      </c>
      <c r="T3708" t="s">
        <v>8359</v>
      </c>
    </row>
    <row r="3709" spans="1:20" ht="48" x14ac:dyDescent="0.2">
      <c r="A3709">
        <v>436</v>
      </c>
      <c r="B3709" s="3" t="s">
        <v>437</v>
      </c>
      <c r="C3709" s="3" t="s">
        <v>4546</v>
      </c>
      <c r="D3709" s="6">
        <v>1000</v>
      </c>
      <c r="E3709" s="8">
        <v>0</v>
      </c>
      <c r="F3709" t="s">
        <v>8220</v>
      </c>
      <c r="G3709" t="s">
        <v>8223</v>
      </c>
      <c r="H3709" t="s">
        <v>8245</v>
      </c>
      <c r="I3709" s="12">
        <v>1375260113</v>
      </c>
      <c r="J3709" s="12">
        <v>1372668113</v>
      </c>
      <c r="K3709" s="13">
        <f>(J3709/86400)+25569</f>
        <v>41456.36241898148</v>
      </c>
      <c r="L3709" t="b">
        <v>0</v>
      </c>
      <c r="M3709">
        <v>0</v>
      </c>
      <c r="N3709" t="b">
        <v>0</v>
      </c>
      <c r="O3709" t="s">
        <v>8268</v>
      </c>
      <c r="Q3709">
        <f>YEAR(K3709)</f>
        <v>2013</v>
      </c>
      <c r="R3709">
        <f t="shared" si="112"/>
        <v>0</v>
      </c>
      <c r="S3709" s="17" t="s">
        <v>8341</v>
      </c>
      <c r="T3709" t="s">
        <v>8359</v>
      </c>
    </row>
    <row r="3710" spans="1:20" ht="48" x14ac:dyDescent="0.2">
      <c r="A3710">
        <v>437</v>
      </c>
      <c r="B3710" s="3" t="s">
        <v>438</v>
      </c>
      <c r="C3710" s="3" t="s">
        <v>4547</v>
      </c>
      <c r="D3710" s="6">
        <v>7000</v>
      </c>
      <c r="E3710" s="8">
        <v>0</v>
      </c>
      <c r="F3710" t="s">
        <v>8220</v>
      </c>
      <c r="G3710" t="s">
        <v>8228</v>
      </c>
      <c r="H3710" t="s">
        <v>8250</v>
      </c>
      <c r="I3710" s="12">
        <v>1475912326</v>
      </c>
      <c r="J3710" s="12">
        <v>1470728326</v>
      </c>
      <c r="K3710" s="13">
        <f>(J3710/86400)+25569</f>
        <v>42591.31858796296</v>
      </c>
      <c r="L3710" t="b">
        <v>0</v>
      </c>
      <c r="M3710">
        <v>0</v>
      </c>
      <c r="N3710" t="b">
        <v>0</v>
      </c>
      <c r="O3710" t="s">
        <v>8268</v>
      </c>
      <c r="Q3710">
        <f>YEAR(K3710)</f>
        <v>2016</v>
      </c>
      <c r="R3710">
        <f t="shared" si="112"/>
        <v>0</v>
      </c>
      <c r="S3710" s="17" t="s">
        <v>8341</v>
      </c>
      <c r="T3710" t="s">
        <v>8359</v>
      </c>
    </row>
    <row r="3711" spans="1:20" ht="48" x14ac:dyDescent="0.2">
      <c r="A3711">
        <v>439</v>
      </c>
      <c r="B3711" s="3" t="s">
        <v>440</v>
      </c>
      <c r="C3711" s="3" t="s">
        <v>4549</v>
      </c>
      <c r="D3711" s="6">
        <v>450</v>
      </c>
      <c r="E3711" s="8">
        <v>0</v>
      </c>
      <c r="F3711" t="s">
        <v>8220</v>
      </c>
      <c r="G3711" t="s">
        <v>8223</v>
      </c>
      <c r="H3711" t="s">
        <v>8245</v>
      </c>
      <c r="I3711" s="12">
        <v>1413569818</v>
      </c>
      <c r="J3711" s="12">
        <v>1412705818</v>
      </c>
      <c r="K3711" s="13">
        <f>(J3711/86400)+25569</f>
        <v>41919.761782407411</v>
      </c>
      <c r="L3711" t="b">
        <v>0</v>
      </c>
      <c r="M3711">
        <v>0</v>
      </c>
      <c r="N3711" t="b">
        <v>0</v>
      </c>
      <c r="O3711" t="s">
        <v>8268</v>
      </c>
      <c r="Q3711">
        <f>YEAR(K3711)</f>
        <v>2014</v>
      </c>
      <c r="R3711">
        <f t="shared" si="112"/>
        <v>0</v>
      </c>
      <c r="S3711" s="17" t="s">
        <v>8341</v>
      </c>
      <c r="T3711" t="s">
        <v>8359</v>
      </c>
    </row>
    <row r="3712" spans="1:20" ht="48" x14ac:dyDescent="0.2">
      <c r="A3712">
        <v>441</v>
      </c>
      <c r="B3712" s="3" t="s">
        <v>442</v>
      </c>
      <c r="C3712" s="3" t="s">
        <v>4551</v>
      </c>
      <c r="D3712" s="6">
        <v>400</v>
      </c>
      <c r="E3712" s="8">
        <v>0</v>
      </c>
      <c r="F3712" t="s">
        <v>8220</v>
      </c>
      <c r="G3712" t="s">
        <v>8224</v>
      </c>
      <c r="H3712" t="s">
        <v>8246</v>
      </c>
      <c r="I3712" s="12">
        <v>1383418996</v>
      </c>
      <c r="J3712" s="12">
        <v>1380826996</v>
      </c>
      <c r="K3712" s="13">
        <f>(J3712/86400)+25569</f>
        <v>41550.793935185182</v>
      </c>
      <c r="L3712" t="b">
        <v>0</v>
      </c>
      <c r="M3712">
        <v>0</v>
      </c>
      <c r="N3712" t="b">
        <v>0</v>
      </c>
      <c r="O3712" t="s">
        <v>8268</v>
      </c>
      <c r="Q3712">
        <f>YEAR(K3712)</f>
        <v>2013</v>
      </c>
      <c r="R3712">
        <f t="shared" si="112"/>
        <v>0</v>
      </c>
      <c r="S3712" s="17" t="s">
        <v>8341</v>
      </c>
      <c r="T3712" t="s">
        <v>8359</v>
      </c>
    </row>
    <row r="3713" spans="1:20" ht="48" x14ac:dyDescent="0.2">
      <c r="A3713">
        <v>451</v>
      </c>
      <c r="B3713" s="3" t="s">
        <v>452</v>
      </c>
      <c r="C3713" s="3" t="s">
        <v>4561</v>
      </c>
      <c r="D3713" s="6">
        <v>20000</v>
      </c>
      <c r="E3713" s="8">
        <v>0</v>
      </c>
      <c r="F3713" t="s">
        <v>8220</v>
      </c>
      <c r="G3713" t="s">
        <v>8223</v>
      </c>
      <c r="H3713" t="s">
        <v>8245</v>
      </c>
      <c r="I3713" s="12">
        <v>1390669791</v>
      </c>
      <c r="J3713" s="12">
        <v>1388077791</v>
      </c>
      <c r="K3713" s="13">
        <f>(J3713/86400)+25569</f>
        <v>41634.715173611112</v>
      </c>
      <c r="L3713" t="b">
        <v>0</v>
      </c>
      <c r="M3713">
        <v>0</v>
      </c>
      <c r="N3713" t="b">
        <v>0</v>
      </c>
      <c r="O3713" t="s">
        <v>8268</v>
      </c>
      <c r="Q3713">
        <f>YEAR(K3713)</f>
        <v>2013</v>
      </c>
      <c r="R3713">
        <f t="shared" si="112"/>
        <v>0</v>
      </c>
      <c r="S3713" s="17" t="s">
        <v>8341</v>
      </c>
      <c r="T3713" t="s">
        <v>8359</v>
      </c>
    </row>
    <row r="3714" spans="1:20" ht="48" x14ac:dyDescent="0.2">
      <c r="A3714">
        <v>457</v>
      </c>
      <c r="B3714" s="3" t="s">
        <v>458</v>
      </c>
      <c r="C3714" s="3" t="s">
        <v>4567</v>
      </c>
      <c r="D3714" s="6">
        <v>20000</v>
      </c>
      <c r="E3714" s="8">
        <v>0</v>
      </c>
      <c r="F3714" t="s">
        <v>8220</v>
      </c>
      <c r="G3714" t="s">
        <v>8228</v>
      </c>
      <c r="H3714" t="s">
        <v>8250</v>
      </c>
      <c r="I3714" s="12">
        <v>1408213512</v>
      </c>
      <c r="J3714" s="12">
        <v>1405621512</v>
      </c>
      <c r="K3714" s="13">
        <f>(J3714/86400)+25569</f>
        <v>41837.767500000002</v>
      </c>
      <c r="L3714" t="b">
        <v>0</v>
      </c>
      <c r="M3714">
        <v>0</v>
      </c>
      <c r="N3714" t="b">
        <v>0</v>
      </c>
      <c r="O3714" t="s">
        <v>8268</v>
      </c>
      <c r="Q3714">
        <f>YEAR(K3714)</f>
        <v>2014</v>
      </c>
      <c r="R3714">
        <f t="shared" si="112"/>
        <v>0</v>
      </c>
      <c r="S3714" s="17" t="s">
        <v>8341</v>
      </c>
      <c r="T3714" t="s">
        <v>8359</v>
      </c>
    </row>
    <row r="3715" spans="1:20" ht="48" x14ac:dyDescent="0.2">
      <c r="A3715">
        <v>461</v>
      </c>
      <c r="B3715" s="3" t="s">
        <v>462</v>
      </c>
      <c r="C3715" s="3" t="s">
        <v>4571</v>
      </c>
      <c r="D3715" s="6">
        <v>550</v>
      </c>
      <c r="E3715" s="8">
        <v>0</v>
      </c>
      <c r="F3715" t="s">
        <v>8220</v>
      </c>
      <c r="G3715" t="s">
        <v>8224</v>
      </c>
      <c r="H3715" t="s">
        <v>8246</v>
      </c>
      <c r="I3715" s="12">
        <v>1370204367</v>
      </c>
      <c r="J3715" s="12">
        <v>1368476367</v>
      </c>
      <c r="K3715" s="13">
        <f>(J3715/86400)+25569</f>
        <v>41407.84684027778</v>
      </c>
      <c r="L3715" t="b">
        <v>0</v>
      </c>
      <c r="M3715">
        <v>0</v>
      </c>
      <c r="N3715" t="b">
        <v>0</v>
      </c>
      <c r="O3715" t="s">
        <v>8268</v>
      </c>
      <c r="Q3715">
        <f>YEAR(K3715)</f>
        <v>2013</v>
      </c>
      <c r="R3715">
        <f t="shared" ref="R3715:R3778" si="113">ROUND(E3715/D3715*100,0)</f>
        <v>0</v>
      </c>
      <c r="S3715" s="17" t="s">
        <v>8341</v>
      </c>
      <c r="T3715" t="s">
        <v>8359</v>
      </c>
    </row>
    <row r="3716" spans="1:20" ht="48" x14ac:dyDescent="0.2">
      <c r="A3716">
        <v>462</v>
      </c>
      <c r="B3716" s="3" t="s">
        <v>463</v>
      </c>
      <c r="C3716" s="3" t="s">
        <v>4572</v>
      </c>
      <c r="D3716" s="6">
        <v>100000</v>
      </c>
      <c r="E3716" s="8">
        <v>0</v>
      </c>
      <c r="F3716" t="s">
        <v>8220</v>
      </c>
      <c r="G3716" t="s">
        <v>8223</v>
      </c>
      <c r="H3716" t="s">
        <v>8245</v>
      </c>
      <c r="I3716" s="12">
        <v>1312945341</v>
      </c>
      <c r="J3716" s="12">
        <v>1307761341</v>
      </c>
      <c r="K3716" s="13">
        <f>(J3716/86400)+25569</f>
        <v>40705.12663194444</v>
      </c>
      <c r="L3716" t="b">
        <v>0</v>
      </c>
      <c r="M3716">
        <v>0</v>
      </c>
      <c r="N3716" t="b">
        <v>0</v>
      </c>
      <c r="O3716" t="s">
        <v>8268</v>
      </c>
      <c r="Q3716">
        <f>YEAR(K3716)</f>
        <v>2011</v>
      </c>
      <c r="R3716">
        <f t="shared" si="113"/>
        <v>0</v>
      </c>
      <c r="S3716" s="17" t="s">
        <v>8341</v>
      </c>
      <c r="T3716" t="s">
        <v>8359</v>
      </c>
    </row>
    <row r="3717" spans="1:20" ht="48" x14ac:dyDescent="0.2">
      <c r="A3717">
        <v>468</v>
      </c>
      <c r="B3717" s="3" t="s">
        <v>469</v>
      </c>
      <c r="C3717" s="3" t="s">
        <v>4578</v>
      </c>
      <c r="D3717" s="6">
        <v>7500</v>
      </c>
      <c r="E3717" s="8">
        <v>0</v>
      </c>
      <c r="F3717" t="s">
        <v>8220</v>
      </c>
      <c r="G3717" t="s">
        <v>8223</v>
      </c>
      <c r="H3717" t="s">
        <v>8245</v>
      </c>
      <c r="I3717" s="12">
        <v>1341978665</v>
      </c>
      <c r="J3717" s="12">
        <v>1336795283</v>
      </c>
      <c r="K3717" s="13">
        <f>(J3717/86400)+25569</f>
        <v>41041.167627314819</v>
      </c>
      <c r="L3717" t="b">
        <v>0</v>
      </c>
      <c r="M3717">
        <v>0</v>
      </c>
      <c r="N3717" t="b">
        <v>0</v>
      </c>
      <c r="O3717" t="s">
        <v>8268</v>
      </c>
      <c r="Q3717">
        <f>YEAR(K3717)</f>
        <v>2012</v>
      </c>
      <c r="R3717">
        <f t="shared" si="113"/>
        <v>0</v>
      </c>
      <c r="S3717" s="17" t="s">
        <v>8341</v>
      </c>
      <c r="T3717" t="s">
        <v>8359</v>
      </c>
    </row>
    <row r="3718" spans="1:20" ht="32" x14ac:dyDescent="0.2">
      <c r="A3718">
        <v>469</v>
      </c>
      <c r="B3718" s="3" t="s">
        <v>470</v>
      </c>
      <c r="C3718" s="3" t="s">
        <v>4579</v>
      </c>
      <c r="D3718" s="6">
        <v>6000</v>
      </c>
      <c r="E3718" s="8">
        <v>0</v>
      </c>
      <c r="F3718" t="s">
        <v>8220</v>
      </c>
      <c r="G3718" t="s">
        <v>8224</v>
      </c>
      <c r="H3718" t="s">
        <v>8246</v>
      </c>
      <c r="I3718" s="12">
        <v>1409960724</v>
      </c>
      <c r="J3718" s="12">
        <v>1404776724</v>
      </c>
      <c r="K3718" s="13">
        <f>(J3718/86400)+25569</f>
        <v>41827.989861111113</v>
      </c>
      <c r="L3718" t="b">
        <v>0</v>
      </c>
      <c r="M3718">
        <v>0</v>
      </c>
      <c r="N3718" t="b">
        <v>0</v>
      </c>
      <c r="O3718" t="s">
        <v>8268</v>
      </c>
      <c r="Q3718">
        <f>YEAR(K3718)</f>
        <v>2014</v>
      </c>
      <c r="R3718">
        <f t="shared" si="113"/>
        <v>0</v>
      </c>
      <c r="S3718" s="17" t="s">
        <v>8341</v>
      </c>
      <c r="T3718" t="s">
        <v>8359</v>
      </c>
    </row>
    <row r="3719" spans="1:20" ht="48" x14ac:dyDescent="0.2">
      <c r="A3719">
        <v>475</v>
      </c>
      <c r="B3719" s="3" t="s">
        <v>476</v>
      </c>
      <c r="C3719" s="3" t="s">
        <v>4585</v>
      </c>
      <c r="D3719" s="6">
        <v>2000</v>
      </c>
      <c r="E3719" s="8">
        <v>0</v>
      </c>
      <c r="F3719" t="s">
        <v>8220</v>
      </c>
      <c r="G3719" t="s">
        <v>8223</v>
      </c>
      <c r="H3719" t="s">
        <v>8245</v>
      </c>
      <c r="I3719" s="12">
        <v>1430877843</v>
      </c>
      <c r="J3719" s="12">
        <v>1428285843</v>
      </c>
      <c r="K3719" s="13">
        <f>(J3719/86400)+25569</f>
        <v>42100.086145833338</v>
      </c>
      <c r="L3719" t="b">
        <v>0</v>
      </c>
      <c r="M3719">
        <v>0</v>
      </c>
      <c r="N3719" t="b">
        <v>0</v>
      </c>
      <c r="O3719" t="s">
        <v>8268</v>
      </c>
      <c r="Q3719">
        <f>YEAR(K3719)</f>
        <v>2015</v>
      </c>
      <c r="R3719">
        <f t="shared" si="113"/>
        <v>0</v>
      </c>
      <c r="S3719" s="17" t="s">
        <v>8341</v>
      </c>
      <c r="T3719" t="s">
        <v>8359</v>
      </c>
    </row>
    <row r="3720" spans="1:20" ht="48" x14ac:dyDescent="0.2">
      <c r="A3720">
        <v>477</v>
      </c>
      <c r="B3720" s="3" t="s">
        <v>478</v>
      </c>
      <c r="C3720" s="3" t="s">
        <v>4587</v>
      </c>
      <c r="D3720" s="6">
        <v>1500</v>
      </c>
      <c r="E3720" s="8">
        <v>0</v>
      </c>
      <c r="F3720" t="s">
        <v>8220</v>
      </c>
      <c r="G3720" t="s">
        <v>8223</v>
      </c>
      <c r="H3720" t="s">
        <v>8245</v>
      </c>
      <c r="I3720" s="12">
        <v>1337371334</v>
      </c>
      <c r="J3720" s="12">
        <v>1332187334</v>
      </c>
      <c r="K3720" s="13">
        <f>(J3720/86400)+25569</f>
        <v>40987.83488425926</v>
      </c>
      <c r="L3720" t="b">
        <v>0</v>
      </c>
      <c r="M3720">
        <v>0</v>
      </c>
      <c r="N3720" t="b">
        <v>0</v>
      </c>
      <c r="O3720" t="s">
        <v>8268</v>
      </c>
      <c r="Q3720">
        <f>YEAR(K3720)</f>
        <v>2012</v>
      </c>
      <c r="R3720">
        <f t="shared" si="113"/>
        <v>0</v>
      </c>
      <c r="S3720" s="17" t="s">
        <v>8341</v>
      </c>
      <c r="T3720" t="s">
        <v>8359</v>
      </c>
    </row>
    <row r="3721" spans="1:20" ht="48" x14ac:dyDescent="0.2">
      <c r="A3721">
        <v>478</v>
      </c>
      <c r="B3721" s="3" t="s">
        <v>479</v>
      </c>
      <c r="C3721" s="3" t="s">
        <v>4588</v>
      </c>
      <c r="D3721" s="6">
        <v>10000</v>
      </c>
      <c r="E3721" s="8">
        <v>0</v>
      </c>
      <c r="F3721" t="s">
        <v>8220</v>
      </c>
      <c r="G3721" t="s">
        <v>8223</v>
      </c>
      <c r="H3721" t="s">
        <v>8245</v>
      </c>
      <c r="I3721" s="12">
        <v>1427921509</v>
      </c>
      <c r="J3721" s="12">
        <v>1425333109</v>
      </c>
      <c r="K3721" s="13">
        <f>(J3721/86400)+25569</f>
        <v>42065.910983796297</v>
      </c>
      <c r="L3721" t="b">
        <v>0</v>
      </c>
      <c r="M3721">
        <v>0</v>
      </c>
      <c r="N3721" t="b">
        <v>0</v>
      </c>
      <c r="O3721" t="s">
        <v>8268</v>
      </c>
      <c r="Q3721">
        <f>YEAR(K3721)</f>
        <v>2015</v>
      </c>
      <c r="R3721">
        <f t="shared" si="113"/>
        <v>0</v>
      </c>
      <c r="S3721" s="17" t="s">
        <v>8341</v>
      </c>
      <c r="T3721" t="s">
        <v>8359</v>
      </c>
    </row>
    <row r="3722" spans="1:20" ht="48" x14ac:dyDescent="0.2">
      <c r="A3722">
        <v>487</v>
      </c>
      <c r="B3722" s="3" t="s">
        <v>488</v>
      </c>
      <c r="C3722" s="3" t="s">
        <v>4597</v>
      </c>
      <c r="D3722" s="6">
        <v>50000</v>
      </c>
      <c r="E3722" s="8">
        <v>0</v>
      </c>
      <c r="F3722" t="s">
        <v>8220</v>
      </c>
      <c r="G3722" t="s">
        <v>8228</v>
      </c>
      <c r="H3722" t="s">
        <v>8250</v>
      </c>
      <c r="I3722" s="12">
        <v>1482678994</v>
      </c>
      <c r="J3722" s="12">
        <v>1477491394</v>
      </c>
      <c r="K3722" s="13">
        <f>(J3722/86400)+25569</f>
        <v>42669.594837962963</v>
      </c>
      <c r="L3722" t="b">
        <v>0</v>
      </c>
      <c r="M3722">
        <v>0</v>
      </c>
      <c r="N3722" t="b">
        <v>0</v>
      </c>
      <c r="O3722" t="s">
        <v>8268</v>
      </c>
      <c r="Q3722">
        <f>YEAR(K3722)</f>
        <v>2016</v>
      </c>
      <c r="R3722">
        <f t="shared" si="113"/>
        <v>0</v>
      </c>
      <c r="S3722" s="17" t="s">
        <v>8341</v>
      </c>
      <c r="T3722" t="s">
        <v>8359</v>
      </c>
    </row>
    <row r="3723" spans="1:20" ht="32" x14ac:dyDescent="0.2">
      <c r="A3723">
        <v>488</v>
      </c>
      <c r="B3723" s="3" t="s">
        <v>489</v>
      </c>
      <c r="C3723" s="3" t="s">
        <v>4598</v>
      </c>
      <c r="D3723" s="6">
        <v>12000</v>
      </c>
      <c r="E3723" s="8">
        <v>0</v>
      </c>
      <c r="F3723" t="s">
        <v>8220</v>
      </c>
      <c r="G3723" t="s">
        <v>8223</v>
      </c>
      <c r="H3723" t="s">
        <v>8245</v>
      </c>
      <c r="I3723" s="12">
        <v>1483924700</v>
      </c>
      <c r="J3723" s="12">
        <v>1481332700</v>
      </c>
      <c r="K3723" s="13">
        <f>(J3723/86400)+25569</f>
        <v>42714.054398148146</v>
      </c>
      <c r="L3723" t="b">
        <v>0</v>
      </c>
      <c r="M3723">
        <v>0</v>
      </c>
      <c r="N3723" t="b">
        <v>0</v>
      </c>
      <c r="O3723" t="s">
        <v>8268</v>
      </c>
      <c r="Q3723">
        <f>YEAR(K3723)</f>
        <v>2016</v>
      </c>
      <c r="R3723">
        <f t="shared" si="113"/>
        <v>0</v>
      </c>
      <c r="S3723" s="17" t="s">
        <v>8341</v>
      </c>
      <c r="T3723" t="s">
        <v>8359</v>
      </c>
    </row>
    <row r="3724" spans="1:20" ht="19" x14ac:dyDescent="0.2">
      <c r="A3724">
        <v>490</v>
      </c>
      <c r="B3724" s="3" t="s">
        <v>491</v>
      </c>
      <c r="C3724" s="3" t="s">
        <v>4600</v>
      </c>
      <c r="D3724" s="6">
        <v>1000</v>
      </c>
      <c r="E3724" s="8">
        <v>0</v>
      </c>
      <c r="F3724" t="s">
        <v>8220</v>
      </c>
      <c r="G3724" t="s">
        <v>8223</v>
      </c>
      <c r="H3724" t="s">
        <v>8245</v>
      </c>
      <c r="I3724" s="12">
        <v>1345677285</v>
      </c>
      <c r="J3724" s="12">
        <v>1343085285</v>
      </c>
      <c r="K3724" s="13">
        <f>(J3724/86400)+25569</f>
        <v>41113.968576388885</v>
      </c>
      <c r="L3724" t="b">
        <v>0</v>
      </c>
      <c r="M3724">
        <v>0</v>
      </c>
      <c r="N3724" t="b">
        <v>0</v>
      </c>
      <c r="O3724" t="s">
        <v>8268</v>
      </c>
      <c r="Q3724">
        <f>YEAR(K3724)</f>
        <v>2012</v>
      </c>
      <c r="R3724">
        <f t="shared" si="113"/>
        <v>0</v>
      </c>
      <c r="S3724" s="17" t="s">
        <v>8341</v>
      </c>
      <c r="T3724" t="s">
        <v>8359</v>
      </c>
    </row>
    <row r="3725" spans="1:20" ht="48" x14ac:dyDescent="0.2">
      <c r="A3725">
        <v>491</v>
      </c>
      <c r="B3725" s="3" t="s">
        <v>492</v>
      </c>
      <c r="C3725" s="3" t="s">
        <v>4601</v>
      </c>
      <c r="D3725" s="6">
        <v>10000</v>
      </c>
      <c r="E3725" s="8">
        <v>0</v>
      </c>
      <c r="F3725" t="s">
        <v>8220</v>
      </c>
      <c r="G3725" t="s">
        <v>8223</v>
      </c>
      <c r="H3725" t="s">
        <v>8245</v>
      </c>
      <c r="I3725" s="12">
        <v>1453937699</v>
      </c>
      <c r="J3725" s="12">
        <v>1451345699</v>
      </c>
      <c r="K3725" s="13">
        <f>(J3725/86400)+25569</f>
        <v>42366.982627314814</v>
      </c>
      <c r="L3725" t="b">
        <v>0</v>
      </c>
      <c r="M3725">
        <v>0</v>
      </c>
      <c r="N3725" t="b">
        <v>0</v>
      </c>
      <c r="O3725" t="s">
        <v>8268</v>
      </c>
      <c r="Q3725">
        <f>YEAR(K3725)</f>
        <v>2015</v>
      </c>
      <c r="R3725">
        <f t="shared" si="113"/>
        <v>0</v>
      </c>
      <c r="S3725" s="17" t="s">
        <v>8341</v>
      </c>
      <c r="T3725" t="s">
        <v>8359</v>
      </c>
    </row>
    <row r="3726" spans="1:20" ht="48" x14ac:dyDescent="0.2">
      <c r="A3726">
        <v>492</v>
      </c>
      <c r="B3726" s="3" t="s">
        <v>493</v>
      </c>
      <c r="C3726" s="3" t="s">
        <v>4602</v>
      </c>
      <c r="D3726" s="6">
        <v>10000000</v>
      </c>
      <c r="E3726" s="8">
        <v>0</v>
      </c>
      <c r="F3726" t="s">
        <v>8220</v>
      </c>
      <c r="G3726" t="s">
        <v>8234</v>
      </c>
      <c r="H3726" t="s">
        <v>8254</v>
      </c>
      <c r="I3726" s="12">
        <v>1476319830</v>
      </c>
      <c r="J3726" s="12">
        <v>1471135830</v>
      </c>
      <c r="K3726" s="13">
        <f>(J3726/86400)+25569</f>
        <v>42596.03506944445</v>
      </c>
      <c r="L3726" t="b">
        <v>0</v>
      </c>
      <c r="M3726">
        <v>0</v>
      </c>
      <c r="N3726" t="b">
        <v>0</v>
      </c>
      <c r="O3726" t="s">
        <v>8268</v>
      </c>
      <c r="Q3726">
        <f>YEAR(K3726)</f>
        <v>2016</v>
      </c>
      <c r="R3726">
        <f t="shared" si="113"/>
        <v>0</v>
      </c>
      <c r="S3726" s="17" t="s">
        <v>8341</v>
      </c>
      <c r="T3726" t="s">
        <v>8359</v>
      </c>
    </row>
    <row r="3727" spans="1:20" ht="48" x14ac:dyDescent="0.2">
      <c r="A3727">
        <v>493</v>
      </c>
      <c r="B3727" s="3" t="s">
        <v>494</v>
      </c>
      <c r="C3727" s="3" t="s">
        <v>4603</v>
      </c>
      <c r="D3727" s="6">
        <v>30000</v>
      </c>
      <c r="E3727" s="8">
        <v>0</v>
      </c>
      <c r="F3727" t="s">
        <v>8220</v>
      </c>
      <c r="G3727" t="s">
        <v>8224</v>
      </c>
      <c r="H3727" t="s">
        <v>8246</v>
      </c>
      <c r="I3727" s="12">
        <v>1432142738</v>
      </c>
      <c r="J3727" s="12">
        <v>1429550738</v>
      </c>
      <c r="K3727" s="13">
        <f>(J3727/86400)+25569</f>
        <v>42114.726134259261</v>
      </c>
      <c r="L3727" t="b">
        <v>0</v>
      </c>
      <c r="M3727">
        <v>0</v>
      </c>
      <c r="N3727" t="b">
        <v>0</v>
      </c>
      <c r="O3727" t="s">
        <v>8268</v>
      </c>
      <c r="Q3727">
        <f>YEAR(K3727)</f>
        <v>2015</v>
      </c>
      <c r="R3727">
        <f t="shared" si="113"/>
        <v>0</v>
      </c>
      <c r="S3727" s="17" t="s">
        <v>8341</v>
      </c>
      <c r="T3727" t="s">
        <v>8359</v>
      </c>
    </row>
    <row r="3728" spans="1:20" ht="48" x14ac:dyDescent="0.2">
      <c r="A3728">
        <v>495</v>
      </c>
      <c r="B3728" s="3" t="s">
        <v>496</v>
      </c>
      <c r="C3728" s="3" t="s">
        <v>4605</v>
      </c>
      <c r="D3728" s="6">
        <v>7000</v>
      </c>
      <c r="E3728" s="8">
        <v>0</v>
      </c>
      <c r="F3728" t="s">
        <v>8220</v>
      </c>
      <c r="G3728" t="s">
        <v>8223</v>
      </c>
      <c r="H3728" t="s">
        <v>8245</v>
      </c>
      <c r="I3728" s="12">
        <v>1437076305</v>
      </c>
      <c r="J3728" s="12">
        <v>1434484305</v>
      </c>
      <c r="K3728" s="13">
        <f>(J3728/86400)+25569</f>
        <v>42171.827604166669</v>
      </c>
      <c r="L3728" t="b">
        <v>0</v>
      </c>
      <c r="M3728">
        <v>0</v>
      </c>
      <c r="N3728" t="b">
        <v>0</v>
      </c>
      <c r="O3728" t="s">
        <v>8268</v>
      </c>
      <c r="Q3728">
        <f>YEAR(K3728)</f>
        <v>2015</v>
      </c>
      <c r="R3728">
        <f t="shared" si="113"/>
        <v>0</v>
      </c>
      <c r="S3728" s="17" t="s">
        <v>8341</v>
      </c>
      <c r="T3728" t="s">
        <v>8359</v>
      </c>
    </row>
    <row r="3729" spans="1:20" ht="48" x14ac:dyDescent="0.2">
      <c r="A3729">
        <v>501</v>
      </c>
      <c r="B3729" s="3" t="s">
        <v>502</v>
      </c>
      <c r="C3729" s="3" t="s">
        <v>4611</v>
      </c>
      <c r="D3729" s="6">
        <v>10000</v>
      </c>
      <c r="E3729" s="8">
        <v>0</v>
      </c>
      <c r="F3729" t="s">
        <v>8220</v>
      </c>
      <c r="G3729" t="s">
        <v>8223</v>
      </c>
      <c r="H3729" t="s">
        <v>8245</v>
      </c>
      <c r="I3729" s="12">
        <v>1310189851</v>
      </c>
      <c r="J3729" s="12">
        <v>1307597851</v>
      </c>
      <c r="K3729" s="13">
        <f>(J3729/86400)+25569</f>
        <v>40703.234386574077</v>
      </c>
      <c r="L3729" t="b">
        <v>0</v>
      </c>
      <c r="M3729">
        <v>0</v>
      </c>
      <c r="N3729" t="b">
        <v>0</v>
      </c>
      <c r="O3729" t="s">
        <v>8268</v>
      </c>
      <c r="Q3729">
        <f>YEAR(K3729)</f>
        <v>2011</v>
      </c>
      <c r="R3729">
        <f t="shared" si="113"/>
        <v>0</v>
      </c>
      <c r="S3729" s="17" t="s">
        <v>8341</v>
      </c>
      <c r="T3729" t="s">
        <v>8359</v>
      </c>
    </row>
    <row r="3730" spans="1:20" ht="48" x14ac:dyDescent="0.2">
      <c r="A3730">
        <v>510</v>
      </c>
      <c r="B3730" s="3" t="s">
        <v>511</v>
      </c>
      <c r="C3730" s="3" t="s">
        <v>4620</v>
      </c>
      <c r="D3730" s="6">
        <v>14000</v>
      </c>
      <c r="E3730" s="8">
        <v>0</v>
      </c>
      <c r="F3730" t="s">
        <v>8220</v>
      </c>
      <c r="G3730" t="s">
        <v>8223</v>
      </c>
      <c r="H3730" t="s">
        <v>8245</v>
      </c>
      <c r="I3730" s="12">
        <v>1456805639</v>
      </c>
      <c r="J3730" s="12">
        <v>1454213639</v>
      </c>
      <c r="K3730" s="13">
        <f>(J3730/86400)+25569</f>
        <v>42400.176377314812</v>
      </c>
      <c r="L3730" t="b">
        <v>0</v>
      </c>
      <c r="M3730">
        <v>0</v>
      </c>
      <c r="N3730" t="b">
        <v>0</v>
      </c>
      <c r="O3730" t="s">
        <v>8268</v>
      </c>
      <c r="Q3730">
        <f>YEAR(K3730)</f>
        <v>2016</v>
      </c>
      <c r="R3730">
        <f t="shared" si="113"/>
        <v>0</v>
      </c>
      <c r="S3730" s="17" t="s">
        <v>8341</v>
      </c>
      <c r="T3730" t="s">
        <v>8359</v>
      </c>
    </row>
    <row r="3731" spans="1:20" ht="32" x14ac:dyDescent="0.2">
      <c r="A3731">
        <v>516</v>
      </c>
      <c r="B3731" s="3" t="s">
        <v>517</v>
      </c>
      <c r="C3731" s="3" t="s">
        <v>4626</v>
      </c>
      <c r="D3731" s="6">
        <v>5000</v>
      </c>
      <c r="E3731" s="8">
        <v>0</v>
      </c>
      <c r="F3731" t="s">
        <v>8220</v>
      </c>
      <c r="G3731" t="s">
        <v>8224</v>
      </c>
      <c r="H3731" t="s">
        <v>8246</v>
      </c>
      <c r="I3731" s="12">
        <v>1432752080</v>
      </c>
      <c r="J3731" s="12">
        <v>1427568080</v>
      </c>
      <c r="K3731" s="13">
        <f>(J3731/86400)+25569</f>
        <v>42091.778703703705</v>
      </c>
      <c r="L3731" t="b">
        <v>0</v>
      </c>
      <c r="M3731">
        <v>0</v>
      </c>
      <c r="N3731" t="b">
        <v>0</v>
      </c>
      <c r="O3731" t="s">
        <v>8268</v>
      </c>
      <c r="Q3731">
        <f>YEAR(K3731)</f>
        <v>2015</v>
      </c>
      <c r="R3731">
        <f t="shared" si="113"/>
        <v>0</v>
      </c>
      <c r="S3731" s="17" t="s">
        <v>8341</v>
      </c>
      <c r="T3731" t="s">
        <v>8359</v>
      </c>
    </row>
    <row r="3732" spans="1:20" ht="48" x14ac:dyDescent="0.2">
      <c r="A3732">
        <v>518</v>
      </c>
      <c r="B3732" s="3" t="s">
        <v>519</v>
      </c>
      <c r="C3732" s="3" t="s">
        <v>4628</v>
      </c>
      <c r="D3732" s="6">
        <v>7175</v>
      </c>
      <c r="E3732" s="8">
        <v>0</v>
      </c>
      <c r="F3732" t="s">
        <v>8220</v>
      </c>
      <c r="G3732" t="s">
        <v>8223</v>
      </c>
      <c r="H3732" t="s">
        <v>8245</v>
      </c>
      <c r="I3732" s="12">
        <v>1441550760</v>
      </c>
      <c r="J3732" s="12">
        <v>1438958824</v>
      </c>
      <c r="K3732" s="13">
        <f>(J3732/86400)+25569</f>
        <v>42223.616018518514</v>
      </c>
      <c r="L3732" t="b">
        <v>0</v>
      </c>
      <c r="M3732">
        <v>0</v>
      </c>
      <c r="N3732" t="b">
        <v>0</v>
      </c>
      <c r="O3732" t="s">
        <v>8268</v>
      </c>
      <c r="Q3732">
        <f>YEAR(K3732)</f>
        <v>2015</v>
      </c>
      <c r="R3732">
        <f t="shared" si="113"/>
        <v>0</v>
      </c>
      <c r="S3732" s="17" t="s">
        <v>8341</v>
      </c>
      <c r="T3732" t="s">
        <v>8359</v>
      </c>
    </row>
    <row r="3733" spans="1:20" ht="48" x14ac:dyDescent="0.2">
      <c r="A3733">
        <v>160</v>
      </c>
      <c r="B3733" s="3" t="s">
        <v>162</v>
      </c>
      <c r="C3733" s="3" t="s">
        <v>4270</v>
      </c>
      <c r="D3733" s="6">
        <v>5000</v>
      </c>
      <c r="E3733" s="8">
        <v>0</v>
      </c>
      <c r="F3733" t="s">
        <v>8220</v>
      </c>
      <c r="G3733" t="s">
        <v>8223</v>
      </c>
      <c r="H3733" t="s">
        <v>8245</v>
      </c>
      <c r="I3733" s="12">
        <v>1439675691</v>
      </c>
      <c r="J3733" s="12">
        <v>1434491691</v>
      </c>
      <c r="K3733" s="13">
        <f>(J3733/86400)+25569</f>
        <v>42171.913090277776</v>
      </c>
      <c r="L3733" t="b">
        <v>0</v>
      </c>
      <c r="M3733">
        <v>0</v>
      </c>
      <c r="N3733" t="b">
        <v>0</v>
      </c>
      <c r="O3733" t="s">
        <v>8266</v>
      </c>
      <c r="Q3733">
        <f>YEAR(K3733)</f>
        <v>2015</v>
      </c>
      <c r="R3733">
        <f t="shared" si="113"/>
        <v>0</v>
      </c>
      <c r="S3733" s="17" t="s">
        <v>8341</v>
      </c>
      <c r="T3733" t="s">
        <v>8345</v>
      </c>
    </row>
    <row r="3734" spans="1:20" ht="64" x14ac:dyDescent="0.2">
      <c r="A3734">
        <v>163</v>
      </c>
      <c r="B3734" s="3" t="s">
        <v>165</v>
      </c>
      <c r="C3734" s="3" t="s">
        <v>4273</v>
      </c>
      <c r="D3734" s="6">
        <v>2000000</v>
      </c>
      <c r="E3734" s="8">
        <v>0</v>
      </c>
      <c r="F3734" t="s">
        <v>8220</v>
      </c>
      <c r="G3734" t="s">
        <v>8223</v>
      </c>
      <c r="H3734" t="s">
        <v>8245</v>
      </c>
      <c r="I3734" s="12">
        <v>1443657600</v>
      </c>
      <c r="J3734" s="12">
        <v>1440716654</v>
      </c>
      <c r="K3734" s="13">
        <f>(J3734/86400)+25569</f>
        <v>42243.961273148147</v>
      </c>
      <c r="L3734" t="b">
        <v>0</v>
      </c>
      <c r="M3734">
        <v>0</v>
      </c>
      <c r="N3734" t="b">
        <v>0</v>
      </c>
      <c r="O3734" t="s">
        <v>8266</v>
      </c>
      <c r="Q3734">
        <f>YEAR(K3734)</f>
        <v>2015</v>
      </c>
      <c r="R3734">
        <f t="shared" si="113"/>
        <v>0</v>
      </c>
      <c r="S3734" s="17" t="s">
        <v>8341</v>
      </c>
      <c r="T3734" t="s">
        <v>8345</v>
      </c>
    </row>
    <row r="3735" spans="1:20" ht="32" x14ac:dyDescent="0.2">
      <c r="A3735">
        <v>165</v>
      </c>
      <c r="B3735" s="3" t="s">
        <v>167</v>
      </c>
      <c r="C3735" s="3" t="s">
        <v>4275</v>
      </c>
      <c r="D3735" s="6">
        <v>17000</v>
      </c>
      <c r="E3735" s="8">
        <v>0</v>
      </c>
      <c r="F3735" t="s">
        <v>8220</v>
      </c>
      <c r="G3735" t="s">
        <v>8224</v>
      </c>
      <c r="H3735" t="s">
        <v>8246</v>
      </c>
      <c r="I3735" s="12">
        <v>1452613724</v>
      </c>
      <c r="J3735" s="12">
        <v>1450021724</v>
      </c>
      <c r="K3735" s="13">
        <f>(J3735/86400)+25569</f>
        <v>42351.658842592587</v>
      </c>
      <c r="L3735" t="b">
        <v>0</v>
      </c>
      <c r="M3735">
        <v>0</v>
      </c>
      <c r="N3735" t="b">
        <v>0</v>
      </c>
      <c r="O3735" t="s">
        <v>8266</v>
      </c>
      <c r="Q3735">
        <f>YEAR(K3735)</f>
        <v>2015</v>
      </c>
      <c r="R3735">
        <f t="shared" si="113"/>
        <v>0</v>
      </c>
      <c r="S3735" s="17" t="s">
        <v>8341</v>
      </c>
      <c r="T3735" t="s">
        <v>8345</v>
      </c>
    </row>
    <row r="3736" spans="1:20" ht="48" x14ac:dyDescent="0.2">
      <c r="A3736">
        <v>172</v>
      </c>
      <c r="B3736" s="3" t="s">
        <v>174</v>
      </c>
      <c r="C3736" s="3" t="s">
        <v>4282</v>
      </c>
      <c r="D3736" s="6">
        <v>95000</v>
      </c>
      <c r="E3736" s="8">
        <v>0</v>
      </c>
      <c r="F3736" t="s">
        <v>8220</v>
      </c>
      <c r="G3736" t="s">
        <v>8223</v>
      </c>
      <c r="H3736" t="s">
        <v>8245</v>
      </c>
      <c r="I3736" s="12">
        <v>1426753723</v>
      </c>
      <c r="J3736" s="12">
        <v>1423733323</v>
      </c>
      <c r="K3736" s="13">
        <f>(J3736/86400)+25569</f>
        <v>42047.394942129627</v>
      </c>
      <c r="L3736" t="b">
        <v>0</v>
      </c>
      <c r="M3736">
        <v>0</v>
      </c>
      <c r="N3736" t="b">
        <v>0</v>
      </c>
      <c r="O3736" t="s">
        <v>8266</v>
      </c>
      <c r="Q3736">
        <f>YEAR(K3736)</f>
        <v>2015</v>
      </c>
      <c r="R3736">
        <f t="shared" si="113"/>
        <v>0</v>
      </c>
      <c r="S3736" s="17" t="s">
        <v>8341</v>
      </c>
      <c r="T3736" t="s">
        <v>8345</v>
      </c>
    </row>
    <row r="3737" spans="1:20" ht="48" x14ac:dyDescent="0.2">
      <c r="A3737">
        <v>173</v>
      </c>
      <c r="B3737" s="3" t="s">
        <v>175</v>
      </c>
      <c r="C3737" s="3" t="s">
        <v>4283</v>
      </c>
      <c r="D3737" s="6">
        <v>1110</v>
      </c>
      <c r="E3737" s="8">
        <v>0</v>
      </c>
      <c r="F3737" t="s">
        <v>8220</v>
      </c>
      <c r="G3737" t="s">
        <v>8224</v>
      </c>
      <c r="H3737" t="s">
        <v>8246</v>
      </c>
      <c r="I3737" s="12">
        <v>1425131108</v>
      </c>
      <c r="J3737" s="12">
        <v>1422539108</v>
      </c>
      <c r="K3737" s="13">
        <f>(J3737/86400)+25569</f>
        <v>42033.573009259257</v>
      </c>
      <c r="L3737" t="b">
        <v>0</v>
      </c>
      <c r="M3737">
        <v>0</v>
      </c>
      <c r="N3737" t="b">
        <v>0</v>
      </c>
      <c r="O3737" t="s">
        <v>8266</v>
      </c>
      <c r="Q3737">
        <f>YEAR(K3737)</f>
        <v>2015</v>
      </c>
      <c r="R3737">
        <f t="shared" si="113"/>
        <v>0</v>
      </c>
      <c r="S3737" s="17" t="s">
        <v>8341</v>
      </c>
      <c r="T3737" t="s">
        <v>8345</v>
      </c>
    </row>
    <row r="3738" spans="1:20" ht="48" x14ac:dyDescent="0.2">
      <c r="A3738">
        <v>174</v>
      </c>
      <c r="B3738" s="3" t="s">
        <v>176</v>
      </c>
      <c r="C3738" s="3" t="s">
        <v>4284</v>
      </c>
      <c r="D3738" s="6">
        <v>6000</v>
      </c>
      <c r="E3738" s="8">
        <v>0</v>
      </c>
      <c r="F3738" t="s">
        <v>8220</v>
      </c>
      <c r="G3738" t="s">
        <v>8232</v>
      </c>
      <c r="H3738" t="s">
        <v>8248</v>
      </c>
      <c r="I3738" s="12">
        <v>1431108776</v>
      </c>
      <c r="J3738" s="12">
        <v>1425924776</v>
      </c>
      <c r="K3738" s="13">
        <f>(J3738/86400)+25569</f>
        <v>42072.758981481486</v>
      </c>
      <c r="L3738" t="b">
        <v>0</v>
      </c>
      <c r="M3738">
        <v>0</v>
      </c>
      <c r="N3738" t="b">
        <v>0</v>
      </c>
      <c r="O3738" t="s">
        <v>8266</v>
      </c>
      <c r="Q3738">
        <f>YEAR(K3738)</f>
        <v>2015</v>
      </c>
      <c r="R3738">
        <f t="shared" si="113"/>
        <v>0</v>
      </c>
      <c r="S3738" s="17" t="s">
        <v>8341</v>
      </c>
      <c r="T3738" t="s">
        <v>8345</v>
      </c>
    </row>
    <row r="3739" spans="1:20" ht="48" x14ac:dyDescent="0.2">
      <c r="A3739">
        <v>176</v>
      </c>
      <c r="B3739" s="3" t="s">
        <v>178</v>
      </c>
      <c r="C3739" s="3" t="s">
        <v>4286</v>
      </c>
      <c r="D3739" s="6">
        <v>1500</v>
      </c>
      <c r="E3739" s="8">
        <v>0</v>
      </c>
      <c r="F3739" t="s">
        <v>8220</v>
      </c>
      <c r="G3739" t="s">
        <v>8223</v>
      </c>
      <c r="H3739" t="s">
        <v>8245</v>
      </c>
      <c r="I3739" s="12">
        <v>1438803999</v>
      </c>
      <c r="J3739" s="12">
        <v>1436211999</v>
      </c>
      <c r="K3739" s="13">
        <f>(J3739/86400)+25569</f>
        <v>42191.824062500003</v>
      </c>
      <c r="L3739" t="b">
        <v>0</v>
      </c>
      <c r="M3739">
        <v>0</v>
      </c>
      <c r="N3739" t="b">
        <v>0</v>
      </c>
      <c r="O3739" t="s">
        <v>8266</v>
      </c>
      <c r="Q3739">
        <f>YEAR(K3739)</f>
        <v>2015</v>
      </c>
      <c r="R3739">
        <f t="shared" si="113"/>
        <v>0</v>
      </c>
      <c r="S3739" s="17" t="s">
        <v>8341</v>
      </c>
      <c r="T3739" t="s">
        <v>8345</v>
      </c>
    </row>
    <row r="3740" spans="1:20" ht="32" x14ac:dyDescent="0.2">
      <c r="A3740">
        <v>178</v>
      </c>
      <c r="B3740" s="3" t="s">
        <v>180</v>
      </c>
      <c r="C3740" s="3" t="s">
        <v>4288</v>
      </c>
      <c r="D3740" s="6">
        <v>500000</v>
      </c>
      <c r="E3740" s="8">
        <v>0</v>
      </c>
      <c r="F3740" t="s">
        <v>8220</v>
      </c>
      <c r="G3740" t="s">
        <v>8226</v>
      </c>
      <c r="H3740" t="s">
        <v>8248</v>
      </c>
      <c r="I3740" s="12">
        <v>1448582145</v>
      </c>
      <c r="J3740" s="12">
        <v>1445986545</v>
      </c>
      <c r="K3740" s="13">
        <f>(J3740/86400)+25569</f>
        <v>42304.955381944441</v>
      </c>
      <c r="L3740" t="b">
        <v>0</v>
      </c>
      <c r="M3740">
        <v>0</v>
      </c>
      <c r="N3740" t="b">
        <v>0</v>
      </c>
      <c r="O3740" t="s">
        <v>8266</v>
      </c>
      <c r="Q3740">
        <f>YEAR(K3740)</f>
        <v>2015</v>
      </c>
      <c r="R3740">
        <f t="shared" si="113"/>
        <v>0</v>
      </c>
      <c r="S3740" s="17" t="s">
        <v>8341</v>
      </c>
      <c r="T3740" t="s">
        <v>8345</v>
      </c>
    </row>
    <row r="3741" spans="1:20" ht="48" x14ac:dyDescent="0.2">
      <c r="A3741">
        <v>182</v>
      </c>
      <c r="B3741" s="3" t="s">
        <v>184</v>
      </c>
      <c r="C3741" s="3" t="s">
        <v>4292</v>
      </c>
      <c r="D3741" s="6">
        <v>1000</v>
      </c>
      <c r="E3741" s="8">
        <v>0</v>
      </c>
      <c r="F3741" t="s">
        <v>8220</v>
      </c>
      <c r="G3741" t="s">
        <v>8223</v>
      </c>
      <c r="H3741" t="s">
        <v>8245</v>
      </c>
      <c r="I3741" s="12">
        <v>1483748232</v>
      </c>
      <c r="J3741" s="12">
        <v>1481156232</v>
      </c>
      <c r="K3741" s="13">
        <f>(J3741/86400)+25569</f>
        <v>42712.011944444443</v>
      </c>
      <c r="L3741" t="b">
        <v>0</v>
      </c>
      <c r="M3741">
        <v>0</v>
      </c>
      <c r="N3741" t="b">
        <v>0</v>
      </c>
      <c r="O3741" t="s">
        <v>8266</v>
      </c>
      <c r="Q3741">
        <f>YEAR(K3741)</f>
        <v>2016</v>
      </c>
      <c r="R3741">
        <f t="shared" si="113"/>
        <v>0</v>
      </c>
      <c r="S3741" s="17" t="s">
        <v>8341</v>
      </c>
      <c r="T3741" t="s">
        <v>8345</v>
      </c>
    </row>
    <row r="3742" spans="1:20" ht="48" x14ac:dyDescent="0.2">
      <c r="A3742">
        <v>186</v>
      </c>
      <c r="B3742" s="3" t="s">
        <v>188</v>
      </c>
      <c r="C3742" s="3" t="s">
        <v>4296</v>
      </c>
      <c r="D3742" s="6">
        <v>5000</v>
      </c>
      <c r="E3742" s="8">
        <v>0</v>
      </c>
      <c r="F3742" t="s">
        <v>8220</v>
      </c>
      <c r="G3742" t="s">
        <v>8223</v>
      </c>
      <c r="H3742" t="s">
        <v>8245</v>
      </c>
      <c r="I3742" s="12">
        <v>1488571200</v>
      </c>
      <c r="J3742" s="12">
        <v>1485977434</v>
      </c>
      <c r="K3742" s="13">
        <f>(J3742/86400)+25569</f>
        <v>42767.812893518523</v>
      </c>
      <c r="L3742" t="b">
        <v>0</v>
      </c>
      <c r="M3742">
        <v>0</v>
      </c>
      <c r="N3742" t="b">
        <v>0</v>
      </c>
      <c r="O3742" t="s">
        <v>8266</v>
      </c>
      <c r="Q3742">
        <f>YEAR(K3742)</f>
        <v>2017</v>
      </c>
      <c r="R3742">
        <f t="shared" si="113"/>
        <v>0</v>
      </c>
      <c r="S3742" s="17" t="s">
        <v>8341</v>
      </c>
      <c r="T3742" t="s">
        <v>8345</v>
      </c>
    </row>
    <row r="3743" spans="1:20" ht="48" x14ac:dyDescent="0.2">
      <c r="A3743">
        <v>188</v>
      </c>
      <c r="B3743" s="3" t="s">
        <v>190</v>
      </c>
      <c r="C3743" s="3" t="s">
        <v>4298</v>
      </c>
      <c r="D3743" s="6">
        <v>1500</v>
      </c>
      <c r="E3743" s="8">
        <v>0</v>
      </c>
      <c r="F3743" t="s">
        <v>8220</v>
      </c>
      <c r="G3743" t="s">
        <v>8223</v>
      </c>
      <c r="H3743" t="s">
        <v>8245</v>
      </c>
      <c r="I3743" s="12">
        <v>1409891015</v>
      </c>
      <c r="J3743" s="12">
        <v>1407299015</v>
      </c>
      <c r="K3743" s="13">
        <f>(J3743/86400)+25569</f>
        <v>41857.18304398148</v>
      </c>
      <c r="L3743" t="b">
        <v>0</v>
      </c>
      <c r="M3743">
        <v>0</v>
      </c>
      <c r="N3743" t="b">
        <v>0</v>
      </c>
      <c r="O3743" t="s">
        <v>8266</v>
      </c>
      <c r="Q3743">
        <f>YEAR(K3743)</f>
        <v>2014</v>
      </c>
      <c r="R3743">
        <f t="shared" si="113"/>
        <v>0</v>
      </c>
      <c r="S3743" s="17" t="s">
        <v>8341</v>
      </c>
      <c r="T3743" t="s">
        <v>8345</v>
      </c>
    </row>
    <row r="3744" spans="1:20" ht="48" x14ac:dyDescent="0.2">
      <c r="A3744">
        <v>193</v>
      </c>
      <c r="B3744" s="3" t="s">
        <v>195</v>
      </c>
      <c r="C3744" s="3" t="s">
        <v>4303</v>
      </c>
      <c r="D3744" s="6">
        <v>1000</v>
      </c>
      <c r="E3744" s="8">
        <v>0</v>
      </c>
      <c r="F3744" t="s">
        <v>8220</v>
      </c>
      <c r="G3744" t="s">
        <v>8224</v>
      </c>
      <c r="H3744" t="s">
        <v>8246</v>
      </c>
      <c r="I3744" s="12">
        <v>1417217166</v>
      </c>
      <c r="J3744" s="12">
        <v>1412029566</v>
      </c>
      <c r="K3744" s="13">
        <f>(J3744/86400)+25569</f>
        <v>41911.934791666667</v>
      </c>
      <c r="L3744" t="b">
        <v>0</v>
      </c>
      <c r="M3744">
        <v>0</v>
      </c>
      <c r="N3744" t="b">
        <v>0</v>
      </c>
      <c r="O3744" t="s">
        <v>8266</v>
      </c>
      <c r="Q3744">
        <f>YEAR(K3744)</f>
        <v>2014</v>
      </c>
      <c r="R3744">
        <f t="shared" si="113"/>
        <v>0</v>
      </c>
      <c r="S3744" s="17" t="s">
        <v>8341</v>
      </c>
      <c r="T3744" t="s">
        <v>8345</v>
      </c>
    </row>
    <row r="3745" spans="1:20" ht="48" x14ac:dyDescent="0.2">
      <c r="A3745">
        <v>195</v>
      </c>
      <c r="B3745" s="3" t="s">
        <v>197</v>
      </c>
      <c r="C3745" s="3" t="s">
        <v>4305</v>
      </c>
      <c r="D3745" s="6">
        <v>2000000</v>
      </c>
      <c r="E3745" s="8">
        <v>0</v>
      </c>
      <c r="F3745" t="s">
        <v>8220</v>
      </c>
      <c r="G3745" t="s">
        <v>8223</v>
      </c>
      <c r="H3745" t="s">
        <v>8245</v>
      </c>
      <c r="I3745" s="12">
        <v>1436544332</v>
      </c>
      <c r="J3745" s="12">
        <v>1431360332</v>
      </c>
      <c r="K3745" s="13">
        <f>(J3745/86400)+25569</f>
        <v>42135.67050925926</v>
      </c>
      <c r="L3745" t="b">
        <v>0</v>
      </c>
      <c r="M3745">
        <v>0</v>
      </c>
      <c r="N3745" t="b">
        <v>0</v>
      </c>
      <c r="O3745" t="s">
        <v>8266</v>
      </c>
      <c r="Q3745">
        <f>YEAR(K3745)</f>
        <v>2015</v>
      </c>
      <c r="R3745">
        <f t="shared" si="113"/>
        <v>0</v>
      </c>
      <c r="S3745" s="17" t="s">
        <v>8341</v>
      </c>
      <c r="T3745" t="s">
        <v>8345</v>
      </c>
    </row>
    <row r="3746" spans="1:20" ht="48" x14ac:dyDescent="0.2">
      <c r="A3746">
        <v>199</v>
      </c>
      <c r="B3746" s="3" t="s">
        <v>201</v>
      </c>
      <c r="C3746" s="3" t="s">
        <v>4309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 s="12">
        <v>1472698702</v>
      </c>
      <c r="J3746" s="12">
        <v>1470106702</v>
      </c>
      <c r="K3746" s="13">
        <f>(J3746/86400)+25569</f>
        <v>42584.123865740738</v>
      </c>
      <c r="L3746" t="b">
        <v>0</v>
      </c>
      <c r="M3746">
        <v>0</v>
      </c>
      <c r="N3746" t="b">
        <v>0</v>
      </c>
      <c r="O3746" t="s">
        <v>8266</v>
      </c>
      <c r="Q3746">
        <f>YEAR(K3746)</f>
        <v>2016</v>
      </c>
      <c r="R3746">
        <f t="shared" si="113"/>
        <v>0</v>
      </c>
      <c r="S3746" s="17" t="s">
        <v>8341</v>
      </c>
      <c r="T3746" t="s">
        <v>8345</v>
      </c>
    </row>
    <row r="3747" spans="1:20" ht="19" x14ac:dyDescent="0.2">
      <c r="A3747">
        <v>202</v>
      </c>
      <c r="B3747" s="3" t="s">
        <v>204</v>
      </c>
      <c r="C3747" s="3" t="s">
        <v>4312</v>
      </c>
      <c r="D3747" s="6">
        <v>6000</v>
      </c>
      <c r="E3747" s="8">
        <v>0</v>
      </c>
      <c r="F3747" t="s">
        <v>8220</v>
      </c>
      <c r="G3747" t="s">
        <v>8223</v>
      </c>
      <c r="H3747" t="s">
        <v>8245</v>
      </c>
      <c r="I3747" s="12">
        <v>1444337940</v>
      </c>
      <c r="J3747" s="12">
        <v>1441750564</v>
      </c>
      <c r="K3747" s="13">
        <f>(J3747/86400)+25569</f>
        <v>42255.927824074075</v>
      </c>
      <c r="L3747" t="b">
        <v>0</v>
      </c>
      <c r="M3747">
        <v>0</v>
      </c>
      <c r="N3747" t="b">
        <v>0</v>
      </c>
      <c r="O3747" t="s">
        <v>8266</v>
      </c>
      <c r="Q3747">
        <f>YEAR(K3747)</f>
        <v>2015</v>
      </c>
      <c r="R3747">
        <f t="shared" si="113"/>
        <v>0</v>
      </c>
      <c r="S3747" s="17" t="s">
        <v>8341</v>
      </c>
      <c r="T3747" t="s">
        <v>8345</v>
      </c>
    </row>
    <row r="3748" spans="1:20" ht="48" x14ac:dyDescent="0.2">
      <c r="A3748">
        <v>206</v>
      </c>
      <c r="B3748" s="3" t="s">
        <v>208</v>
      </c>
      <c r="C3748" s="3" t="s">
        <v>4316</v>
      </c>
      <c r="D3748" s="6">
        <v>12700</v>
      </c>
      <c r="E3748" s="8">
        <v>0</v>
      </c>
      <c r="F3748" t="s">
        <v>8220</v>
      </c>
      <c r="G3748" t="s">
        <v>8223</v>
      </c>
      <c r="H3748" t="s">
        <v>8245</v>
      </c>
      <c r="I3748" s="12">
        <v>1470441983</v>
      </c>
      <c r="J3748" s="12">
        <v>1468627583</v>
      </c>
      <c r="K3748" s="13">
        <f>(J3748/86400)+25569</f>
        <v>42567.004432870366</v>
      </c>
      <c r="L3748" t="b">
        <v>0</v>
      </c>
      <c r="M3748">
        <v>0</v>
      </c>
      <c r="N3748" t="b">
        <v>0</v>
      </c>
      <c r="O3748" t="s">
        <v>8266</v>
      </c>
      <c r="Q3748">
        <f>YEAR(K3748)</f>
        <v>2016</v>
      </c>
      <c r="R3748">
        <f t="shared" si="113"/>
        <v>0</v>
      </c>
      <c r="S3748" s="17" t="s">
        <v>8341</v>
      </c>
      <c r="T3748" t="s">
        <v>8345</v>
      </c>
    </row>
    <row r="3749" spans="1:20" ht="48" x14ac:dyDescent="0.2">
      <c r="A3749">
        <v>208</v>
      </c>
      <c r="B3749" s="3" t="s">
        <v>210</v>
      </c>
      <c r="C3749" s="3" t="s">
        <v>4318</v>
      </c>
      <c r="D3749" s="6">
        <v>50000</v>
      </c>
      <c r="E3749" s="8">
        <v>0</v>
      </c>
      <c r="F3749" t="s">
        <v>8220</v>
      </c>
      <c r="G3749" t="s">
        <v>8225</v>
      </c>
      <c r="H3749" t="s">
        <v>8247</v>
      </c>
      <c r="I3749" s="12">
        <v>1418719967</v>
      </c>
      <c r="J3749" s="12">
        <v>1416127967</v>
      </c>
      <c r="K3749" s="13">
        <f>(J3749/86400)+25569</f>
        <v>41959.369988425926</v>
      </c>
      <c r="L3749" t="b">
        <v>0</v>
      </c>
      <c r="M3749">
        <v>0</v>
      </c>
      <c r="N3749" t="b">
        <v>0</v>
      </c>
      <c r="O3749" t="s">
        <v>8266</v>
      </c>
      <c r="Q3749">
        <f>YEAR(K3749)</f>
        <v>2014</v>
      </c>
      <c r="R3749">
        <f t="shared" si="113"/>
        <v>0</v>
      </c>
      <c r="S3749" s="17" t="s">
        <v>8341</v>
      </c>
      <c r="T3749" t="s">
        <v>8345</v>
      </c>
    </row>
    <row r="3750" spans="1:20" ht="48" x14ac:dyDescent="0.2">
      <c r="A3750">
        <v>209</v>
      </c>
      <c r="B3750" s="3" t="s">
        <v>211</v>
      </c>
      <c r="C3750" s="3" t="s">
        <v>4319</v>
      </c>
      <c r="D3750" s="6">
        <v>25000</v>
      </c>
      <c r="E3750" s="8">
        <v>0</v>
      </c>
      <c r="F3750" t="s">
        <v>8220</v>
      </c>
      <c r="G3750" t="s">
        <v>8223</v>
      </c>
      <c r="H3750" t="s">
        <v>8245</v>
      </c>
      <c r="I3750" s="12">
        <v>1436566135</v>
      </c>
      <c r="J3750" s="12">
        <v>1433974135</v>
      </c>
      <c r="K3750" s="13">
        <f>(J3750/86400)+25569</f>
        <v>42165.922858796301</v>
      </c>
      <c r="L3750" t="b">
        <v>0</v>
      </c>
      <c r="M3750">
        <v>0</v>
      </c>
      <c r="N3750" t="b">
        <v>0</v>
      </c>
      <c r="O3750" t="s">
        <v>8266</v>
      </c>
      <c r="Q3750">
        <f>YEAR(K3750)</f>
        <v>2015</v>
      </c>
      <c r="R3750">
        <f t="shared" si="113"/>
        <v>0</v>
      </c>
      <c r="S3750" s="17" t="s">
        <v>8341</v>
      </c>
      <c r="T3750" t="s">
        <v>8345</v>
      </c>
    </row>
    <row r="3751" spans="1:20" ht="19" x14ac:dyDescent="0.2">
      <c r="A3751">
        <v>221</v>
      </c>
      <c r="B3751" s="3" t="s">
        <v>223</v>
      </c>
      <c r="C3751" s="3" t="s">
        <v>4331</v>
      </c>
      <c r="D3751" s="6">
        <v>50000</v>
      </c>
      <c r="E3751" s="8">
        <v>0</v>
      </c>
      <c r="F3751" t="s">
        <v>8220</v>
      </c>
      <c r="G3751" t="s">
        <v>8223</v>
      </c>
      <c r="H3751" t="s">
        <v>8245</v>
      </c>
      <c r="I3751" s="12">
        <v>1427569564</v>
      </c>
      <c r="J3751" s="12">
        <v>1422389164</v>
      </c>
      <c r="K3751" s="13">
        <f>(J3751/86400)+25569</f>
        <v>42031.837546296301</v>
      </c>
      <c r="L3751" t="b">
        <v>0</v>
      </c>
      <c r="M3751">
        <v>0</v>
      </c>
      <c r="N3751" t="b">
        <v>0</v>
      </c>
      <c r="O3751" t="s">
        <v>8266</v>
      </c>
      <c r="Q3751">
        <f>YEAR(K3751)</f>
        <v>2015</v>
      </c>
      <c r="R3751">
        <f t="shared" si="113"/>
        <v>0</v>
      </c>
      <c r="S3751" s="17" t="s">
        <v>8341</v>
      </c>
      <c r="T3751" t="s">
        <v>8345</v>
      </c>
    </row>
    <row r="3752" spans="1:20" ht="48" x14ac:dyDescent="0.2">
      <c r="A3752">
        <v>223</v>
      </c>
      <c r="B3752" s="3" t="s">
        <v>225</v>
      </c>
      <c r="C3752" s="3" t="s">
        <v>4333</v>
      </c>
      <c r="D3752" s="6">
        <v>1500000</v>
      </c>
      <c r="E3752" s="8">
        <v>0</v>
      </c>
      <c r="F3752" t="s">
        <v>8220</v>
      </c>
      <c r="G3752" t="s">
        <v>8223</v>
      </c>
      <c r="H3752" t="s">
        <v>8245</v>
      </c>
      <c r="I3752" s="12">
        <v>1463879100</v>
      </c>
      <c r="J3752" s="12">
        <v>1461287350</v>
      </c>
      <c r="K3752" s="13">
        <f>(J3752/86400)+25569</f>
        <v>42482.048032407409</v>
      </c>
      <c r="L3752" t="b">
        <v>0</v>
      </c>
      <c r="M3752">
        <v>0</v>
      </c>
      <c r="N3752" t="b">
        <v>0</v>
      </c>
      <c r="O3752" t="s">
        <v>8266</v>
      </c>
      <c r="Q3752">
        <f>YEAR(K3752)</f>
        <v>2016</v>
      </c>
      <c r="R3752">
        <f t="shared" si="113"/>
        <v>0</v>
      </c>
      <c r="S3752" s="17" t="s">
        <v>8341</v>
      </c>
      <c r="T3752" t="s">
        <v>8345</v>
      </c>
    </row>
    <row r="3753" spans="1:20" ht="48" x14ac:dyDescent="0.2">
      <c r="A3753">
        <v>224</v>
      </c>
      <c r="B3753" s="3" t="s">
        <v>226</v>
      </c>
      <c r="C3753" s="3" t="s">
        <v>4334</v>
      </c>
      <c r="D3753" s="6">
        <v>6000000</v>
      </c>
      <c r="E3753" s="8">
        <v>0</v>
      </c>
      <c r="F3753" t="s">
        <v>8220</v>
      </c>
      <c r="G3753" t="s">
        <v>8225</v>
      </c>
      <c r="H3753" t="s">
        <v>8247</v>
      </c>
      <c r="I3753" s="12">
        <v>1436506726</v>
      </c>
      <c r="J3753" s="12">
        <v>1431322726</v>
      </c>
      <c r="K3753" s="13">
        <f>(J3753/86400)+25569</f>
        <v>42135.235254629632</v>
      </c>
      <c r="L3753" t="b">
        <v>0</v>
      </c>
      <c r="M3753">
        <v>0</v>
      </c>
      <c r="N3753" t="b">
        <v>0</v>
      </c>
      <c r="O3753" t="s">
        <v>8266</v>
      </c>
      <c r="Q3753">
        <f>YEAR(K3753)</f>
        <v>2015</v>
      </c>
      <c r="R3753">
        <f t="shared" si="113"/>
        <v>0</v>
      </c>
      <c r="S3753" s="17" t="s">
        <v>8341</v>
      </c>
      <c r="T3753" t="s">
        <v>8345</v>
      </c>
    </row>
    <row r="3754" spans="1:20" ht="48" x14ac:dyDescent="0.2">
      <c r="A3754">
        <v>225</v>
      </c>
      <c r="B3754" s="3" t="s">
        <v>227</v>
      </c>
      <c r="C3754" s="3" t="s">
        <v>4335</v>
      </c>
      <c r="D3754" s="6">
        <v>200</v>
      </c>
      <c r="E3754" s="8">
        <v>0</v>
      </c>
      <c r="F3754" t="s">
        <v>8220</v>
      </c>
      <c r="G3754" t="s">
        <v>8223</v>
      </c>
      <c r="H3754" t="s">
        <v>8245</v>
      </c>
      <c r="I3754" s="12">
        <v>1460153054</v>
      </c>
      <c r="J3754" s="12">
        <v>1457564654</v>
      </c>
      <c r="K3754" s="13">
        <f>(J3754/86400)+25569</f>
        <v>42438.961273148147</v>
      </c>
      <c r="L3754" t="b">
        <v>0</v>
      </c>
      <c r="M3754">
        <v>0</v>
      </c>
      <c r="N3754" t="b">
        <v>0</v>
      </c>
      <c r="O3754" t="s">
        <v>8266</v>
      </c>
      <c r="Q3754">
        <f>YEAR(K3754)</f>
        <v>2016</v>
      </c>
      <c r="R3754">
        <f t="shared" si="113"/>
        <v>0</v>
      </c>
      <c r="S3754" s="17" t="s">
        <v>8341</v>
      </c>
      <c r="T3754" t="s">
        <v>8345</v>
      </c>
    </row>
    <row r="3755" spans="1:20" ht="48" x14ac:dyDescent="0.2">
      <c r="A3755">
        <v>227</v>
      </c>
      <c r="B3755" s="3" t="s">
        <v>229</v>
      </c>
      <c r="C3755" s="3" t="s">
        <v>4337</v>
      </c>
      <c r="D3755" s="6">
        <v>28000</v>
      </c>
      <c r="E3755" s="8">
        <v>0</v>
      </c>
      <c r="F3755" t="s">
        <v>8220</v>
      </c>
      <c r="G3755" t="s">
        <v>8223</v>
      </c>
      <c r="H3755" t="s">
        <v>8245</v>
      </c>
      <c r="I3755" s="12">
        <v>1436477241</v>
      </c>
      <c r="J3755" s="12">
        <v>1433885241</v>
      </c>
      <c r="K3755" s="13">
        <f>(J3755/86400)+25569</f>
        <v>42164.893993055557</v>
      </c>
      <c r="L3755" t="b">
        <v>0</v>
      </c>
      <c r="M3755">
        <v>0</v>
      </c>
      <c r="N3755" t="b">
        <v>0</v>
      </c>
      <c r="O3755" t="s">
        <v>8266</v>
      </c>
      <c r="Q3755">
        <f>YEAR(K3755)</f>
        <v>2015</v>
      </c>
      <c r="R3755">
        <f t="shared" si="113"/>
        <v>0</v>
      </c>
      <c r="S3755" s="17" t="s">
        <v>8341</v>
      </c>
      <c r="T3755" t="s">
        <v>8345</v>
      </c>
    </row>
    <row r="3756" spans="1:20" ht="32" x14ac:dyDescent="0.2">
      <c r="A3756">
        <v>228</v>
      </c>
      <c r="B3756" s="3" t="s">
        <v>230</v>
      </c>
      <c r="C3756" s="3" t="s">
        <v>4338</v>
      </c>
      <c r="D3756" s="6">
        <v>8000</v>
      </c>
      <c r="E3756" s="8">
        <v>0</v>
      </c>
      <c r="F3756" t="s">
        <v>8220</v>
      </c>
      <c r="G3756" t="s">
        <v>8224</v>
      </c>
      <c r="H3756" t="s">
        <v>8246</v>
      </c>
      <c r="I3756" s="12">
        <v>1433176105</v>
      </c>
      <c r="J3756" s="12">
        <v>1427992105</v>
      </c>
      <c r="K3756" s="13">
        <f>(J3756/86400)+25569</f>
        <v>42096.686400462961</v>
      </c>
      <c r="L3756" t="b">
        <v>0</v>
      </c>
      <c r="M3756">
        <v>0</v>
      </c>
      <c r="N3756" t="b">
        <v>0</v>
      </c>
      <c r="O3756" t="s">
        <v>8266</v>
      </c>
      <c r="Q3756">
        <f>YEAR(K3756)</f>
        <v>2015</v>
      </c>
      <c r="R3756">
        <f t="shared" si="113"/>
        <v>0</v>
      </c>
      <c r="S3756" s="17" t="s">
        <v>8341</v>
      </c>
      <c r="T3756" t="s">
        <v>8345</v>
      </c>
    </row>
    <row r="3757" spans="1:20" ht="48" x14ac:dyDescent="0.2">
      <c r="A3757">
        <v>229</v>
      </c>
      <c r="B3757" s="3" t="s">
        <v>231</v>
      </c>
      <c r="C3757" s="3" t="s">
        <v>4339</v>
      </c>
      <c r="D3757" s="6">
        <v>3000</v>
      </c>
      <c r="E3757" s="8">
        <v>0</v>
      </c>
      <c r="F3757" t="s">
        <v>8220</v>
      </c>
      <c r="G3757" t="s">
        <v>8235</v>
      </c>
      <c r="H3757" t="s">
        <v>8248</v>
      </c>
      <c r="I3757" s="12">
        <v>1455402297</v>
      </c>
      <c r="J3757" s="12">
        <v>1452810297</v>
      </c>
      <c r="K3757" s="13">
        <f>(J3757/86400)+25569</f>
        <v>42383.933993055558</v>
      </c>
      <c r="L3757" t="b">
        <v>0</v>
      </c>
      <c r="M3757">
        <v>0</v>
      </c>
      <c r="N3757" t="b">
        <v>0</v>
      </c>
      <c r="O3757" t="s">
        <v>8266</v>
      </c>
      <c r="Q3757">
        <f>YEAR(K3757)</f>
        <v>2016</v>
      </c>
      <c r="R3757">
        <f t="shared" si="113"/>
        <v>0</v>
      </c>
      <c r="S3757" s="17" t="s">
        <v>8341</v>
      </c>
      <c r="T3757" t="s">
        <v>8345</v>
      </c>
    </row>
    <row r="3758" spans="1:20" ht="48" x14ac:dyDescent="0.2">
      <c r="A3758">
        <v>231</v>
      </c>
      <c r="B3758" s="3" t="s">
        <v>233</v>
      </c>
      <c r="C3758" s="3" t="s">
        <v>4341</v>
      </c>
      <c r="D3758" s="6">
        <v>1500000</v>
      </c>
      <c r="E3758" s="8">
        <v>0</v>
      </c>
      <c r="F3758" t="s">
        <v>8220</v>
      </c>
      <c r="G3758" t="s">
        <v>8223</v>
      </c>
      <c r="H3758" t="s">
        <v>8245</v>
      </c>
      <c r="I3758" s="12">
        <v>1451775651</v>
      </c>
      <c r="J3758" s="12">
        <v>1449183651</v>
      </c>
      <c r="K3758" s="13">
        <f>(J3758/86400)+25569</f>
        <v>42341.958923611106</v>
      </c>
      <c r="L3758" t="b">
        <v>0</v>
      </c>
      <c r="M3758">
        <v>0</v>
      </c>
      <c r="N3758" t="b">
        <v>0</v>
      </c>
      <c r="O3758" t="s">
        <v>8266</v>
      </c>
      <c r="Q3758">
        <f>YEAR(K3758)</f>
        <v>2015</v>
      </c>
      <c r="R3758">
        <f t="shared" si="113"/>
        <v>0</v>
      </c>
      <c r="S3758" s="17" t="s">
        <v>8341</v>
      </c>
      <c r="T3758" t="s">
        <v>8345</v>
      </c>
    </row>
    <row r="3759" spans="1:20" ht="48" x14ac:dyDescent="0.2">
      <c r="A3759">
        <v>233</v>
      </c>
      <c r="B3759" s="3" t="s">
        <v>235</v>
      </c>
      <c r="C3759" s="3" t="s">
        <v>4343</v>
      </c>
      <c r="D3759" s="6">
        <v>350000</v>
      </c>
      <c r="E3759" s="8">
        <v>0</v>
      </c>
      <c r="F3759" t="s">
        <v>8220</v>
      </c>
      <c r="G3759" t="s">
        <v>8223</v>
      </c>
      <c r="H3759" t="s">
        <v>8245</v>
      </c>
      <c r="I3759" s="12">
        <v>1475185972</v>
      </c>
      <c r="J3759" s="12">
        <v>1472593972</v>
      </c>
      <c r="K3759" s="13">
        <f>(J3759/86400)+25569</f>
        <v>42612.911712962959</v>
      </c>
      <c r="L3759" t="b">
        <v>0</v>
      </c>
      <c r="M3759">
        <v>0</v>
      </c>
      <c r="N3759" t="b">
        <v>0</v>
      </c>
      <c r="O3759" t="s">
        <v>8266</v>
      </c>
      <c r="Q3759">
        <f>YEAR(K3759)</f>
        <v>2016</v>
      </c>
      <c r="R3759">
        <f t="shared" si="113"/>
        <v>0</v>
      </c>
      <c r="S3759" s="17" t="s">
        <v>8341</v>
      </c>
      <c r="T3759" t="s">
        <v>8345</v>
      </c>
    </row>
    <row r="3760" spans="1:20" ht="32" x14ac:dyDescent="0.2">
      <c r="A3760">
        <v>235</v>
      </c>
      <c r="B3760" s="3" t="s">
        <v>237</v>
      </c>
      <c r="C3760" s="3" t="s">
        <v>4345</v>
      </c>
      <c r="D3760" s="6">
        <v>10000</v>
      </c>
      <c r="E3760" s="8">
        <v>0</v>
      </c>
      <c r="F3760" t="s">
        <v>8220</v>
      </c>
      <c r="G3760" t="s">
        <v>8223</v>
      </c>
      <c r="H3760" t="s">
        <v>8245</v>
      </c>
      <c r="I3760" s="12">
        <v>1436478497</v>
      </c>
      <c r="J3760" s="12">
        <v>1433886497</v>
      </c>
      <c r="K3760" s="13">
        <f>(J3760/86400)+25569</f>
        <v>42164.908530092594</v>
      </c>
      <c r="L3760" t="b">
        <v>0</v>
      </c>
      <c r="M3760">
        <v>0</v>
      </c>
      <c r="N3760" t="b">
        <v>0</v>
      </c>
      <c r="O3760" t="s">
        <v>8266</v>
      </c>
      <c r="Q3760">
        <f>YEAR(K3760)</f>
        <v>2015</v>
      </c>
      <c r="R3760">
        <f t="shared" si="113"/>
        <v>0</v>
      </c>
      <c r="S3760" s="17" t="s">
        <v>8341</v>
      </c>
      <c r="T3760" t="s">
        <v>8345</v>
      </c>
    </row>
    <row r="3761" spans="1:20" ht="48" x14ac:dyDescent="0.2">
      <c r="A3761">
        <v>236</v>
      </c>
      <c r="B3761" s="3" t="s">
        <v>238</v>
      </c>
      <c r="C3761" s="3" t="s">
        <v>4346</v>
      </c>
      <c r="D3761" s="6">
        <v>150000</v>
      </c>
      <c r="E3761" s="8">
        <v>0</v>
      </c>
      <c r="F3761" t="s">
        <v>8220</v>
      </c>
      <c r="G3761" t="s">
        <v>8223</v>
      </c>
      <c r="H3761" t="s">
        <v>8245</v>
      </c>
      <c r="I3761" s="12">
        <v>1451952000</v>
      </c>
      <c r="J3761" s="12">
        <v>1447380099</v>
      </c>
      <c r="K3761" s="13">
        <f>(J3761/86400)+25569</f>
        <v>42321.084479166668</v>
      </c>
      <c r="L3761" t="b">
        <v>0</v>
      </c>
      <c r="M3761">
        <v>0</v>
      </c>
      <c r="N3761" t="b">
        <v>0</v>
      </c>
      <c r="O3761" t="s">
        <v>8266</v>
      </c>
      <c r="Q3761">
        <f>YEAR(K3761)</f>
        <v>2015</v>
      </c>
      <c r="R3761">
        <f t="shared" si="113"/>
        <v>0</v>
      </c>
      <c r="S3761" s="17" t="s">
        <v>8341</v>
      </c>
      <c r="T3761" t="s">
        <v>8345</v>
      </c>
    </row>
    <row r="3762" spans="1:20" ht="48" x14ac:dyDescent="0.2">
      <c r="A3762">
        <v>238</v>
      </c>
      <c r="B3762" s="3" t="s">
        <v>240</v>
      </c>
      <c r="C3762" s="3" t="s">
        <v>4348</v>
      </c>
      <c r="D3762" s="6">
        <v>26000</v>
      </c>
      <c r="E3762" s="8">
        <v>0</v>
      </c>
      <c r="F3762" t="s">
        <v>8220</v>
      </c>
      <c r="G3762" t="s">
        <v>8223</v>
      </c>
      <c r="H3762" t="s">
        <v>8245</v>
      </c>
      <c r="I3762" s="12">
        <v>1483088400</v>
      </c>
      <c r="J3762" s="12">
        <v>1481324760</v>
      </c>
      <c r="K3762" s="13">
        <f>(J3762/86400)+25569</f>
        <v>42713.962500000001</v>
      </c>
      <c r="L3762" t="b">
        <v>0</v>
      </c>
      <c r="M3762">
        <v>0</v>
      </c>
      <c r="N3762" t="b">
        <v>0</v>
      </c>
      <c r="O3762" t="s">
        <v>8266</v>
      </c>
      <c r="Q3762">
        <f>YEAR(K3762)</f>
        <v>2016</v>
      </c>
      <c r="R3762">
        <f t="shared" si="113"/>
        <v>0</v>
      </c>
      <c r="S3762" s="17" t="s">
        <v>8341</v>
      </c>
      <c r="T3762" t="s">
        <v>8345</v>
      </c>
    </row>
    <row r="3763" spans="1:20" ht="32" hidden="1" x14ac:dyDescent="0.2">
      <c r="A3763">
        <v>122</v>
      </c>
      <c r="B3763" s="3" t="s">
        <v>124</v>
      </c>
      <c r="C3763" s="3" t="s">
        <v>4233</v>
      </c>
      <c r="D3763" s="6">
        <v>100000000</v>
      </c>
      <c r="E3763" s="8">
        <v>0</v>
      </c>
      <c r="F3763" t="s">
        <v>8219</v>
      </c>
      <c r="G3763" t="s">
        <v>8223</v>
      </c>
      <c r="H3763" t="s">
        <v>8245</v>
      </c>
      <c r="I3763" s="12">
        <v>1476094907</v>
      </c>
      <c r="J3763" s="12">
        <v>1470910907</v>
      </c>
      <c r="K3763" s="13">
        <f>(J3763/86400)+25569</f>
        <v>42593.431793981479</v>
      </c>
      <c r="L3763" t="b">
        <v>0</v>
      </c>
      <c r="M3763">
        <v>0</v>
      </c>
      <c r="N3763" t="b">
        <v>0</v>
      </c>
      <c r="O3763" t="s">
        <v>8265</v>
      </c>
      <c r="Q3763">
        <f>YEAR(K3763)</f>
        <v>2016</v>
      </c>
      <c r="R3763">
        <f t="shared" si="113"/>
        <v>0</v>
      </c>
      <c r="S3763" s="17" t="s">
        <v>8341</v>
      </c>
      <c r="T3763" t="s">
        <v>8357</v>
      </c>
    </row>
    <row r="3764" spans="1:20" ht="48" hidden="1" x14ac:dyDescent="0.2">
      <c r="A3764">
        <v>124</v>
      </c>
      <c r="B3764" s="3" t="s">
        <v>126</v>
      </c>
      <c r="C3764" s="3" t="s">
        <v>4235</v>
      </c>
      <c r="D3764" s="6">
        <v>4000</v>
      </c>
      <c r="E3764" s="8">
        <v>0</v>
      </c>
      <c r="F3764" t="s">
        <v>8219</v>
      </c>
      <c r="G3764" t="s">
        <v>8223</v>
      </c>
      <c r="H3764" t="s">
        <v>8245</v>
      </c>
      <c r="I3764" s="12">
        <v>1431728242</v>
      </c>
      <c r="J3764" s="12">
        <v>1429568242</v>
      </c>
      <c r="K3764" s="13">
        <f>(J3764/86400)+25569</f>
        <v>42114.928726851853</v>
      </c>
      <c r="L3764" t="b">
        <v>0</v>
      </c>
      <c r="M3764">
        <v>0</v>
      </c>
      <c r="N3764" t="b">
        <v>0</v>
      </c>
      <c r="O3764" t="s">
        <v>8265</v>
      </c>
      <c r="Q3764">
        <f>YEAR(K3764)</f>
        <v>2015</v>
      </c>
      <c r="R3764">
        <f t="shared" si="113"/>
        <v>0</v>
      </c>
      <c r="S3764" s="17" t="s">
        <v>8341</v>
      </c>
      <c r="T3764" t="s">
        <v>8357</v>
      </c>
    </row>
    <row r="3765" spans="1:20" ht="48" hidden="1" x14ac:dyDescent="0.2">
      <c r="A3765">
        <v>129</v>
      </c>
      <c r="B3765" s="3" t="s">
        <v>131</v>
      </c>
      <c r="C3765" s="3" t="s">
        <v>4240</v>
      </c>
      <c r="D3765" s="6">
        <v>20000</v>
      </c>
      <c r="E3765" s="8">
        <v>0</v>
      </c>
      <c r="F3765" t="s">
        <v>8219</v>
      </c>
      <c r="G3765" t="s">
        <v>8223</v>
      </c>
      <c r="H3765" t="s">
        <v>8245</v>
      </c>
      <c r="I3765" s="12">
        <v>1414708183</v>
      </c>
      <c r="J3765" s="12">
        <v>1409524183</v>
      </c>
      <c r="K3765" s="13">
        <f>(J3765/86400)+25569</f>
        <v>41882.937303240738</v>
      </c>
      <c r="L3765" t="b">
        <v>0</v>
      </c>
      <c r="M3765">
        <v>0</v>
      </c>
      <c r="N3765" t="b">
        <v>0</v>
      </c>
      <c r="O3765" t="s">
        <v>8265</v>
      </c>
      <c r="Q3765">
        <f>YEAR(K3765)</f>
        <v>2014</v>
      </c>
      <c r="R3765">
        <f t="shared" si="113"/>
        <v>0</v>
      </c>
      <c r="S3765" s="17" t="s">
        <v>8341</v>
      </c>
      <c r="T3765" t="s">
        <v>8357</v>
      </c>
    </row>
    <row r="3766" spans="1:20" ht="48" hidden="1" x14ac:dyDescent="0.2">
      <c r="A3766">
        <v>130</v>
      </c>
      <c r="B3766" s="3" t="s">
        <v>132</v>
      </c>
      <c r="C3766" s="3" t="s">
        <v>4241</v>
      </c>
      <c r="D3766" s="6">
        <v>600</v>
      </c>
      <c r="E3766" s="8">
        <v>0</v>
      </c>
      <c r="F3766" t="s">
        <v>8219</v>
      </c>
      <c r="G3766" t="s">
        <v>8224</v>
      </c>
      <c r="H3766" t="s">
        <v>8246</v>
      </c>
      <c r="I3766" s="12">
        <v>1402949760</v>
      </c>
      <c r="J3766" s="12">
        <v>1400536692</v>
      </c>
      <c r="K3766" s="13">
        <f>(J3766/86400)+25569</f>
        <v>41778.91541666667</v>
      </c>
      <c r="L3766" t="b">
        <v>0</v>
      </c>
      <c r="M3766">
        <v>0</v>
      </c>
      <c r="N3766" t="b">
        <v>0</v>
      </c>
      <c r="O3766" t="s">
        <v>8265</v>
      </c>
      <c r="Q3766">
        <f>YEAR(K3766)</f>
        <v>2014</v>
      </c>
      <c r="R3766">
        <f t="shared" si="113"/>
        <v>0</v>
      </c>
      <c r="S3766" s="17" t="s">
        <v>8341</v>
      </c>
      <c r="T3766" t="s">
        <v>8357</v>
      </c>
    </row>
    <row r="3767" spans="1:20" ht="19" hidden="1" x14ac:dyDescent="0.2">
      <c r="A3767">
        <v>131</v>
      </c>
      <c r="B3767" s="3" t="s">
        <v>133</v>
      </c>
      <c r="C3767" s="3" t="s">
        <v>4242</v>
      </c>
      <c r="D3767" s="6">
        <v>1200</v>
      </c>
      <c r="E3767" s="8">
        <v>0</v>
      </c>
      <c r="F3767" t="s">
        <v>8219</v>
      </c>
      <c r="G3767" t="s">
        <v>8223</v>
      </c>
      <c r="H3767" t="s">
        <v>8245</v>
      </c>
      <c r="I3767" s="12">
        <v>1467763200</v>
      </c>
      <c r="J3767" s="12">
        <v>1466453161</v>
      </c>
      <c r="K3767" s="13">
        <f>(J3767/86400)+25569</f>
        <v>42541.837511574078</v>
      </c>
      <c r="L3767" t="b">
        <v>0</v>
      </c>
      <c r="M3767">
        <v>0</v>
      </c>
      <c r="N3767" t="b">
        <v>0</v>
      </c>
      <c r="O3767" t="s">
        <v>8265</v>
      </c>
      <c r="Q3767">
        <f>YEAR(K3767)</f>
        <v>2016</v>
      </c>
      <c r="R3767">
        <f t="shared" si="113"/>
        <v>0</v>
      </c>
      <c r="S3767" s="17" t="s">
        <v>8341</v>
      </c>
      <c r="T3767" t="s">
        <v>8357</v>
      </c>
    </row>
    <row r="3768" spans="1:20" ht="32" hidden="1" x14ac:dyDescent="0.2">
      <c r="A3768">
        <v>133</v>
      </c>
      <c r="B3768" s="3" t="s">
        <v>135</v>
      </c>
      <c r="C3768" s="3" t="s">
        <v>4244</v>
      </c>
      <c r="D3768" s="6">
        <v>71764</v>
      </c>
      <c r="E3768" s="8">
        <v>0</v>
      </c>
      <c r="F3768" t="s">
        <v>8219</v>
      </c>
      <c r="G3768" t="s">
        <v>8223</v>
      </c>
      <c r="H3768" t="s">
        <v>8245</v>
      </c>
      <c r="I3768" s="12">
        <v>1464715860</v>
      </c>
      <c r="J3768" s="12">
        <v>1462130584</v>
      </c>
      <c r="K3768" s="13">
        <f>(J3768/86400)+25569</f>
        <v>42491.80768518518</v>
      </c>
      <c r="L3768" t="b">
        <v>0</v>
      </c>
      <c r="M3768">
        <v>0</v>
      </c>
      <c r="N3768" t="b">
        <v>0</v>
      </c>
      <c r="O3768" t="s">
        <v>8265</v>
      </c>
      <c r="Q3768">
        <f>YEAR(K3768)</f>
        <v>2016</v>
      </c>
      <c r="R3768">
        <f t="shared" si="113"/>
        <v>0</v>
      </c>
      <c r="S3768" s="17" t="s">
        <v>8341</v>
      </c>
      <c r="T3768" t="s">
        <v>8357</v>
      </c>
    </row>
    <row r="3769" spans="1:20" ht="32" hidden="1" x14ac:dyDescent="0.2">
      <c r="A3769">
        <v>134</v>
      </c>
      <c r="B3769" s="3" t="s">
        <v>136</v>
      </c>
      <c r="C3769" s="3" t="s">
        <v>4245</v>
      </c>
      <c r="D3769" s="6">
        <v>5000</v>
      </c>
      <c r="E3769" s="8">
        <v>0</v>
      </c>
      <c r="F3769" t="s">
        <v>8219</v>
      </c>
      <c r="G3769" t="s">
        <v>8223</v>
      </c>
      <c r="H3769" t="s">
        <v>8245</v>
      </c>
      <c r="I3769" s="12">
        <v>1441386000</v>
      </c>
      <c r="J3769" s="12">
        <v>1438811418</v>
      </c>
      <c r="K3769" s="13">
        <f>(J3769/86400)+25569</f>
        <v>42221.909930555557</v>
      </c>
      <c r="L3769" t="b">
        <v>0</v>
      </c>
      <c r="M3769">
        <v>0</v>
      </c>
      <c r="N3769" t="b">
        <v>0</v>
      </c>
      <c r="O3769" t="s">
        <v>8265</v>
      </c>
      <c r="Q3769">
        <f>YEAR(K3769)</f>
        <v>2015</v>
      </c>
      <c r="R3769">
        <f t="shared" si="113"/>
        <v>0</v>
      </c>
      <c r="S3769" s="17" t="s">
        <v>8341</v>
      </c>
      <c r="T3769" t="s">
        <v>8357</v>
      </c>
    </row>
    <row r="3770" spans="1:20" ht="48" hidden="1" x14ac:dyDescent="0.2">
      <c r="A3770">
        <v>136</v>
      </c>
      <c r="B3770" s="3" t="s">
        <v>138</v>
      </c>
      <c r="C3770" s="3" t="s">
        <v>4232</v>
      </c>
      <c r="D3770" s="6">
        <v>3000</v>
      </c>
      <c r="E3770" s="8">
        <v>0</v>
      </c>
      <c r="F3770" t="s">
        <v>8219</v>
      </c>
      <c r="G3770" t="s">
        <v>8223</v>
      </c>
      <c r="H3770" t="s">
        <v>8245</v>
      </c>
      <c r="I3770" s="12">
        <v>1431771360</v>
      </c>
      <c r="J3770" s="12">
        <v>1427968234</v>
      </c>
      <c r="K3770" s="13">
        <f>(J3770/86400)+25569</f>
        <v>42096.410115740742</v>
      </c>
      <c r="L3770" t="b">
        <v>0</v>
      </c>
      <c r="M3770">
        <v>0</v>
      </c>
      <c r="N3770" t="b">
        <v>0</v>
      </c>
      <c r="O3770" t="s">
        <v>8265</v>
      </c>
      <c r="Q3770">
        <f>YEAR(K3770)</f>
        <v>2015</v>
      </c>
      <c r="R3770">
        <f t="shared" si="113"/>
        <v>0</v>
      </c>
      <c r="S3770" s="17" t="s">
        <v>8341</v>
      </c>
      <c r="T3770" t="s">
        <v>8357</v>
      </c>
    </row>
    <row r="3771" spans="1:20" ht="48" hidden="1" x14ac:dyDescent="0.2">
      <c r="A3771">
        <v>137</v>
      </c>
      <c r="B3771" s="3" t="s">
        <v>139</v>
      </c>
      <c r="C3771" s="3" t="s">
        <v>4247</v>
      </c>
      <c r="D3771" s="6">
        <v>55000</v>
      </c>
      <c r="E3771" s="8">
        <v>0</v>
      </c>
      <c r="F3771" t="s">
        <v>8219</v>
      </c>
      <c r="G3771" t="s">
        <v>8231</v>
      </c>
      <c r="H3771" t="s">
        <v>8252</v>
      </c>
      <c r="I3771" s="12">
        <v>1444657593</v>
      </c>
      <c r="J3771" s="12">
        <v>1440337593</v>
      </c>
      <c r="K3771" s="13">
        <f>(J3771/86400)+25569</f>
        <v>42239.573993055557</v>
      </c>
      <c r="L3771" t="b">
        <v>0</v>
      </c>
      <c r="M3771">
        <v>0</v>
      </c>
      <c r="N3771" t="b">
        <v>0</v>
      </c>
      <c r="O3771" t="s">
        <v>8265</v>
      </c>
      <c r="Q3771">
        <f>YEAR(K3771)</f>
        <v>2015</v>
      </c>
      <c r="R3771">
        <f t="shared" si="113"/>
        <v>0</v>
      </c>
      <c r="S3771" s="17" t="s">
        <v>8341</v>
      </c>
      <c r="T3771" t="s">
        <v>8357</v>
      </c>
    </row>
    <row r="3772" spans="1:20" ht="48" hidden="1" x14ac:dyDescent="0.2">
      <c r="A3772">
        <v>140</v>
      </c>
      <c r="B3772" s="3" t="s">
        <v>142</v>
      </c>
      <c r="C3772" s="3" t="s">
        <v>4250</v>
      </c>
      <c r="D3772" s="6">
        <v>200000</v>
      </c>
      <c r="E3772" s="8">
        <v>0</v>
      </c>
      <c r="F3772" t="s">
        <v>8219</v>
      </c>
      <c r="G3772" t="s">
        <v>8223</v>
      </c>
      <c r="H3772" t="s">
        <v>8245</v>
      </c>
      <c r="I3772" s="12">
        <v>1426823132</v>
      </c>
      <c r="J3772" s="12">
        <v>1424234732</v>
      </c>
      <c r="K3772" s="13">
        <f>(J3772/86400)+25569</f>
        <v>42053.198287037041</v>
      </c>
      <c r="L3772" t="b">
        <v>0</v>
      </c>
      <c r="M3772">
        <v>0</v>
      </c>
      <c r="N3772" t="b">
        <v>0</v>
      </c>
      <c r="O3772" t="s">
        <v>8265</v>
      </c>
      <c r="Q3772">
        <f>YEAR(K3772)</f>
        <v>2015</v>
      </c>
      <c r="R3772">
        <f t="shared" si="113"/>
        <v>0</v>
      </c>
      <c r="S3772" s="17" t="s">
        <v>8341</v>
      </c>
      <c r="T3772" t="s">
        <v>8357</v>
      </c>
    </row>
    <row r="3773" spans="1:20" ht="48" hidden="1" x14ac:dyDescent="0.2">
      <c r="A3773">
        <v>143</v>
      </c>
      <c r="B3773" s="3" t="s">
        <v>145</v>
      </c>
      <c r="C3773" s="3" t="s">
        <v>4253</v>
      </c>
      <c r="D3773" s="6">
        <v>5500</v>
      </c>
      <c r="E3773" s="8">
        <v>0</v>
      </c>
      <c r="F3773" t="s">
        <v>8219</v>
      </c>
      <c r="G3773" t="s">
        <v>8225</v>
      </c>
      <c r="H3773" t="s">
        <v>8247</v>
      </c>
      <c r="I3773" s="12">
        <v>1472882100</v>
      </c>
      <c r="J3773" s="12">
        <v>1467941542</v>
      </c>
      <c r="K3773" s="13">
        <f>(J3773/86400)+25569</f>
        <v>42559.064143518517</v>
      </c>
      <c r="L3773" t="b">
        <v>0</v>
      </c>
      <c r="M3773">
        <v>0</v>
      </c>
      <c r="N3773" t="b">
        <v>0</v>
      </c>
      <c r="O3773" t="s">
        <v>8265</v>
      </c>
      <c r="Q3773">
        <f>YEAR(K3773)</f>
        <v>2016</v>
      </c>
      <c r="R3773">
        <f t="shared" si="113"/>
        <v>0</v>
      </c>
      <c r="S3773" s="17" t="s">
        <v>8341</v>
      </c>
      <c r="T3773" t="s">
        <v>8357</v>
      </c>
    </row>
    <row r="3774" spans="1:20" ht="32" hidden="1" x14ac:dyDescent="0.2">
      <c r="A3774">
        <v>147</v>
      </c>
      <c r="B3774" s="3" t="s">
        <v>149</v>
      </c>
      <c r="C3774" s="3" t="s">
        <v>4257</v>
      </c>
      <c r="D3774" s="6">
        <v>7000</v>
      </c>
      <c r="E3774" s="8">
        <v>0</v>
      </c>
      <c r="F3774" t="s">
        <v>8219</v>
      </c>
      <c r="G3774" t="s">
        <v>8224</v>
      </c>
      <c r="H3774" t="s">
        <v>8246</v>
      </c>
      <c r="I3774" s="12">
        <v>1420741080</v>
      </c>
      <c r="J3774" s="12">
        <v>1417026340</v>
      </c>
      <c r="K3774" s="13">
        <f>(J3774/86400)+25569</f>
        <v>41969.767824074079</v>
      </c>
      <c r="L3774" t="b">
        <v>0</v>
      </c>
      <c r="M3774">
        <v>0</v>
      </c>
      <c r="N3774" t="b">
        <v>0</v>
      </c>
      <c r="O3774" t="s">
        <v>8265</v>
      </c>
      <c r="Q3774">
        <f>YEAR(K3774)</f>
        <v>2014</v>
      </c>
      <c r="R3774">
        <f t="shared" si="113"/>
        <v>0</v>
      </c>
      <c r="S3774" s="17" t="s">
        <v>8341</v>
      </c>
      <c r="T3774" t="s">
        <v>8357</v>
      </c>
    </row>
    <row r="3775" spans="1:20" ht="48" hidden="1" x14ac:dyDescent="0.2">
      <c r="A3775">
        <v>158</v>
      </c>
      <c r="B3775" s="3" t="s">
        <v>160</v>
      </c>
      <c r="C3775" s="3" t="s">
        <v>4268</v>
      </c>
      <c r="D3775" s="6">
        <v>5000</v>
      </c>
      <c r="E3775" s="8">
        <v>0</v>
      </c>
      <c r="F3775" t="s">
        <v>8219</v>
      </c>
      <c r="G3775" t="s">
        <v>8223</v>
      </c>
      <c r="H3775" t="s">
        <v>8245</v>
      </c>
      <c r="I3775" s="12">
        <v>1413942628</v>
      </c>
      <c r="J3775" s="12">
        <v>1411350628</v>
      </c>
      <c r="K3775" s="13">
        <f>(J3775/86400)+25569</f>
        <v>41904.07671296296</v>
      </c>
      <c r="L3775" t="b">
        <v>0</v>
      </c>
      <c r="M3775">
        <v>0</v>
      </c>
      <c r="N3775" t="b">
        <v>0</v>
      </c>
      <c r="O3775" t="s">
        <v>8265</v>
      </c>
      <c r="Q3775">
        <f>YEAR(K3775)</f>
        <v>2014</v>
      </c>
      <c r="R3775">
        <f t="shared" si="113"/>
        <v>0</v>
      </c>
      <c r="S3775" s="17" t="s">
        <v>8341</v>
      </c>
      <c r="T3775" t="s">
        <v>8357</v>
      </c>
    </row>
    <row r="3776" spans="1:20" ht="48" x14ac:dyDescent="0.2">
      <c r="A3776">
        <v>1144</v>
      </c>
      <c r="B3776" s="3" t="s">
        <v>1145</v>
      </c>
      <c r="C3776" s="3" t="s">
        <v>5254</v>
      </c>
      <c r="D3776" s="6">
        <v>9300</v>
      </c>
      <c r="E3776" s="8">
        <v>0</v>
      </c>
      <c r="F3776" t="s">
        <v>8220</v>
      </c>
      <c r="G3776" t="s">
        <v>8223</v>
      </c>
      <c r="H3776" t="s">
        <v>8245</v>
      </c>
      <c r="I3776" s="12">
        <v>1430281320</v>
      </c>
      <c r="J3776" s="12">
        <v>1427689320</v>
      </c>
      <c r="K3776" s="13">
        <f>(J3776/86400)+25569</f>
        <v>42093.181944444441</v>
      </c>
      <c r="L3776" t="b">
        <v>0</v>
      </c>
      <c r="M3776">
        <v>0</v>
      </c>
      <c r="N3776" t="b">
        <v>0</v>
      </c>
      <c r="O3776" t="s">
        <v>8282</v>
      </c>
      <c r="Q3776">
        <f>YEAR(K3776)</f>
        <v>2015</v>
      </c>
      <c r="R3776">
        <f t="shared" si="113"/>
        <v>0</v>
      </c>
      <c r="S3776" s="17" t="s">
        <v>8339</v>
      </c>
      <c r="T3776" t="s">
        <v>8365</v>
      </c>
    </row>
    <row r="3777" spans="1:20" ht="48" x14ac:dyDescent="0.2">
      <c r="A3777">
        <v>1147</v>
      </c>
      <c r="B3777" s="3" t="s">
        <v>1148</v>
      </c>
      <c r="C3777" s="3" t="s">
        <v>5257</v>
      </c>
      <c r="D3777" s="6">
        <v>25000</v>
      </c>
      <c r="E3777" s="8">
        <v>0</v>
      </c>
      <c r="F3777" t="s">
        <v>8220</v>
      </c>
      <c r="G3777" t="s">
        <v>8228</v>
      </c>
      <c r="H3777" t="s">
        <v>8250</v>
      </c>
      <c r="I3777" s="12">
        <v>1413760783</v>
      </c>
      <c r="J3777" s="12">
        <v>1408576783</v>
      </c>
      <c r="K3777" s="13">
        <f>(J3777/86400)+25569</f>
        <v>41871.972025462965</v>
      </c>
      <c r="L3777" t="b">
        <v>0</v>
      </c>
      <c r="M3777">
        <v>0</v>
      </c>
      <c r="N3777" t="b">
        <v>0</v>
      </c>
      <c r="O3777" t="s">
        <v>8282</v>
      </c>
      <c r="Q3777">
        <f>YEAR(K3777)</f>
        <v>2014</v>
      </c>
      <c r="R3777">
        <f t="shared" si="113"/>
        <v>0</v>
      </c>
      <c r="S3777" s="17" t="s">
        <v>8339</v>
      </c>
      <c r="T3777" t="s">
        <v>8365</v>
      </c>
    </row>
    <row r="3778" spans="1:20" ht="48" x14ac:dyDescent="0.2">
      <c r="A3778">
        <v>1151</v>
      </c>
      <c r="B3778" s="3" t="s">
        <v>1152</v>
      </c>
      <c r="C3778" s="3" t="s">
        <v>5261</v>
      </c>
      <c r="D3778" s="6">
        <v>25000</v>
      </c>
      <c r="E3778" s="8">
        <v>0</v>
      </c>
      <c r="F3778" t="s">
        <v>8220</v>
      </c>
      <c r="G3778" t="s">
        <v>8223</v>
      </c>
      <c r="H3778" t="s">
        <v>8245</v>
      </c>
      <c r="I3778" s="12">
        <v>1441592863</v>
      </c>
      <c r="J3778" s="12">
        <v>1439000863</v>
      </c>
      <c r="K3778" s="13">
        <f>(J3778/86400)+25569</f>
        <v>42224.102581018524</v>
      </c>
      <c r="L3778" t="b">
        <v>0</v>
      </c>
      <c r="M3778">
        <v>0</v>
      </c>
      <c r="N3778" t="b">
        <v>0</v>
      </c>
      <c r="O3778" t="s">
        <v>8282</v>
      </c>
      <c r="Q3778">
        <f>YEAR(K3778)</f>
        <v>2015</v>
      </c>
      <c r="R3778">
        <f t="shared" si="113"/>
        <v>0</v>
      </c>
      <c r="S3778" s="17" t="s">
        <v>8339</v>
      </c>
      <c r="T3778" t="s">
        <v>8365</v>
      </c>
    </row>
    <row r="3779" spans="1:20" ht="48" x14ac:dyDescent="0.2">
      <c r="A3779">
        <v>1156</v>
      </c>
      <c r="B3779" s="3" t="s">
        <v>1157</v>
      </c>
      <c r="C3779" s="3" t="s">
        <v>5266</v>
      </c>
      <c r="D3779" s="6">
        <v>6500</v>
      </c>
      <c r="E3779" s="8">
        <v>0</v>
      </c>
      <c r="F3779" t="s">
        <v>8220</v>
      </c>
      <c r="G3779" t="s">
        <v>8223</v>
      </c>
      <c r="H3779" t="s">
        <v>8245</v>
      </c>
      <c r="I3779" s="12">
        <v>1424742162</v>
      </c>
      <c r="J3779" s="12">
        <v>1422150162</v>
      </c>
      <c r="K3779" s="13">
        <f>(J3779/86400)+25569</f>
        <v>42029.07131944444</v>
      </c>
      <c r="L3779" t="b">
        <v>0</v>
      </c>
      <c r="M3779">
        <v>0</v>
      </c>
      <c r="N3779" t="b">
        <v>0</v>
      </c>
      <c r="O3779" t="s">
        <v>8282</v>
      </c>
      <c r="Q3779">
        <f>YEAR(K3779)</f>
        <v>2015</v>
      </c>
      <c r="R3779">
        <f t="shared" ref="R3779:R3842" si="114">ROUND(E3779/D3779*100,0)</f>
        <v>0</v>
      </c>
      <c r="S3779" s="17" t="s">
        <v>8339</v>
      </c>
      <c r="T3779" t="s">
        <v>8365</v>
      </c>
    </row>
    <row r="3780" spans="1:20" ht="48" x14ac:dyDescent="0.2">
      <c r="A3780">
        <v>1159</v>
      </c>
      <c r="B3780" s="3" t="s">
        <v>1160</v>
      </c>
      <c r="C3780" s="3" t="s">
        <v>5269</v>
      </c>
      <c r="D3780" s="6">
        <v>6750</v>
      </c>
      <c r="E3780" s="8">
        <v>0</v>
      </c>
      <c r="F3780" t="s">
        <v>8220</v>
      </c>
      <c r="G3780" t="s">
        <v>8223</v>
      </c>
      <c r="H3780" t="s">
        <v>8245</v>
      </c>
      <c r="I3780" s="12">
        <v>1435679100</v>
      </c>
      <c r="J3780" s="12">
        <v>1433006765</v>
      </c>
      <c r="K3780" s="13">
        <f>(J3780/86400)+25569</f>
        <v>42154.726446759261</v>
      </c>
      <c r="L3780" t="b">
        <v>0</v>
      </c>
      <c r="M3780">
        <v>0</v>
      </c>
      <c r="N3780" t="b">
        <v>0</v>
      </c>
      <c r="O3780" t="s">
        <v>8282</v>
      </c>
      <c r="Q3780">
        <f>YEAR(K3780)</f>
        <v>2015</v>
      </c>
      <c r="R3780">
        <f t="shared" si="114"/>
        <v>0</v>
      </c>
      <c r="S3780" s="17" t="s">
        <v>8339</v>
      </c>
      <c r="T3780" t="s">
        <v>8365</v>
      </c>
    </row>
    <row r="3781" spans="1:20" ht="48" x14ac:dyDescent="0.2">
      <c r="A3781">
        <v>1161</v>
      </c>
      <c r="B3781" s="3" t="s">
        <v>1162</v>
      </c>
      <c r="C3781" s="3" t="s">
        <v>5271</v>
      </c>
      <c r="D3781" s="6">
        <v>18000</v>
      </c>
      <c r="E3781" s="8">
        <v>0</v>
      </c>
      <c r="F3781" t="s">
        <v>8220</v>
      </c>
      <c r="G3781" t="s">
        <v>8223</v>
      </c>
      <c r="H3781" t="s">
        <v>8245</v>
      </c>
      <c r="I3781" s="12">
        <v>1432047989</v>
      </c>
      <c r="J3781" s="12">
        <v>1430233589</v>
      </c>
      <c r="K3781" s="13">
        <f>(J3781/86400)+25569</f>
        <v>42122.629502314812</v>
      </c>
      <c r="L3781" t="b">
        <v>0</v>
      </c>
      <c r="M3781">
        <v>0</v>
      </c>
      <c r="N3781" t="b">
        <v>0</v>
      </c>
      <c r="O3781" t="s">
        <v>8282</v>
      </c>
      <c r="Q3781">
        <f>YEAR(K3781)</f>
        <v>2015</v>
      </c>
      <c r="R3781">
        <f t="shared" si="114"/>
        <v>0</v>
      </c>
      <c r="S3781" s="17" t="s">
        <v>8339</v>
      </c>
      <c r="T3781" t="s">
        <v>8365</v>
      </c>
    </row>
    <row r="3782" spans="1:20" ht="48" x14ac:dyDescent="0.2">
      <c r="A3782">
        <v>1163</v>
      </c>
      <c r="B3782" s="3" t="s">
        <v>1164</v>
      </c>
      <c r="C3782" s="3" t="s">
        <v>5273</v>
      </c>
      <c r="D3782" s="6">
        <v>5200</v>
      </c>
      <c r="E3782" s="8">
        <v>0</v>
      </c>
      <c r="F3782" t="s">
        <v>8220</v>
      </c>
      <c r="G3782" t="s">
        <v>8223</v>
      </c>
      <c r="H3782" t="s">
        <v>8245</v>
      </c>
      <c r="I3782" s="12">
        <v>1407604920</v>
      </c>
      <c r="J3782" s="12">
        <v>1405012920</v>
      </c>
      <c r="K3782" s="13">
        <f>(J3782/86400)+25569</f>
        <v>41830.723611111112</v>
      </c>
      <c r="L3782" t="b">
        <v>0</v>
      </c>
      <c r="M3782">
        <v>0</v>
      </c>
      <c r="N3782" t="b">
        <v>0</v>
      </c>
      <c r="O3782" t="s">
        <v>8282</v>
      </c>
      <c r="Q3782">
        <f>YEAR(K3782)</f>
        <v>2014</v>
      </c>
      <c r="R3782">
        <f t="shared" si="114"/>
        <v>0</v>
      </c>
      <c r="S3782" s="17" t="s">
        <v>8339</v>
      </c>
      <c r="T3782" t="s">
        <v>8365</v>
      </c>
    </row>
    <row r="3783" spans="1:20" ht="64" x14ac:dyDescent="0.2">
      <c r="A3783">
        <v>1164</v>
      </c>
      <c r="B3783" s="3" t="s">
        <v>1165</v>
      </c>
      <c r="C3783" s="3" t="s">
        <v>5274</v>
      </c>
      <c r="D3783" s="6">
        <v>10000</v>
      </c>
      <c r="E3783" s="8">
        <v>0</v>
      </c>
      <c r="F3783" t="s">
        <v>8220</v>
      </c>
      <c r="G3783" t="s">
        <v>8223</v>
      </c>
      <c r="H3783" t="s">
        <v>8245</v>
      </c>
      <c r="I3783" s="12">
        <v>1466270582</v>
      </c>
      <c r="J3783" s="12">
        <v>1463678582</v>
      </c>
      <c r="K3783" s="13">
        <f>(J3783/86400)+25569</f>
        <v>42509.724328703705</v>
      </c>
      <c r="L3783" t="b">
        <v>0</v>
      </c>
      <c r="M3783">
        <v>0</v>
      </c>
      <c r="N3783" t="b">
        <v>0</v>
      </c>
      <c r="O3783" t="s">
        <v>8282</v>
      </c>
      <c r="Q3783">
        <f>YEAR(K3783)</f>
        <v>2016</v>
      </c>
      <c r="R3783">
        <f t="shared" si="114"/>
        <v>0</v>
      </c>
      <c r="S3783" s="17" t="s">
        <v>8339</v>
      </c>
      <c r="T3783" t="s">
        <v>8365</v>
      </c>
    </row>
    <row r="3784" spans="1:20" ht="19" x14ac:dyDescent="0.2">
      <c r="A3784">
        <v>1172</v>
      </c>
      <c r="B3784" s="3" t="s">
        <v>1173</v>
      </c>
      <c r="C3784" s="3" t="s">
        <v>5282</v>
      </c>
      <c r="D3784" s="6">
        <v>9000</v>
      </c>
      <c r="E3784" s="8">
        <v>0</v>
      </c>
      <c r="F3784" t="s">
        <v>8220</v>
      </c>
      <c r="G3784" t="s">
        <v>8223</v>
      </c>
      <c r="H3784" t="s">
        <v>8245</v>
      </c>
      <c r="I3784" s="12">
        <v>1408551752</v>
      </c>
      <c r="J3784" s="12">
        <v>1405959752</v>
      </c>
      <c r="K3784" s="13">
        <f>(J3784/86400)+25569</f>
        <v>41841.682314814811</v>
      </c>
      <c r="L3784" t="b">
        <v>0</v>
      </c>
      <c r="M3784">
        <v>0</v>
      </c>
      <c r="N3784" t="b">
        <v>0</v>
      </c>
      <c r="O3784" t="s">
        <v>8282</v>
      </c>
      <c r="Q3784">
        <f>YEAR(K3784)</f>
        <v>2014</v>
      </c>
      <c r="R3784">
        <f t="shared" si="114"/>
        <v>0</v>
      </c>
      <c r="S3784" s="17" t="s">
        <v>8339</v>
      </c>
      <c r="T3784" t="s">
        <v>8365</v>
      </c>
    </row>
    <row r="3785" spans="1:20" ht="48" x14ac:dyDescent="0.2">
      <c r="A3785">
        <v>1177</v>
      </c>
      <c r="B3785" s="3" t="s">
        <v>1178</v>
      </c>
      <c r="C3785" s="3" t="s">
        <v>5287</v>
      </c>
      <c r="D3785" s="6">
        <v>6000</v>
      </c>
      <c r="E3785" s="8">
        <v>0</v>
      </c>
      <c r="F3785" t="s">
        <v>8220</v>
      </c>
      <c r="G3785" t="s">
        <v>8224</v>
      </c>
      <c r="H3785" t="s">
        <v>8246</v>
      </c>
      <c r="I3785" s="12">
        <v>1413388296</v>
      </c>
      <c r="J3785" s="12">
        <v>1410796296</v>
      </c>
      <c r="K3785" s="13">
        <f>(J3785/86400)+25569</f>
        <v>41897.660833333335</v>
      </c>
      <c r="L3785" t="b">
        <v>0</v>
      </c>
      <c r="M3785">
        <v>0</v>
      </c>
      <c r="N3785" t="b">
        <v>0</v>
      </c>
      <c r="O3785" t="s">
        <v>8282</v>
      </c>
      <c r="Q3785">
        <f>YEAR(K3785)</f>
        <v>2014</v>
      </c>
      <c r="R3785">
        <f t="shared" si="114"/>
        <v>0</v>
      </c>
      <c r="S3785" s="17" t="s">
        <v>8339</v>
      </c>
      <c r="T3785" t="s">
        <v>8365</v>
      </c>
    </row>
    <row r="3786" spans="1:20" ht="48" x14ac:dyDescent="0.2">
      <c r="A3786">
        <v>2404</v>
      </c>
      <c r="B3786" s="3" t="s">
        <v>2405</v>
      </c>
      <c r="C3786" s="3" t="s">
        <v>6514</v>
      </c>
      <c r="D3786" s="6">
        <v>15000</v>
      </c>
      <c r="E3786" s="8">
        <v>0</v>
      </c>
      <c r="F3786" t="s">
        <v>8220</v>
      </c>
      <c r="G3786" t="s">
        <v>8223</v>
      </c>
      <c r="H3786" t="s">
        <v>8245</v>
      </c>
      <c r="I3786" s="12">
        <v>1451782607</v>
      </c>
      <c r="J3786" s="12">
        <v>1449190607</v>
      </c>
      <c r="K3786" s="13">
        <f>(J3786/86400)+25569</f>
        <v>42342.03943287037</v>
      </c>
      <c r="L3786" t="b">
        <v>0</v>
      </c>
      <c r="M3786">
        <v>0</v>
      </c>
      <c r="N3786" t="b">
        <v>0</v>
      </c>
      <c r="O3786" t="s">
        <v>8282</v>
      </c>
      <c r="Q3786">
        <f>YEAR(K3786)</f>
        <v>2015</v>
      </c>
      <c r="R3786">
        <f t="shared" si="114"/>
        <v>0</v>
      </c>
      <c r="S3786" s="17" t="s">
        <v>8339</v>
      </c>
      <c r="T3786" t="s">
        <v>8365</v>
      </c>
    </row>
    <row r="3787" spans="1:20" ht="64" x14ac:dyDescent="0.2">
      <c r="A3787">
        <v>2410</v>
      </c>
      <c r="B3787" s="3" t="s">
        <v>2411</v>
      </c>
      <c r="C3787" s="3" t="s">
        <v>6520</v>
      </c>
      <c r="D3787" s="6">
        <v>15000</v>
      </c>
      <c r="E3787" s="8">
        <v>0</v>
      </c>
      <c r="F3787" t="s">
        <v>8220</v>
      </c>
      <c r="G3787" t="s">
        <v>8225</v>
      </c>
      <c r="H3787" t="s">
        <v>8247</v>
      </c>
      <c r="I3787" s="12">
        <v>1441619275</v>
      </c>
      <c r="J3787" s="12">
        <v>1439027275</v>
      </c>
      <c r="K3787" s="13">
        <f>(J3787/86400)+25569</f>
        <v>42224.408275462964</v>
      </c>
      <c r="L3787" t="b">
        <v>0</v>
      </c>
      <c r="M3787">
        <v>0</v>
      </c>
      <c r="N3787" t="b">
        <v>0</v>
      </c>
      <c r="O3787" t="s">
        <v>8282</v>
      </c>
      <c r="Q3787">
        <f>YEAR(K3787)</f>
        <v>2015</v>
      </c>
      <c r="R3787">
        <f t="shared" si="114"/>
        <v>0</v>
      </c>
      <c r="S3787" s="17" t="s">
        <v>8339</v>
      </c>
      <c r="T3787" t="s">
        <v>8365</v>
      </c>
    </row>
    <row r="3788" spans="1:20" ht="48" x14ac:dyDescent="0.2">
      <c r="A3788">
        <v>2412</v>
      </c>
      <c r="B3788" s="3" t="s">
        <v>2413</v>
      </c>
      <c r="C3788" s="3" t="s">
        <v>6522</v>
      </c>
      <c r="D3788" s="6">
        <v>8000</v>
      </c>
      <c r="E3788" s="8">
        <v>0</v>
      </c>
      <c r="F3788" t="s">
        <v>8220</v>
      </c>
      <c r="G3788" t="s">
        <v>8229</v>
      </c>
      <c r="H3788" t="s">
        <v>8248</v>
      </c>
      <c r="I3788" s="12">
        <v>1480185673</v>
      </c>
      <c r="J3788" s="12">
        <v>1476294073</v>
      </c>
      <c r="K3788" s="13">
        <f>(J3788/86400)+25569</f>
        <v>42655.736956018518</v>
      </c>
      <c r="L3788" t="b">
        <v>0</v>
      </c>
      <c r="M3788">
        <v>0</v>
      </c>
      <c r="N3788" t="b">
        <v>0</v>
      </c>
      <c r="O3788" t="s">
        <v>8282</v>
      </c>
      <c r="Q3788">
        <f>YEAR(K3788)</f>
        <v>2016</v>
      </c>
      <c r="R3788">
        <f t="shared" si="114"/>
        <v>0</v>
      </c>
      <c r="S3788" s="17" t="s">
        <v>8339</v>
      </c>
      <c r="T3788" t="s">
        <v>8365</v>
      </c>
    </row>
    <row r="3789" spans="1:20" ht="48" x14ac:dyDescent="0.2">
      <c r="A3789">
        <v>2417</v>
      </c>
      <c r="B3789" s="3" t="s">
        <v>2418</v>
      </c>
      <c r="C3789" s="3" t="s">
        <v>6527</v>
      </c>
      <c r="D3789" s="6">
        <v>1000</v>
      </c>
      <c r="E3789" s="8">
        <v>0</v>
      </c>
      <c r="F3789" t="s">
        <v>8220</v>
      </c>
      <c r="G3789" t="s">
        <v>8223</v>
      </c>
      <c r="H3789" t="s">
        <v>8245</v>
      </c>
      <c r="I3789" s="12">
        <v>1407705187</v>
      </c>
      <c r="J3789" s="12">
        <v>1405113187</v>
      </c>
      <c r="K3789" s="13">
        <f>(J3789/86400)+25569</f>
        <v>41831.884108796294</v>
      </c>
      <c r="L3789" t="b">
        <v>0</v>
      </c>
      <c r="M3789">
        <v>0</v>
      </c>
      <c r="N3789" t="b">
        <v>0</v>
      </c>
      <c r="O3789" t="s">
        <v>8282</v>
      </c>
      <c r="Q3789">
        <f>YEAR(K3789)</f>
        <v>2014</v>
      </c>
      <c r="R3789">
        <f t="shared" si="114"/>
        <v>0</v>
      </c>
      <c r="S3789" s="17" t="s">
        <v>8339</v>
      </c>
      <c r="T3789" t="s">
        <v>8365</v>
      </c>
    </row>
    <row r="3790" spans="1:20" ht="48" x14ac:dyDescent="0.2">
      <c r="A3790">
        <v>2419</v>
      </c>
      <c r="B3790" s="3" t="s">
        <v>2420</v>
      </c>
      <c r="C3790" s="3" t="s">
        <v>6529</v>
      </c>
      <c r="D3790" s="6">
        <v>3000</v>
      </c>
      <c r="E3790" s="8">
        <v>0</v>
      </c>
      <c r="F3790" t="s">
        <v>8220</v>
      </c>
      <c r="G3790" t="s">
        <v>8223</v>
      </c>
      <c r="H3790" t="s">
        <v>8245</v>
      </c>
      <c r="I3790" s="12">
        <v>1424281389</v>
      </c>
      <c r="J3790" s="12">
        <v>1419097389</v>
      </c>
      <c r="K3790" s="13">
        <f>(J3790/86400)+25569</f>
        <v>41993.738298611112</v>
      </c>
      <c r="L3790" t="b">
        <v>0</v>
      </c>
      <c r="M3790">
        <v>0</v>
      </c>
      <c r="N3790" t="b">
        <v>0</v>
      </c>
      <c r="O3790" t="s">
        <v>8282</v>
      </c>
      <c r="Q3790">
        <f>YEAR(K3790)</f>
        <v>2014</v>
      </c>
      <c r="R3790">
        <f t="shared" si="114"/>
        <v>0</v>
      </c>
      <c r="S3790" s="17" t="s">
        <v>8339</v>
      </c>
      <c r="T3790" t="s">
        <v>8365</v>
      </c>
    </row>
    <row r="3791" spans="1:20" ht="48" x14ac:dyDescent="0.2">
      <c r="A3791">
        <v>2426</v>
      </c>
      <c r="B3791" s="3" t="s">
        <v>2427</v>
      </c>
      <c r="C3791" s="3" t="s">
        <v>6536</v>
      </c>
      <c r="D3791" s="6">
        <v>20000</v>
      </c>
      <c r="E3791" s="8">
        <v>0</v>
      </c>
      <c r="F3791" t="s">
        <v>8220</v>
      </c>
      <c r="G3791" t="s">
        <v>8223</v>
      </c>
      <c r="H3791" t="s">
        <v>8245</v>
      </c>
      <c r="I3791" s="12">
        <v>1439006692</v>
      </c>
      <c r="J3791" s="12">
        <v>1433822692</v>
      </c>
      <c r="K3791" s="13">
        <f>(J3791/86400)+25569</f>
        <v>42164.170046296298</v>
      </c>
      <c r="L3791" t="b">
        <v>0</v>
      </c>
      <c r="M3791">
        <v>0</v>
      </c>
      <c r="N3791" t="b">
        <v>0</v>
      </c>
      <c r="O3791" t="s">
        <v>8282</v>
      </c>
      <c r="Q3791">
        <f>YEAR(K3791)</f>
        <v>2015</v>
      </c>
      <c r="R3791">
        <f t="shared" si="114"/>
        <v>0</v>
      </c>
      <c r="S3791" s="17" t="s">
        <v>8339</v>
      </c>
      <c r="T3791" t="s">
        <v>8365</v>
      </c>
    </row>
    <row r="3792" spans="1:20" ht="48" x14ac:dyDescent="0.2">
      <c r="A3792">
        <v>2433</v>
      </c>
      <c r="B3792" s="3" t="s">
        <v>2434</v>
      </c>
      <c r="C3792" s="3" t="s">
        <v>6543</v>
      </c>
      <c r="D3792" s="6">
        <v>10000</v>
      </c>
      <c r="E3792" s="8">
        <v>0</v>
      </c>
      <c r="F3792" t="s">
        <v>8220</v>
      </c>
      <c r="G3792" t="s">
        <v>8223</v>
      </c>
      <c r="H3792" t="s">
        <v>8245</v>
      </c>
      <c r="I3792" s="12">
        <v>1456608943</v>
      </c>
      <c r="J3792" s="12">
        <v>1454016943</v>
      </c>
      <c r="K3792" s="13">
        <f>(J3792/86400)+25569</f>
        <v>42397.89980324074</v>
      </c>
      <c r="L3792" t="b">
        <v>0</v>
      </c>
      <c r="M3792">
        <v>0</v>
      </c>
      <c r="N3792" t="b">
        <v>0</v>
      </c>
      <c r="O3792" t="s">
        <v>8282</v>
      </c>
      <c r="Q3792">
        <f>YEAR(K3792)</f>
        <v>2016</v>
      </c>
      <c r="R3792">
        <f t="shared" si="114"/>
        <v>0</v>
      </c>
      <c r="S3792" s="17" t="s">
        <v>8339</v>
      </c>
      <c r="T3792" t="s">
        <v>8365</v>
      </c>
    </row>
    <row r="3793" spans="1:20" ht="48" x14ac:dyDescent="0.2">
      <c r="A3793">
        <v>2437</v>
      </c>
      <c r="B3793" s="3" t="s">
        <v>2438</v>
      </c>
      <c r="C3793" s="3" t="s">
        <v>6547</v>
      </c>
      <c r="D3793" s="6">
        <v>8000</v>
      </c>
      <c r="E3793" s="8">
        <v>0</v>
      </c>
      <c r="F3793" t="s">
        <v>8220</v>
      </c>
      <c r="G3793" t="s">
        <v>8223</v>
      </c>
      <c r="H3793" t="s">
        <v>8245</v>
      </c>
      <c r="I3793" s="12">
        <v>1426615200</v>
      </c>
      <c r="J3793" s="12">
        <v>1422400188</v>
      </c>
      <c r="K3793" s="13">
        <f>(J3793/86400)+25569</f>
        <v>42031.965138888889</v>
      </c>
      <c r="L3793" t="b">
        <v>0</v>
      </c>
      <c r="M3793">
        <v>0</v>
      </c>
      <c r="N3793" t="b">
        <v>0</v>
      </c>
      <c r="O3793" t="s">
        <v>8282</v>
      </c>
      <c r="Q3793">
        <f>YEAR(K3793)</f>
        <v>2015</v>
      </c>
      <c r="R3793">
        <f t="shared" si="114"/>
        <v>0</v>
      </c>
      <c r="S3793" s="17" t="s">
        <v>8339</v>
      </c>
      <c r="T3793" t="s">
        <v>8365</v>
      </c>
    </row>
    <row r="3794" spans="1:20" ht="48" x14ac:dyDescent="0.2">
      <c r="A3794">
        <v>2439</v>
      </c>
      <c r="B3794" s="3" t="s">
        <v>2440</v>
      </c>
      <c r="C3794" s="3" t="s">
        <v>6549</v>
      </c>
      <c r="D3794" s="6">
        <v>10000</v>
      </c>
      <c r="E3794" s="8">
        <v>0</v>
      </c>
      <c r="F3794" t="s">
        <v>8220</v>
      </c>
      <c r="G3794" t="s">
        <v>8223</v>
      </c>
      <c r="H3794" t="s">
        <v>8245</v>
      </c>
      <c r="I3794" s="12">
        <v>1445197129</v>
      </c>
      <c r="J3794" s="12">
        <v>1442605129</v>
      </c>
      <c r="K3794" s="13">
        <f>(J3794/86400)+25569</f>
        <v>42265.818622685183</v>
      </c>
      <c r="L3794" t="b">
        <v>0</v>
      </c>
      <c r="M3794">
        <v>0</v>
      </c>
      <c r="N3794" t="b">
        <v>0</v>
      </c>
      <c r="O3794" t="s">
        <v>8282</v>
      </c>
      <c r="Q3794">
        <f>YEAR(K3794)</f>
        <v>2015</v>
      </c>
      <c r="R3794">
        <f t="shared" si="114"/>
        <v>0</v>
      </c>
      <c r="S3794" s="17" t="s">
        <v>8339</v>
      </c>
      <c r="T3794" t="s">
        <v>8365</v>
      </c>
    </row>
    <row r="3795" spans="1:20" ht="48" hidden="1" x14ac:dyDescent="0.2">
      <c r="A3795">
        <v>2561</v>
      </c>
      <c r="B3795" s="3" t="s">
        <v>2561</v>
      </c>
      <c r="C3795" s="3" t="s">
        <v>6671</v>
      </c>
      <c r="D3795" s="6">
        <v>100000</v>
      </c>
      <c r="E3795" s="8">
        <v>0</v>
      </c>
      <c r="F3795" t="s">
        <v>8219</v>
      </c>
      <c r="G3795" t="s">
        <v>8228</v>
      </c>
      <c r="H3795" t="s">
        <v>8250</v>
      </c>
      <c r="I3795" s="12">
        <v>1444740089</v>
      </c>
      <c r="J3795" s="12">
        <v>1442148089</v>
      </c>
      <c r="K3795" s="13">
        <f>(J3795/86400)+25569</f>
        <v>42260.528807870374</v>
      </c>
      <c r="L3795" t="b">
        <v>0</v>
      </c>
      <c r="M3795">
        <v>0</v>
      </c>
      <c r="N3795" t="b">
        <v>0</v>
      </c>
      <c r="O3795" t="s">
        <v>8282</v>
      </c>
      <c r="Q3795">
        <f>YEAR(K3795)</f>
        <v>2015</v>
      </c>
      <c r="R3795">
        <f t="shared" si="114"/>
        <v>0</v>
      </c>
      <c r="S3795" s="17" t="s">
        <v>8339</v>
      </c>
      <c r="T3795" t="s">
        <v>8365</v>
      </c>
    </row>
    <row r="3796" spans="1:20" ht="32" hidden="1" x14ac:dyDescent="0.2">
      <c r="A3796">
        <v>2563</v>
      </c>
      <c r="B3796" s="3" t="s">
        <v>2563</v>
      </c>
      <c r="C3796" s="3" t="s">
        <v>6673</v>
      </c>
      <c r="D3796" s="6">
        <v>20000</v>
      </c>
      <c r="E3796" s="8">
        <v>0</v>
      </c>
      <c r="F3796" t="s">
        <v>8219</v>
      </c>
      <c r="G3796" t="s">
        <v>8223</v>
      </c>
      <c r="H3796" t="s">
        <v>8245</v>
      </c>
      <c r="I3796" s="12">
        <v>1438226451</v>
      </c>
      <c r="J3796" s="12">
        <v>1433042451</v>
      </c>
      <c r="K3796" s="13">
        <f>(J3796/86400)+25569</f>
        <v>42155.139479166668</v>
      </c>
      <c r="L3796" t="b">
        <v>0</v>
      </c>
      <c r="M3796">
        <v>0</v>
      </c>
      <c r="N3796" t="b">
        <v>0</v>
      </c>
      <c r="O3796" t="s">
        <v>8282</v>
      </c>
      <c r="Q3796">
        <f>YEAR(K3796)</f>
        <v>2015</v>
      </c>
      <c r="R3796">
        <f t="shared" si="114"/>
        <v>0</v>
      </c>
      <c r="S3796" s="17" t="s">
        <v>8339</v>
      </c>
      <c r="T3796" t="s">
        <v>8365</v>
      </c>
    </row>
    <row r="3797" spans="1:20" ht="48" hidden="1" x14ac:dyDescent="0.2">
      <c r="A3797">
        <v>2564</v>
      </c>
      <c r="B3797" s="3" t="s">
        <v>2564</v>
      </c>
      <c r="C3797" s="3" t="s">
        <v>6674</v>
      </c>
      <c r="D3797" s="6">
        <v>40000</v>
      </c>
      <c r="E3797" s="8">
        <v>0</v>
      </c>
      <c r="F3797" t="s">
        <v>8219</v>
      </c>
      <c r="G3797" t="s">
        <v>8228</v>
      </c>
      <c r="H3797" t="s">
        <v>8250</v>
      </c>
      <c r="I3797" s="12">
        <v>1406854699</v>
      </c>
      <c r="J3797" s="12">
        <v>1404262699</v>
      </c>
      <c r="K3797" s="13">
        <f>(J3797/86400)+25569</f>
        <v>41822.040497685186</v>
      </c>
      <c r="L3797" t="b">
        <v>0</v>
      </c>
      <c r="M3797">
        <v>0</v>
      </c>
      <c r="N3797" t="b">
        <v>0</v>
      </c>
      <c r="O3797" t="s">
        <v>8282</v>
      </c>
      <c r="Q3797">
        <f>YEAR(K3797)</f>
        <v>2014</v>
      </c>
      <c r="R3797">
        <f t="shared" si="114"/>
        <v>0</v>
      </c>
      <c r="S3797" s="17" t="s">
        <v>8339</v>
      </c>
      <c r="T3797" t="s">
        <v>8365</v>
      </c>
    </row>
    <row r="3798" spans="1:20" ht="48" hidden="1" x14ac:dyDescent="0.2">
      <c r="A3798">
        <v>2566</v>
      </c>
      <c r="B3798" s="3" t="s">
        <v>2566</v>
      </c>
      <c r="C3798" s="3" t="s">
        <v>6676</v>
      </c>
      <c r="D3798" s="6">
        <v>35000</v>
      </c>
      <c r="E3798" s="8">
        <v>0</v>
      </c>
      <c r="F3798" t="s">
        <v>8219</v>
      </c>
      <c r="G3798" t="s">
        <v>8223</v>
      </c>
      <c r="H3798" t="s">
        <v>8245</v>
      </c>
      <c r="I3798" s="12">
        <v>1408663948</v>
      </c>
      <c r="J3798" s="12">
        <v>1406071948</v>
      </c>
      <c r="K3798" s="13">
        <f>(J3798/86400)+25569</f>
        <v>41842.980879629627</v>
      </c>
      <c r="L3798" t="b">
        <v>0</v>
      </c>
      <c r="M3798">
        <v>0</v>
      </c>
      <c r="N3798" t="b">
        <v>0</v>
      </c>
      <c r="O3798" t="s">
        <v>8282</v>
      </c>
      <c r="Q3798">
        <f>YEAR(K3798)</f>
        <v>2014</v>
      </c>
      <c r="R3798">
        <f t="shared" si="114"/>
        <v>0</v>
      </c>
      <c r="S3798" s="17" t="s">
        <v>8339</v>
      </c>
      <c r="T3798" t="s">
        <v>8365</v>
      </c>
    </row>
    <row r="3799" spans="1:20" ht="48" hidden="1" x14ac:dyDescent="0.2">
      <c r="A3799">
        <v>2572</v>
      </c>
      <c r="B3799" s="3" t="s">
        <v>2572</v>
      </c>
      <c r="C3799" s="3" t="s">
        <v>6682</v>
      </c>
      <c r="D3799" s="6">
        <v>30000</v>
      </c>
      <c r="E3799" s="8">
        <v>0</v>
      </c>
      <c r="F3799" t="s">
        <v>8219</v>
      </c>
      <c r="G3799" t="s">
        <v>8223</v>
      </c>
      <c r="H3799" t="s">
        <v>8245</v>
      </c>
      <c r="I3799" s="12">
        <v>1428893517</v>
      </c>
      <c r="J3799" s="12">
        <v>1426301517</v>
      </c>
      <c r="K3799" s="13">
        <f>(J3799/86400)+25569</f>
        <v>42077.119409722218</v>
      </c>
      <c r="L3799" t="b">
        <v>0</v>
      </c>
      <c r="M3799">
        <v>0</v>
      </c>
      <c r="N3799" t="b">
        <v>0</v>
      </c>
      <c r="O3799" t="s">
        <v>8282</v>
      </c>
      <c r="Q3799">
        <f>YEAR(K3799)</f>
        <v>2015</v>
      </c>
      <c r="R3799">
        <f t="shared" si="114"/>
        <v>0</v>
      </c>
      <c r="S3799" s="17" t="s">
        <v>8339</v>
      </c>
      <c r="T3799" t="s">
        <v>8365</v>
      </c>
    </row>
    <row r="3800" spans="1:20" ht="48" hidden="1" x14ac:dyDescent="0.2">
      <c r="A3800">
        <v>2573</v>
      </c>
      <c r="B3800" s="3" t="s">
        <v>2573</v>
      </c>
      <c r="C3800" s="3" t="s">
        <v>6683</v>
      </c>
      <c r="D3800" s="6">
        <v>8000</v>
      </c>
      <c r="E3800" s="8">
        <v>0</v>
      </c>
      <c r="F3800" t="s">
        <v>8219</v>
      </c>
      <c r="G3800" t="s">
        <v>8223</v>
      </c>
      <c r="H3800" t="s">
        <v>8245</v>
      </c>
      <c r="I3800" s="12">
        <v>1408803149</v>
      </c>
      <c r="J3800" s="12">
        <v>1404915149</v>
      </c>
      <c r="K3800" s="13">
        <f>(J3800/86400)+25569</f>
        <v>41829.592002314814</v>
      </c>
      <c r="L3800" t="b">
        <v>0</v>
      </c>
      <c r="M3800">
        <v>0</v>
      </c>
      <c r="N3800" t="b">
        <v>0</v>
      </c>
      <c r="O3800" t="s">
        <v>8282</v>
      </c>
      <c r="Q3800">
        <f>YEAR(K3800)</f>
        <v>2014</v>
      </c>
      <c r="R3800">
        <f t="shared" si="114"/>
        <v>0</v>
      </c>
      <c r="S3800" s="17" t="s">
        <v>8339</v>
      </c>
      <c r="T3800" t="s">
        <v>8365</v>
      </c>
    </row>
    <row r="3801" spans="1:20" ht="48" hidden="1" x14ac:dyDescent="0.2">
      <c r="A3801">
        <v>2574</v>
      </c>
      <c r="B3801" s="3" t="s">
        <v>2574</v>
      </c>
      <c r="C3801" s="3" t="s">
        <v>6684</v>
      </c>
      <c r="D3801" s="6">
        <v>10000</v>
      </c>
      <c r="E3801" s="8">
        <v>0</v>
      </c>
      <c r="F3801" t="s">
        <v>8219</v>
      </c>
      <c r="G3801" t="s">
        <v>8223</v>
      </c>
      <c r="H3801" t="s">
        <v>8245</v>
      </c>
      <c r="I3801" s="12">
        <v>1463600945</v>
      </c>
      <c r="J3801" s="12">
        <v>1461786545</v>
      </c>
      <c r="K3801" s="13">
        <f>(J3801/86400)+25569</f>
        <v>42487.825752314813</v>
      </c>
      <c r="L3801" t="b">
        <v>0</v>
      </c>
      <c r="M3801">
        <v>0</v>
      </c>
      <c r="N3801" t="b">
        <v>0</v>
      </c>
      <c r="O3801" t="s">
        <v>8282</v>
      </c>
      <c r="Q3801">
        <f>YEAR(K3801)</f>
        <v>2016</v>
      </c>
      <c r="R3801">
        <f t="shared" si="114"/>
        <v>0</v>
      </c>
      <c r="S3801" s="17" t="s">
        <v>8339</v>
      </c>
      <c r="T3801" t="s">
        <v>8365</v>
      </c>
    </row>
    <row r="3802" spans="1:20" ht="48" hidden="1" x14ac:dyDescent="0.2">
      <c r="A3802">
        <v>2575</v>
      </c>
      <c r="B3802" s="3" t="s">
        <v>2575</v>
      </c>
      <c r="C3802" s="3" t="s">
        <v>6685</v>
      </c>
      <c r="D3802" s="6">
        <v>85000</v>
      </c>
      <c r="E3802" s="8">
        <v>0</v>
      </c>
      <c r="F3802" t="s">
        <v>8219</v>
      </c>
      <c r="G3802" t="s">
        <v>8223</v>
      </c>
      <c r="H3802" t="s">
        <v>8245</v>
      </c>
      <c r="I3802" s="12">
        <v>1421030194</v>
      </c>
      <c r="J3802" s="12">
        <v>1418438194</v>
      </c>
      <c r="K3802" s="13">
        <f>(J3802/86400)+25569</f>
        <v>41986.108726851853</v>
      </c>
      <c r="L3802" t="b">
        <v>0</v>
      </c>
      <c r="M3802">
        <v>0</v>
      </c>
      <c r="N3802" t="b">
        <v>0</v>
      </c>
      <c r="O3802" t="s">
        <v>8282</v>
      </c>
      <c r="Q3802">
        <f>YEAR(K3802)</f>
        <v>2014</v>
      </c>
      <c r="R3802">
        <f t="shared" si="114"/>
        <v>0</v>
      </c>
      <c r="S3802" s="17" t="s">
        <v>8339</v>
      </c>
      <c r="T3802" t="s">
        <v>8365</v>
      </c>
    </row>
    <row r="3803" spans="1:20" ht="32" hidden="1" x14ac:dyDescent="0.2">
      <c r="A3803">
        <v>2576</v>
      </c>
      <c r="B3803" s="3" t="s">
        <v>2576</v>
      </c>
      <c r="C3803" s="3" t="s">
        <v>6686</v>
      </c>
      <c r="D3803" s="6">
        <v>10000</v>
      </c>
      <c r="E3803" s="8">
        <v>0</v>
      </c>
      <c r="F3803" t="s">
        <v>8219</v>
      </c>
      <c r="G3803" t="s">
        <v>8223</v>
      </c>
      <c r="H3803" t="s">
        <v>8245</v>
      </c>
      <c r="I3803" s="12">
        <v>1428707647</v>
      </c>
      <c r="J3803" s="12">
        <v>1424823247</v>
      </c>
      <c r="K3803" s="13">
        <f>(J3803/86400)+25569</f>
        <v>42060.00980324074</v>
      </c>
      <c r="L3803" t="b">
        <v>0</v>
      </c>
      <c r="M3803">
        <v>0</v>
      </c>
      <c r="N3803" t="b">
        <v>0</v>
      </c>
      <c r="O3803" t="s">
        <v>8282</v>
      </c>
      <c r="Q3803">
        <f>YEAR(K3803)</f>
        <v>2015</v>
      </c>
      <c r="R3803">
        <f t="shared" si="114"/>
        <v>0</v>
      </c>
      <c r="S3803" s="17" t="s">
        <v>8339</v>
      </c>
      <c r="T3803" t="s">
        <v>8365</v>
      </c>
    </row>
    <row r="3804" spans="1:20" ht="48" hidden="1" x14ac:dyDescent="0.2">
      <c r="A3804">
        <v>2577</v>
      </c>
      <c r="B3804" s="3" t="s">
        <v>2577</v>
      </c>
      <c r="C3804" s="3" t="s">
        <v>6687</v>
      </c>
      <c r="D3804" s="6">
        <v>15000</v>
      </c>
      <c r="E3804" s="8">
        <v>0</v>
      </c>
      <c r="F3804" t="s">
        <v>8219</v>
      </c>
      <c r="G3804" t="s">
        <v>8223</v>
      </c>
      <c r="H3804" t="s">
        <v>8245</v>
      </c>
      <c r="I3804" s="12">
        <v>1407181297</v>
      </c>
      <c r="J3804" s="12">
        <v>1405021297</v>
      </c>
      <c r="K3804" s="13">
        <f>(J3804/86400)+25569</f>
        <v>41830.820567129631</v>
      </c>
      <c r="L3804" t="b">
        <v>0</v>
      </c>
      <c r="M3804">
        <v>0</v>
      </c>
      <c r="N3804" t="b">
        <v>0</v>
      </c>
      <c r="O3804" t="s">
        <v>8282</v>
      </c>
      <c r="Q3804">
        <f>YEAR(K3804)</f>
        <v>2014</v>
      </c>
      <c r="R3804">
        <f t="shared" si="114"/>
        <v>0</v>
      </c>
      <c r="S3804" s="17" t="s">
        <v>8339</v>
      </c>
      <c r="T3804" t="s">
        <v>8365</v>
      </c>
    </row>
    <row r="3805" spans="1:20" ht="48" hidden="1" x14ac:dyDescent="0.2">
      <c r="A3805">
        <v>2578</v>
      </c>
      <c r="B3805" s="3" t="s">
        <v>2578</v>
      </c>
      <c r="C3805" s="3" t="s">
        <v>6688</v>
      </c>
      <c r="D3805" s="6">
        <v>6000</v>
      </c>
      <c r="E3805" s="8">
        <v>0</v>
      </c>
      <c r="F3805" t="s">
        <v>8219</v>
      </c>
      <c r="G3805" t="s">
        <v>8223</v>
      </c>
      <c r="H3805" t="s">
        <v>8245</v>
      </c>
      <c r="I3805" s="12">
        <v>1444410000</v>
      </c>
      <c r="J3805" s="12">
        <v>1440203579</v>
      </c>
      <c r="K3805" s="13">
        <f>(J3805/86400)+25569</f>
        <v>42238.022905092592</v>
      </c>
      <c r="L3805" t="b">
        <v>0</v>
      </c>
      <c r="M3805">
        <v>0</v>
      </c>
      <c r="N3805" t="b">
        <v>0</v>
      </c>
      <c r="O3805" t="s">
        <v>8282</v>
      </c>
      <c r="Q3805">
        <f>YEAR(K3805)</f>
        <v>2015</v>
      </c>
      <c r="R3805">
        <f t="shared" si="114"/>
        <v>0</v>
      </c>
      <c r="S3805" s="17" t="s">
        <v>8339</v>
      </c>
      <c r="T3805" t="s">
        <v>8365</v>
      </c>
    </row>
    <row r="3806" spans="1:20" ht="32" x14ac:dyDescent="0.2">
      <c r="A3806">
        <v>2584</v>
      </c>
      <c r="B3806" s="3" t="s">
        <v>2584</v>
      </c>
      <c r="C3806" s="3" t="s">
        <v>6694</v>
      </c>
      <c r="D3806" s="6">
        <v>10000</v>
      </c>
      <c r="E3806" s="8">
        <v>0</v>
      </c>
      <c r="F3806" t="s">
        <v>8220</v>
      </c>
      <c r="G3806" t="s">
        <v>8223</v>
      </c>
      <c r="H3806" t="s">
        <v>8245</v>
      </c>
      <c r="I3806" s="12">
        <v>1434341369</v>
      </c>
      <c r="J3806" s="12">
        <v>1431749369</v>
      </c>
      <c r="K3806" s="13">
        <f>(J3806/86400)+25569</f>
        <v>42140.173252314809</v>
      </c>
      <c r="L3806" t="b">
        <v>0</v>
      </c>
      <c r="M3806">
        <v>0</v>
      </c>
      <c r="N3806" t="b">
        <v>0</v>
      </c>
      <c r="O3806" t="s">
        <v>8282</v>
      </c>
      <c r="Q3806">
        <f>YEAR(K3806)</f>
        <v>2015</v>
      </c>
      <c r="R3806">
        <f t="shared" si="114"/>
        <v>0</v>
      </c>
      <c r="S3806" s="17" t="s">
        <v>8339</v>
      </c>
      <c r="T3806" t="s">
        <v>8365</v>
      </c>
    </row>
    <row r="3807" spans="1:20" ht="48" x14ac:dyDescent="0.2">
      <c r="A3807">
        <v>2590</v>
      </c>
      <c r="B3807" s="3" t="s">
        <v>2590</v>
      </c>
      <c r="C3807" s="3" t="s">
        <v>6700</v>
      </c>
      <c r="D3807" s="6">
        <v>3000</v>
      </c>
      <c r="E3807" s="8">
        <v>0</v>
      </c>
      <c r="F3807" t="s">
        <v>8220</v>
      </c>
      <c r="G3807" t="s">
        <v>8225</v>
      </c>
      <c r="H3807" t="s">
        <v>8247</v>
      </c>
      <c r="I3807" s="12">
        <v>1453817297</v>
      </c>
      <c r="J3807" s="12">
        <v>1453212497</v>
      </c>
      <c r="K3807" s="13">
        <f>(J3807/86400)+25569</f>
        <v>42388.589085648149</v>
      </c>
      <c r="L3807" t="b">
        <v>0</v>
      </c>
      <c r="M3807">
        <v>0</v>
      </c>
      <c r="N3807" t="b">
        <v>0</v>
      </c>
      <c r="O3807" t="s">
        <v>8282</v>
      </c>
      <c r="Q3807">
        <f>YEAR(K3807)</f>
        <v>2016</v>
      </c>
      <c r="R3807">
        <f t="shared" si="114"/>
        <v>0</v>
      </c>
      <c r="S3807" s="17" t="s">
        <v>8339</v>
      </c>
      <c r="T3807" t="s">
        <v>8365</v>
      </c>
    </row>
    <row r="3808" spans="1:20" ht="48" x14ac:dyDescent="0.2">
      <c r="A3808">
        <v>2593</v>
      </c>
      <c r="B3808" s="3" t="s">
        <v>2593</v>
      </c>
      <c r="C3808" s="3" t="s">
        <v>6703</v>
      </c>
      <c r="D3808" s="6">
        <v>10000</v>
      </c>
      <c r="E3808" s="8">
        <v>0</v>
      </c>
      <c r="F3808" t="s">
        <v>8220</v>
      </c>
      <c r="G3808" t="s">
        <v>8223</v>
      </c>
      <c r="H3808" t="s">
        <v>8245</v>
      </c>
      <c r="I3808" s="12">
        <v>1429993026</v>
      </c>
      <c r="J3808" s="12">
        <v>1427401026</v>
      </c>
      <c r="K3808" s="13">
        <f>(J3808/86400)+25569</f>
        <v>42089.845208333332</v>
      </c>
      <c r="L3808" t="b">
        <v>0</v>
      </c>
      <c r="M3808">
        <v>0</v>
      </c>
      <c r="N3808" t="b">
        <v>0</v>
      </c>
      <c r="O3808" t="s">
        <v>8282</v>
      </c>
      <c r="Q3808">
        <f>YEAR(K3808)</f>
        <v>2015</v>
      </c>
      <c r="R3808">
        <f t="shared" si="114"/>
        <v>0</v>
      </c>
      <c r="S3808" s="17" t="s">
        <v>8339</v>
      </c>
      <c r="T3808" t="s">
        <v>8365</v>
      </c>
    </row>
    <row r="3809" spans="1:20" ht="48" x14ac:dyDescent="0.2">
      <c r="A3809">
        <v>2686</v>
      </c>
      <c r="B3809" s="3" t="s">
        <v>2686</v>
      </c>
      <c r="C3809" s="3" t="s">
        <v>6796</v>
      </c>
      <c r="D3809" s="6">
        <v>30000</v>
      </c>
      <c r="E3809" s="8">
        <v>0</v>
      </c>
      <c r="F3809" t="s">
        <v>8220</v>
      </c>
      <c r="G3809" t="s">
        <v>8223</v>
      </c>
      <c r="H3809" t="s">
        <v>8245</v>
      </c>
      <c r="I3809" s="12">
        <v>1412119423</v>
      </c>
      <c r="J3809" s="12">
        <v>1410391423</v>
      </c>
      <c r="K3809" s="13">
        <f>(J3809/86400)+25569</f>
        <v>41892.974803240737</v>
      </c>
      <c r="L3809" t="b">
        <v>0</v>
      </c>
      <c r="M3809">
        <v>0</v>
      </c>
      <c r="N3809" t="b">
        <v>0</v>
      </c>
      <c r="O3809" t="s">
        <v>8282</v>
      </c>
      <c r="Q3809">
        <f>YEAR(K3809)</f>
        <v>2014</v>
      </c>
      <c r="R3809">
        <f t="shared" si="114"/>
        <v>0</v>
      </c>
      <c r="S3809" s="17" t="s">
        <v>8339</v>
      </c>
      <c r="T3809" t="s">
        <v>8365</v>
      </c>
    </row>
    <row r="3810" spans="1:20" ht="48" x14ac:dyDescent="0.2">
      <c r="A3810">
        <v>2687</v>
      </c>
      <c r="B3810" s="3" t="s">
        <v>2687</v>
      </c>
      <c r="C3810" s="3" t="s">
        <v>6797</v>
      </c>
      <c r="D3810" s="6">
        <v>15000</v>
      </c>
      <c r="E3810" s="8">
        <v>0</v>
      </c>
      <c r="F3810" t="s">
        <v>8220</v>
      </c>
      <c r="G3810" t="s">
        <v>8223</v>
      </c>
      <c r="H3810" t="s">
        <v>8245</v>
      </c>
      <c r="I3810" s="12">
        <v>1435591318</v>
      </c>
      <c r="J3810" s="12">
        <v>1432999318</v>
      </c>
      <c r="K3810" s="13">
        <f>(J3810/86400)+25569</f>
        <v>42154.64025462963</v>
      </c>
      <c r="L3810" t="b">
        <v>0</v>
      </c>
      <c r="M3810">
        <v>0</v>
      </c>
      <c r="N3810" t="b">
        <v>0</v>
      </c>
      <c r="O3810" t="s">
        <v>8282</v>
      </c>
      <c r="Q3810">
        <f>YEAR(K3810)</f>
        <v>2015</v>
      </c>
      <c r="R3810">
        <f t="shared" si="114"/>
        <v>0</v>
      </c>
      <c r="S3810" s="17" t="s">
        <v>8339</v>
      </c>
      <c r="T3810" t="s">
        <v>8365</v>
      </c>
    </row>
    <row r="3811" spans="1:20" ht="48" x14ac:dyDescent="0.2">
      <c r="A3811">
        <v>2699</v>
      </c>
      <c r="B3811" s="3" t="s">
        <v>2699</v>
      </c>
      <c r="C3811" s="3" t="s">
        <v>6809</v>
      </c>
      <c r="D3811" s="6">
        <v>2</v>
      </c>
      <c r="E3811" s="8">
        <v>0</v>
      </c>
      <c r="F3811" t="s">
        <v>8220</v>
      </c>
      <c r="G3811" t="s">
        <v>8228</v>
      </c>
      <c r="H3811" t="s">
        <v>8250</v>
      </c>
      <c r="I3811" s="12">
        <v>1407533463</v>
      </c>
      <c r="J3811" s="12">
        <v>1404941463</v>
      </c>
      <c r="K3811" s="13">
        <f>(J3811/86400)+25569</f>
        <v>41829.896562499998</v>
      </c>
      <c r="L3811" t="b">
        <v>0</v>
      </c>
      <c r="M3811">
        <v>0</v>
      </c>
      <c r="N3811" t="b">
        <v>0</v>
      </c>
      <c r="O3811" t="s">
        <v>8282</v>
      </c>
      <c r="Q3811">
        <f>YEAR(K3811)</f>
        <v>2014</v>
      </c>
      <c r="R3811">
        <f t="shared" si="114"/>
        <v>0</v>
      </c>
      <c r="S3811" s="17" t="s">
        <v>8339</v>
      </c>
      <c r="T3811" t="s">
        <v>8365</v>
      </c>
    </row>
    <row r="3812" spans="1:20" ht="48" x14ac:dyDescent="0.2">
      <c r="A3812">
        <v>2503</v>
      </c>
      <c r="B3812" s="3" t="s">
        <v>2503</v>
      </c>
      <c r="C3812" s="3" t="s">
        <v>6613</v>
      </c>
      <c r="D3812" s="6">
        <v>10000</v>
      </c>
      <c r="E3812" s="8">
        <v>0</v>
      </c>
      <c r="F3812" t="s">
        <v>8220</v>
      </c>
      <c r="G3812" t="s">
        <v>8223</v>
      </c>
      <c r="H3812" t="s">
        <v>8245</v>
      </c>
      <c r="I3812" s="12">
        <v>1465333560</v>
      </c>
      <c r="J3812" s="12">
        <v>1462743308</v>
      </c>
      <c r="K3812" s="13">
        <f>(J3812/86400)+25569</f>
        <v>42498.899398148147</v>
      </c>
      <c r="L3812" t="b">
        <v>0</v>
      </c>
      <c r="M3812">
        <v>0</v>
      </c>
      <c r="N3812" t="b">
        <v>0</v>
      </c>
      <c r="O3812" t="s">
        <v>8297</v>
      </c>
      <c r="Q3812">
        <f>YEAR(K3812)</f>
        <v>2016</v>
      </c>
      <c r="R3812">
        <f t="shared" si="114"/>
        <v>0</v>
      </c>
      <c r="S3812" s="17" t="s">
        <v>8339</v>
      </c>
      <c r="T3812" t="s">
        <v>8377</v>
      </c>
    </row>
    <row r="3813" spans="1:20" ht="32" x14ac:dyDescent="0.2">
      <c r="A3813">
        <v>2504</v>
      </c>
      <c r="B3813" s="3" t="s">
        <v>2504</v>
      </c>
      <c r="C3813" s="3" t="s">
        <v>6614</v>
      </c>
      <c r="D3813" s="6">
        <v>35000</v>
      </c>
      <c r="E3813" s="8">
        <v>0</v>
      </c>
      <c r="F3813" t="s">
        <v>8220</v>
      </c>
      <c r="G3813" t="s">
        <v>8223</v>
      </c>
      <c r="H3813" t="s">
        <v>8245</v>
      </c>
      <c r="I3813" s="12">
        <v>1416014534</v>
      </c>
      <c r="J3813" s="12">
        <v>1413418934</v>
      </c>
      <c r="K3813" s="13">
        <f>(J3813/86400)+25569</f>
        <v>41928.015439814815</v>
      </c>
      <c r="L3813" t="b">
        <v>0</v>
      </c>
      <c r="M3813">
        <v>0</v>
      </c>
      <c r="N3813" t="b">
        <v>0</v>
      </c>
      <c r="O3813" t="s">
        <v>8297</v>
      </c>
      <c r="Q3813">
        <f>YEAR(K3813)</f>
        <v>2014</v>
      </c>
      <c r="R3813">
        <f t="shared" si="114"/>
        <v>0</v>
      </c>
      <c r="S3813" s="17" t="s">
        <v>8339</v>
      </c>
      <c r="T3813" t="s">
        <v>8377</v>
      </c>
    </row>
    <row r="3814" spans="1:20" ht="64" x14ac:dyDescent="0.2">
      <c r="A3814">
        <v>2505</v>
      </c>
      <c r="B3814" s="3" t="s">
        <v>2505</v>
      </c>
      <c r="C3814" s="3" t="s">
        <v>6615</v>
      </c>
      <c r="D3814" s="6">
        <v>7000</v>
      </c>
      <c r="E3814" s="8">
        <v>0</v>
      </c>
      <c r="F3814" t="s">
        <v>8220</v>
      </c>
      <c r="G3814" t="s">
        <v>8223</v>
      </c>
      <c r="H3814" t="s">
        <v>8245</v>
      </c>
      <c r="I3814" s="12">
        <v>1426292416</v>
      </c>
      <c r="J3814" s="12">
        <v>1423704016</v>
      </c>
      <c r="K3814" s="13">
        <f>(J3814/86400)+25569</f>
        <v>42047.05574074074</v>
      </c>
      <c r="L3814" t="b">
        <v>0</v>
      </c>
      <c r="M3814">
        <v>0</v>
      </c>
      <c r="N3814" t="b">
        <v>0</v>
      </c>
      <c r="O3814" t="s">
        <v>8297</v>
      </c>
      <c r="Q3814">
        <f>YEAR(K3814)</f>
        <v>2015</v>
      </c>
      <c r="R3814">
        <f t="shared" si="114"/>
        <v>0</v>
      </c>
      <c r="S3814" s="17" t="s">
        <v>8339</v>
      </c>
      <c r="T3814" t="s">
        <v>8377</v>
      </c>
    </row>
    <row r="3815" spans="1:20" ht="19" x14ac:dyDescent="0.2">
      <c r="A3815">
        <v>2507</v>
      </c>
      <c r="B3815" s="3" t="s">
        <v>2507</v>
      </c>
      <c r="C3815" s="3" t="s">
        <v>6617</v>
      </c>
      <c r="D3815" s="6">
        <v>42850</v>
      </c>
      <c r="E3815" s="8">
        <v>0</v>
      </c>
      <c r="F3815" t="s">
        <v>8220</v>
      </c>
      <c r="G3815" t="s">
        <v>8223</v>
      </c>
      <c r="H3815" t="s">
        <v>8245</v>
      </c>
      <c r="I3815" s="12">
        <v>1431308704</v>
      </c>
      <c r="J3815" s="12">
        <v>1428716704</v>
      </c>
      <c r="K3815" s="13">
        <f>(J3815/86400)+25569</f>
        <v>42105.072962962964</v>
      </c>
      <c r="L3815" t="b">
        <v>0</v>
      </c>
      <c r="M3815">
        <v>0</v>
      </c>
      <c r="N3815" t="b">
        <v>0</v>
      </c>
      <c r="O3815" t="s">
        <v>8297</v>
      </c>
      <c r="Q3815">
        <f>YEAR(K3815)</f>
        <v>2015</v>
      </c>
      <c r="R3815">
        <f t="shared" si="114"/>
        <v>0</v>
      </c>
      <c r="S3815" s="17" t="s">
        <v>8339</v>
      </c>
      <c r="T3815" t="s">
        <v>8377</v>
      </c>
    </row>
    <row r="3816" spans="1:20" ht="48" x14ac:dyDescent="0.2">
      <c r="A3816">
        <v>2508</v>
      </c>
      <c r="B3816" s="3" t="s">
        <v>2508</v>
      </c>
      <c r="C3816" s="3" t="s">
        <v>6618</v>
      </c>
      <c r="D3816" s="6">
        <v>20000</v>
      </c>
      <c r="E3816" s="8">
        <v>0</v>
      </c>
      <c r="F3816" t="s">
        <v>8220</v>
      </c>
      <c r="G3816" t="s">
        <v>8223</v>
      </c>
      <c r="H3816" t="s">
        <v>8245</v>
      </c>
      <c r="I3816" s="12">
        <v>1408056634</v>
      </c>
      <c r="J3816" s="12">
        <v>1405464634</v>
      </c>
      <c r="K3816" s="13">
        <f>(J3816/86400)+25569</f>
        <v>41835.951782407406</v>
      </c>
      <c r="L3816" t="b">
        <v>0</v>
      </c>
      <c r="M3816">
        <v>0</v>
      </c>
      <c r="N3816" t="b">
        <v>0</v>
      </c>
      <c r="O3816" t="s">
        <v>8297</v>
      </c>
      <c r="Q3816">
        <f>YEAR(K3816)</f>
        <v>2014</v>
      </c>
      <c r="R3816">
        <f t="shared" si="114"/>
        <v>0</v>
      </c>
      <c r="S3816" s="17" t="s">
        <v>8339</v>
      </c>
      <c r="T3816" t="s">
        <v>8377</v>
      </c>
    </row>
    <row r="3817" spans="1:20" ht="48" x14ac:dyDescent="0.2">
      <c r="A3817">
        <v>2511</v>
      </c>
      <c r="B3817" s="3" t="s">
        <v>2511</v>
      </c>
      <c r="C3817" s="3" t="s">
        <v>6621</v>
      </c>
      <c r="D3817" s="6">
        <v>100000</v>
      </c>
      <c r="E3817" s="8">
        <v>0</v>
      </c>
      <c r="F3817" t="s">
        <v>8220</v>
      </c>
      <c r="G3817" t="s">
        <v>8224</v>
      </c>
      <c r="H3817" t="s">
        <v>8246</v>
      </c>
      <c r="I3817" s="12">
        <v>1454323413</v>
      </c>
      <c r="J3817" s="12">
        <v>1451731413</v>
      </c>
      <c r="K3817" s="13">
        <f>(J3817/86400)+25569</f>
        <v>42371.446909722217</v>
      </c>
      <c r="L3817" t="b">
        <v>0</v>
      </c>
      <c r="M3817">
        <v>0</v>
      </c>
      <c r="N3817" t="b">
        <v>0</v>
      </c>
      <c r="O3817" t="s">
        <v>8297</v>
      </c>
      <c r="Q3817">
        <f>YEAR(K3817)</f>
        <v>2016</v>
      </c>
      <c r="R3817">
        <f t="shared" si="114"/>
        <v>0</v>
      </c>
      <c r="S3817" s="17" t="s">
        <v>8339</v>
      </c>
      <c r="T3817" t="s">
        <v>8377</v>
      </c>
    </row>
    <row r="3818" spans="1:20" ht="48" x14ac:dyDescent="0.2">
      <c r="A3818">
        <v>2512</v>
      </c>
      <c r="B3818" s="3" t="s">
        <v>2512</v>
      </c>
      <c r="C3818" s="3" t="s">
        <v>6622</v>
      </c>
      <c r="D3818" s="6">
        <v>1150</v>
      </c>
      <c r="E3818" s="8">
        <v>0</v>
      </c>
      <c r="F3818" t="s">
        <v>8220</v>
      </c>
      <c r="G3818" t="s">
        <v>8223</v>
      </c>
      <c r="H3818" t="s">
        <v>8245</v>
      </c>
      <c r="I3818" s="12">
        <v>1418504561</v>
      </c>
      <c r="J3818" s="12">
        <v>1417208561</v>
      </c>
      <c r="K3818" s="13">
        <f>(J3818/86400)+25569</f>
        <v>41971.876863425925</v>
      </c>
      <c r="L3818" t="b">
        <v>0</v>
      </c>
      <c r="M3818">
        <v>0</v>
      </c>
      <c r="N3818" t="b">
        <v>0</v>
      </c>
      <c r="O3818" t="s">
        <v>8297</v>
      </c>
      <c r="Q3818">
        <f>YEAR(K3818)</f>
        <v>2014</v>
      </c>
      <c r="R3818">
        <f t="shared" si="114"/>
        <v>0</v>
      </c>
      <c r="S3818" s="17" t="s">
        <v>8339</v>
      </c>
      <c r="T3818" t="s">
        <v>8377</v>
      </c>
    </row>
    <row r="3819" spans="1:20" ht="48" x14ac:dyDescent="0.2">
      <c r="A3819">
        <v>2513</v>
      </c>
      <c r="B3819" s="3" t="s">
        <v>2513</v>
      </c>
      <c r="C3819" s="3" t="s">
        <v>6623</v>
      </c>
      <c r="D3819" s="6">
        <v>180000</v>
      </c>
      <c r="E3819" s="8">
        <v>0</v>
      </c>
      <c r="F3819" t="s">
        <v>8220</v>
      </c>
      <c r="G3819" t="s">
        <v>8235</v>
      </c>
      <c r="H3819" t="s">
        <v>8248</v>
      </c>
      <c r="I3819" s="12">
        <v>1488067789</v>
      </c>
      <c r="J3819" s="12">
        <v>1482883789</v>
      </c>
      <c r="K3819" s="13">
        <f>(J3819/86400)+25569</f>
        <v>42732.00681712963</v>
      </c>
      <c r="L3819" t="b">
        <v>0</v>
      </c>
      <c r="M3819">
        <v>0</v>
      </c>
      <c r="N3819" t="b">
        <v>0</v>
      </c>
      <c r="O3819" t="s">
        <v>8297</v>
      </c>
      <c r="Q3819">
        <f>YEAR(K3819)</f>
        <v>2016</v>
      </c>
      <c r="R3819">
        <f t="shared" si="114"/>
        <v>0</v>
      </c>
      <c r="S3819" s="17" t="s">
        <v>8339</v>
      </c>
      <c r="T3819" t="s">
        <v>8377</v>
      </c>
    </row>
    <row r="3820" spans="1:20" ht="48" x14ac:dyDescent="0.2">
      <c r="A3820">
        <v>2516</v>
      </c>
      <c r="B3820" s="3" t="s">
        <v>2516</v>
      </c>
      <c r="C3820" s="3" t="s">
        <v>6626</v>
      </c>
      <c r="D3820" s="6">
        <v>22000</v>
      </c>
      <c r="E3820" s="8">
        <v>0</v>
      </c>
      <c r="F3820" t="s">
        <v>8220</v>
      </c>
      <c r="G3820" t="s">
        <v>8223</v>
      </c>
      <c r="H3820" t="s">
        <v>8245</v>
      </c>
      <c r="I3820" s="12">
        <v>1417279252</v>
      </c>
      <c r="J3820" s="12">
        <v>1414683652</v>
      </c>
      <c r="K3820" s="13">
        <f>(J3820/86400)+25569</f>
        <v>41942.653379629628</v>
      </c>
      <c r="L3820" t="b">
        <v>0</v>
      </c>
      <c r="M3820">
        <v>0</v>
      </c>
      <c r="N3820" t="b">
        <v>0</v>
      </c>
      <c r="O3820" t="s">
        <v>8297</v>
      </c>
      <c r="Q3820">
        <f>YEAR(K3820)</f>
        <v>2014</v>
      </c>
      <c r="R3820">
        <f t="shared" si="114"/>
        <v>0</v>
      </c>
      <c r="S3820" s="17" t="s">
        <v>8339</v>
      </c>
      <c r="T3820" t="s">
        <v>8377</v>
      </c>
    </row>
    <row r="3821" spans="1:20" ht="48" x14ac:dyDescent="0.2">
      <c r="A3821">
        <v>2518</v>
      </c>
      <c r="B3821" s="3" t="s">
        <v>2518</v>
      </c>
      <c r="C3821" s="3" t="s">
        <v>6628</v>
      </c>
      <c r="D3821" s="6">
        <v>5000</v>
      </c>
      <c r="E3821" s="8">
        <v>0</v>
      </c>
      <c r="F3821" t="s">
        <v>8220</v>
      </c>
      <c r="G3821" t="s">
        <v>8223</v>
      </c>
      <c r="H3821" t="s">
        <v>8245</v>
      </c>
      <c r="I3821" s="12">
        <v>1415899228</v>
      </c>
      <c r="J3821" s="12">
        <v>1413303628</v>
      </c>
      <c r="K3821" s="13">
        <f>(J3821/86400)+25569</f>
        <v>41926.680879629632</v>
      </c>
      <c r="L3821" t="b">
        <v>0</v>
      </c>
      <c r="M3821">
        <v>0</v>
      </c>
      <c r="N3821" t="b">
        <v>0</v>
      </c>
      <c r="O3821" t="s">
        <v>8297</v>
      </c>
      <c r="Q3821">
        <f>YEAR(K3821)</f>
        <v>2014</v>
      </c>
      <c r="R3821">
        <f t="shared" si="114"/>
        <v>0</v>
      </c>
      <c r="S3821" s="17" t="s">
        <v>8339</v>
      </c>
      <c r="T3821" t="s">
        <v>8377</v>
      </c>
    </row>
    <row r="3822" spans="1:20" ht="48" x14ac:dyDescent="0.2">
      <c r="A3822">
        <v>2520</v>
      </c>
      <c r="B3822" s="3" t="s">
        <v>2520</v>
      </c>
      <c r="C3822" s="3" t="s">
        <v>6630</v>
      </c>
      <c r="D3822" s="6">
        <v>100000</v>
      </c>
      <c r="E3822" s="8">
        <v>0</v>
      </c>
      <c r="F3822" t="s">
        <v>8220</v>
      </c>
      <c r="G3822" t="s">
        <v>8223</v>
      </c>
      <c r="H3822" t="s">
        <v>8245</v>
      </c>
      <c r="I3822" s="12">
        <v>1476559260</v>
      </c>
      <c r="J3822" s="12">
        <v>1472567085</v>
      </c>
      <c r="K3822" s="13">
        <f>(J3822/86400)+25569</f>
        <v>42612.600520833337</v>
      </c>
      <c r="L3822" t="b">
        <v>0</v>
      </c>
      <c r="M3822">
        <v>0</v>
      </c>
      <c r="N3822" t="b">
        <v>0</v>
      </c>
      <c r="O3822" t="s">
        <v>8297</v>
      </c>
      <c r="Q3822">
        <f>YEAR(K3822)</f>
        <v>2016</v>
      </c>
      <c r="R3822">
        <f t="shared" si="114"/>
        <v>0</v>
      </c>
      <c r="S3822" s="17" t="s">
        <v>8339</v>
      </c>
      <c r="T3822" t="s">
        <v>8377</v>
      </c>
    </row>
    <row r="3823" spans="1:20" ht="48" x14ac:dyDescent="0.2">
      <c r="A3823">
        <v>1125</v>
      </c>
      <c r="B3823" s="3" t="s">
        <v>1126</v>
      </c>
      <c r="C3823" s="3" t="s">
        <v>5235</v>
      </c>
      <c r="D3823" s="6">
        <v>3000</v>
      </c>
      <c r="E3823" s="8">
        <v>0</v>
      </c>
      <c r="F3823" t="s">
        <v>8220</v>
      </c>
      <c r="G3823" t="s">
        <v>8224</v>
      </c>
      <c r="H3823" t="s">
        <v>8246</v>
      </c>
      <c r="I3823" s="12">
        <v>1443193130</v>
      </c>
      <c r="J3823" s="12">
        <v>1438009130</v>
      </c>
      <c r="K3823" s="13">
        <f>(J3823/86400)+25569</f>
        <v>42212.624189814815</v>
      </c>
      <c r="L3823" t="b">
        <v>0</v>
      </c>
      <c r="M3823">
        <v>0</v>
      </c>
      <c r="N3823" t="b">
        <v>0</v>
      </c>
      <c r="O3823" t="s">
        <v>8281</v>
      </c>
      <c r="Q3823">
        <f>YEAR(K3823)</f>
        <v>2015</v>
      </c>
      <c r="R3823">
        <f t="shared" si="114"/>
        <v>0</v>
      </c>
      <c r="S3823" s="17" t="s">
        <v>8336</v>
      </c>
      <c r="T3823" t="s">
        <v>8364</v>
      </c>
    </row>
    <row r="3824" spans="1:20" ht="48" x14ac:dyDescent="0.2">
      <c r="A3824">
        <v>1131</v>
      </c>
      <c r="B3824" s="3" t="s">
        <v>1132</v>
      </c>
      <c r="C3824" s="3" t="s">
        <v>5241</v>
      </c>
      <c r="D3824" s="6">
        <v>40000</v>
      </c>
      <c r="E3824" s="8">
        <v>0</v>
      </c>
      <c r="F3824" t="s">
        <v>8220</v>
      </c>
      <c r="G3824" t="s">
        <v>8225</v>
      </c>
      <c r="H3824" t="s">
        <v>8247</v>
      </c>
      <c r="I3824" s="12">
        <v>1450993668</v>
      </c>
      <c r="J3824" s="12">
        <v>1448401668</v>
      </c>
      <c r="K3824" s="13">
        <f>(J3824/86400)+25569</f>
        <v>42332.908194444448</v>
      </c>
      <c r="L3824" t="b">
        <v>0</v>
      </c>
      <c r="M3824">
        <v>0</v>
      </c>
      <c r="N3824" t="b">
        <v>0</v>
      </c>
      <c r="O3824" t="s">
        <v>8281</v>
      </c>
      <c r="Q3824">
        <f>YEAR(K3824)</f>
        <v>2015</v>
      </c>
      <c r="R3824">
        <f t="shared" si="114"/>
        <v>0</v>
      </c>
      <c r="S3824" s="17" t="s">
        <v>8336</v>
      </c>
      <c r="T3824" t="s">
        <v>8364</v>
      </c>
    </row>
    <row r="3825" spans="1:20" ht="48" x14ac:dyDescent="0.2">
      <c r="A3825">
        <v>1140</v>
      </c>
      <c r="B3825" s="3" t="s">
        <v>1141</v>
      </c>
      <c r="C3825" s="3" t="s">
        <v>5250</v>
      </c>
      <c r="D3825" s="6">
        <v>5000</v>
      </c>
      <c r="E3825" s="8">
        <v>0</v>
      </c>
      <c r="F3825" t="s">
        <v>8220</v>
      </c>
      <c r="G3825" t="s">
        <v>8224</v>
      </c>
      <c r="H3825" t="s">
        <v>8246</v>
      </c>
      <c r="I3825" s="12">
        <v>1438859121</v>
      </c>
      <c r="J3825" s="12">
        <v>1436267121</v>
      </c>
      <c r="K3825" s="13">
        <f>(J3825/86400)+25569</f>
        <v>42192.462048611109</v>
      </c>
      <c r="L3825" t="b">
        <v>0</v>
      </c>
      <c r="M3825">
        <v>0</v>
      </c>
      <c r="N3825" t="b">
        <v>0</v>
      </c>
      <c r="O3825" t="s">
        <v>8281</v>
      </c>
      <c r="Q3825">
        <f>YEAR(K3825)</f>
        <v>2015</v>
      </c>
      <c r="R3825">
        <f t="shared" si="114"/>
        <v>0</v>
      </c>
      <c r="S3825" s="17" t="s">
        <v>8336</v>
      </c>
      <c r="T3825" t="s">
        <v>8364</v>
      </c>
    </row>
    <row r="3826" spans="1:20" ht="19" x14ac:dyDescent="0.2">
      <c r="A3826">
        <v>1141</v>
      </c>
      <c r="B3826" s="3" t="s">
        <v>1142</v>
      </c>
      <c r="C3826" s="3" t="s">
        <v>5251</v>
      </c>
      <c r="D3826" s="6">
        <v>500</v>
      </c>
      <c r="E3826" s="8">
        <v>0</v>
      </c>
      <c r="F3826" t="s">
        <v>8220</v>
      </c>
      <c r="G3826" t="s">
        <v>8235</v>
      </c>
      <c r="H3826" t="s">
        <v>8248</v>
      </c>
      <c r="I3826" s="12">
        <v>1436460450</v>
      </c>
      <c r="J3826" s="12">
        <v>1433868450</v>
      </c>
      <c r="K3826" s="13">
        <f>(J3826/86400)+25569</f>
        <v>42164.699652777781</v>
      </c>
      <c r="L3826" t="b">
        <v>0</v>
      </c>
      <c r="M3826">
        <v>0</v>
      </c>
      <c r="N3826" t="b">
        <v>0</v>
      </c>
      <c r="O3826" t="s">
        <v>8281</v>
      </c>
      <c r="Q3826">
        <f>YEAR(K3826)</f>
        <v>2015</v>
      </c>
      <c r="R3826">
        <f t="shared" si="114"/>
        <v>0</v>
      </c>
      <c r="S3826" s="17" t="s">
        <v>8336</v>
      </c>
      <c r="T3826" t="s">
        <v>8364</v>
      </c>
    </row>
    <row r="3827" spans="1:20" ht="48" x14ac:dyDescent="0.2">
      <c r="A3827">
        <v>1142</v>
      </c>
      <c r="B3827" s="3" t="s">
        <v>1143</v>
      </c>
      <c r="C3827" s="3" t="s">
        <v>5252</v>
      </c>
      <c r="D3827" s="6">
        <v>4000</v>
      </c>
      <c r="E3827" s="8">
        <v>0</v>
      </c>
      <c r="F3827" t="s">
        <v>8220</v>
      </c>
      <c r="G3827" t="s">
        <v>8223</v>
      </c>
      <c r="H3827" t="s">
        <v>8245</v>
      </c>
      <c r="I3827" s="12">
        <v>1424131727</v>
      </c>
      <c r="J3827" s="12">
        <v>1421539727</v>
      </c>
      <c r="K3827" s="13">
        <f>(J3827/86400)+25569</f>
        <v>42022.006099537037</v>
      </c>
      <c r="L3827" t="b">
        <v>0</v>
      </c>
      <c r="M3827">
        <v>0</v>
      </c>
      <c r="N3827" t="b">
        <v>0</v>
      </c>
      <c r="O3827" t="s">
        <v>8281</v>
      </c>
      <c r="Q3827">
        <f>YEAR(K3827)</f>
        <v>2015</v>
      </c>
      <c r="R3827">
        <f t="shared" si="114"/>
        <v>0</v>
      </c>
      <c r="S3827" s="17" t="s">
        <v>8336</v>
      </c>
      <c r="T3827" t="s">
        <v>8364</v>
      </c>
    </row>
    <row r="3828" spans="1:20" ht="48" x14ac:dyDescent="0.2">
      <c r="A3828">
        <v>1861</v>
      </c>
      <c r="B3828" s="3" t="s">
        <v>1862</v>
      </c>
      <c r="C3828" s="3" t="s">
        <v>5971</v>
      </c>
      <c r="D3828" s="6">
        <v>250000</v>
      </c>
      <c r="E3828" s="8">
        <v>0</v>
      </c>
      <c r="F3828" t="s">
        <v>8220</v>
      </c>
      <c r="G3828" t="s">
        <v>8224</v>
      </c>
      <c r="H3828" t="s">
        <v>8246</v>
      </c>
      <c r="I3828" s="12">
        <v>1422256341</v>
      </c>
      <c r="J3828" s="12">
        <v>1419664341</v>
      </c>
      <c r="K3828" s="13">
        <f>(J3828/86400)+25569</f>
        <v>42000.300243055557</v>
      </c>
      <c r="L3828" t="b">
        <v>0</v>
      </c>
      <c r="M3828">
        <v>0</v>
      </c>
      <c r="N3828" t="b">
        <v>0</v>
      </c>
      <c r="O3828" t="s">
        <v>8281</v>
      </c>
      <c r="Q3828">
        <f>YEAR(K3828)</f>
        <v>2014</v>
      </c>
      <c r="R3828">
        <f t="shared" si="114"/>
        <v>0</v>
      </c>
      <c r="S3828" s="17" t="s">
        <v>8336</v>
      </c>
      <c r="T3828" t="s">
        <v>8364</v>
      </c>
    </row>
    <row r="3829" spans="1:20" ht="48" x14ac:dyDescent="0.2">
      <c r="A3829">
        <v>1869</v>
      </c>
      <c r="B3829" s="3" t="s">
        <v>1870</v>
      </c>
      <c r="C3829" s="3" t="s">
        <v>5979</v>
      </c>
      <c r="D3829" s="6">
        <v>10000</v>
      </c>
      <c r="E3829" s="8">
        <v>0</v>
      </c>
      <c r="F3829" t="s">
        <v>8220</v>
      </c>
      <c r="G3829" t="s">
        <v>8223</v>
      </c>
      <c r="H3829" t="s">
        <v>8245</v>
      </c>
      <c r="I3829" s="12">
        <v>1483488249</v>
      </c>
      <c r="J3829" s="12">
        <v>1480896249</v>
      </c>
      <c r="K3829" s="13">
        <f>(J3829/86400)+25569</f>
        <v>42709.002881944441</v>
      </c>
      <c r="L3829" t="b">
        <v>0</v>
      </c>
      <c r="M3829">
        <v>0</v>
      </c>
      <c r="N3829" t="b">
        <v>0</v>
      </c>
      <c r="O3829" t="s">
        <v>8281</v>
      </c>
      <c r="Q3829">
        <f>YEAR(K3829)</f>
        <v>2016</v>
      </c>
      <c r="R3829">
        <f t="shared" si="114"/>
        <v>0</v>
      </c>
      <c r="S3829" s="17" t="s">
        <v>8336</v>
      </c>
      <c r="T3829" t="s">
        <v>8364</v>
      </c>
    </row>
    <row r="3830" spans="1:20" ht="48" x14ac:dyDescent="0.2">
      <c r="A3830">
        <v>1876</v>
      </c>
      <c r="B3830" s="3" t="s">
        <v>1877</v>
      </c>
      <c r="C3830" s="3" t="s">
        <v>5986</v>
      </c>
      <c r="D3830" s="6">
        <v>280</v>
      </c>
      <c r="E3830" s="8">
        <v>0</v>
      </c>
      <c r="F3830" t="s">
        <v>8220</v>
      </c>
      <c r="G3830" t="s">
        <v>8225</v>
      </c>
      <c r="H3830" t="s">
        <v>8247</v>
      </c>
      <c r="I3830" s="12">
        <v>1402901405</v>
      </c>
      <c r="J3830" s="12">
        <v>1400309405</v>
      </c>
      <c r="K3830" s="13">
        <f>(J3830/86400)+25569</f>
        <v>41776.284780092596</v>
      </c>
      <c r="L3830" t="b">
        <v>0</v>
      </c>
      <c r="M3830">
        <v>0</v>
      </c>
      <c r="N3830" t="b">
        <v>0</v>
      </c>
      <c r="O3830" t="s">
        <v>8281</v>
      </c>
      <c r="Q3830">
        <f>YEAR(K3830)</f>
        <v>2014</v>
      </c>
      <c r="R3830">
        <f t="shared" si="114"/>
        <v>0</v>
      </c>
      <c r="S3830" s="17" t="s">
        <v>8336</v>
      </c>
      <c r="T3830" t="s">
        <v>8364</v>
      </c>
    </row>
    <row r="3831" spans="1:20" ht="32" x14ac:dyDescent="0.2">
      <c r="A3831">
        <v>1877</v>
      </c>
      <c r="B3831" s="3" t="s">
        <v>1878</v>
      </c>
      <c r="C3831" s="3" t="s">
        <v>5987</v>
      </c>
      <c r="D3831" s="6">
        <v>60</v>
      </c>
      <c r="E3831" s="8">
        <v>0</v>
      </c>
      <c r="F3831" t="s">
        <v>8220</v>
      </c>
      <c r="G3831" t="s">
        <v>8223</v>
      </c>
      <c r="H3831" t="s">
        <v>8245</v>
      </c>
      <c r="I3831" s="12">
        <v>1425170525</v>
      </c>
      <c r="J3831" s="12">
        <v>1422664925</v>
      </c>
      <c r="K3831" s="13">
        <f>(J3831/86400)+25569</f>
        <v>42035.029224537036</v>
      </c>
      <c r="L3831" t="b">
        <v>0</v>
      </c>
      <c r="M3831">
        <v>0</v>
      </c>
      <c r="N3831" t="b">
        <v>0</v>
      </c>
      <c r="O3831" t="s">
        <v>8281</v>
      </c>
      <c r="Q3831">
        <f>YEAR(K3831)</f>
        <v>2015</v>
      </c>
      <c r="R3831">
        <f t="shared" si="114"/>
        <v>0</v>
      </c>
      <c r="S3831" s="17" t="s">
        <v>8336</v>
      </c>
      <c r="T3831" t="s">
        <v>8364</v>
      </c>
    </row>
    <row r="3832" spans="1:20" ht="48" x14ac:dyDescent="0.2">
      <c r="A3832">
        <v>1878</v>
      </c>
      <c r="B3832" s="3" t="s">
        <v>1879</v>
      </c>
      <c r="C3832" s="3" t="s">
        <v>5988</v>
      </c>
      <c r="D3832" s="6">
        <v>8000</v>
      </c>
      <c r="E3832" s="8">
        <v>0</v>
      </c>
      <c r="F3832" t="s">
        <v>8220</v>
      </c>
      <c r="G3832" t="s">
        <v>8225</v>
      </c>
      <c r="H3832" t="s">
        <v>8247</v>
      </c>
      <c r="I3832" s="12">
        <v>1402618355</v>
      </c>
      <c r="J3832" s="12">
        <v>1400026355</v>
      </c>
      <c r="K3832" s="13">
        <f>(J3832/86400)+25569</f>
        <v>41773.008738425924</v>
      </c>
      <c r="L3832" t="b">
        <v>0</v>
      </c>
      <c r="M3832">
        <v>0</v>
      </c>
      <c r="N3832" t="b">
        <v>0</v>
      </c>
      <c r="O3832" t="s">
        <v>8281</v>
      </c>
      <c r="Q3832">
        <f>YEAR(K3832)</f>
        <v>2014</v>
      </c>
      <c r="R3832">
        <f t="shared" si="114"/>
        <v>0</v>
      </c>
      <c r="S3832" s="17" t="s">
        <v>8336</v>
      </c>
      <c r="T3832" t="s">
        <v>8364</v>
      </c>
    </row>
    <row r="3833" spans="1:20" ht="48" x14ac:dyDescent="0.2">
      <c r="A3833">
        <v>1071</v>
      </c>
      <c r="B3833" s="3" t="s">
        <v>1072</v>
      </c>
      <c r="C3833" s="3" t="s">
        <v>5181</v>
      </c>
      <c r="D3833" s="6">
        <v>100</v>
      </c>
      <c r="E3833" s="8">
        <v>0</v>
      </c>
      <c r="F3833" t="s">
        <v>8220</v>
      </c>
      <c r="G3833" t="s">
        <v>8233</v>
      </c>
      <c r="H3833" t="s">
        <v>8253</v>
      </c>
      <c r="I3833" s="12">
        <v>1447787093</v>
      </c>
      <c r="J3833" s="12">
        <v>1445191493</v>
      </c>
      <c r="K3833" s="13">
        <f>(J3833/86400)+25569</f>
        <v>42295.753391203703</v>
      </c>
      <c r="L3833" t="b">
        <v>0</v>
      </c>
      <c r="M3833">
        <v>0</v>
      </c>
      <c r="N3833" t="b">
        <v>0</v>
      </c>
      <c r="O3833" t="s">
        <v>8280</v>
      </c>
      <c r="Q3833">
        <f>YEAR(K3833)</f>
        <v>2015</v>
      </c>
      <c r="R3833">
        <f t="shared" si="114"/>
        <v>0</v>
      </c>
      <c r="S3833" s="17" t="s">
        <v>8336</v>
      </c>
      <c r="T3833" t="s">
        <v>8354</v>
      </c>
    </row>
    <row r="3834" spans="1:20" ht="19" x14ac:dyDescent="0.2">
      <c r="A3834">
        <v>1084</v>
      </c>
      <c r="B3834" s="3" t="s">
        <v>1085</v>
      </c>
      <c r="C3834" s="3" t="s">
        <v>5194</v>
      </c>
      <c r="D3834" s="6">
        <v>550</v>
      </c>
      <c r="E3834" s="8">
        <v>0</v>
      </c>
      <c r="F3834" t="s">
        <v>8220</v>
      </c>
      <c r="G3834" t="s">
        <v>8223</v>
      </c>
      <c r="H3834" t="s">
        <v>8245</v>
      </c>
      <c r="I3834" s="12">
        <v>1407534804</v>
      </c>
      <c r="J3834" s="12">
        <v>1404942804</v>
      </c>
      <c r="K3834" s="13">
        <f>(J3834/86400)+25569</f>
        <v>41829.912083333329</v>
      </c>
      <c r="L3834" t="b">
        <v>0</v>
      </c>
      <c r="M3834">
        <v>0</v>
      </c>
      <c r="N3834" t="b">
        <v>0</v>
      </c>
      <c r="O3834" t="s">
        <v>8280</v>
      </c>
      <c r="Q3834">
        <f>YEAR(K3834)</f>
        <v>2014</v>
      </c>
      <c r="R3834">
        <f t="shared" si="114"/>
        <v>0</v>
      </c>
      <c r="S3834" s="17" t="s">
        <v>8336</v>
      </c>
      <c r="T3834" t="s">
        <v>8354</v>
      </c>
    </row>
    <row r="3835" spans="1:20" ht="48" x14ac:dyDescent="0.2">
      <c r="A3835">
        <v>1087</v>
      </c>
      <c r="B3835" s="3" t="s">
        <v>1088</v>
      </c>
      <c r="C3835" s="3" t="s">
        <v>5197</v>
      </c>
      <c r="D3835" s="6">
        <v>1100</v>
      </c>
      <c r="E3835" s="8">
        <v>0</v>
      </c>
      <c r="F3835" t="s">
        <v>8220</v>
      </c>
      <c r="G3835" t="s">
        <v>8223</v>
      </c>
      <c r="H3835" t="s">
        <v>8245</v>
      </c>
      <c r="I3835" s="12">
        <v>1402852087</v>
      </c>
      <c r="J3835" s="12">
        <v>1400260087</v>
      </c>
      <c r="K3835" s="13">
        <f>(J3835/86400)+25569</f>
        <v>41775.713969907403</v>
      </c>
      <c r="L3835" t="b">
        <v>0</v>
      </c>
      <c r="M3835">
        <v>0</v>
      </c>
      <c r="N3835" t="b">
        <v>0</v>
      </c>
      <c r="O3835" t="s">
        <v>8280</v>
      </c>
      <c r="Q3835">
        <f>YEAR(K3835)</f>
        <v>2014</v>
      </c>
      <c r="R3835">
        <f t="shared" si="114"/>
        <v>0</v>
      </c>
      <c r="S3835" s="17" t="s">
        <v>8336</v>
      </c>
      <c r="T3835" t="s">
        <v>8354</v>
      </c>
    </row>
    <row r="3836" spans="1:20" ht="64" x14ac:dyDescent="0.2">
      <c r="A3836">
        <v>1107</v>
      </c>
      <c r="B3836" s="3" t="s">
        <v>1108</v>
      </c>
      <c r="C3836" s="3" t="s">
        <v>5217</v>
      </c>
      <c r="D3836" s="6">
        <v>10000</v>
      </c>
      <c r="E3836" s="8">
        <v>0</v>
      </c>
      <c r="F3836" t="s">
        <v>8220</v>
      </c>
      <c r="G3836" t="s">
        <v>8223</v>
      </c>
      <c r="H3836" t="s">
        <v>8245</v>
      </c>
      <c r="I3836" s="12">
        <v>1406148024</v>
      </c>
      <c r="J3836" s="12">
        <v>1403556024</v>
      </c>
      <c r="K3836" s="13">
        <f>(J3836/86400)+25569</f>
        <v>41813.861388888887</v>
      </c>
      <c r="L3836" t="b">
        <v>0</v>
      </c>
      <c r="M3836">
        <v>0</v>
      </c>
      <c r="N3836" t="b">
        <v>0</v>
      </c>
      <c r="O3836" t="s">
        <v>8280</v>
      </c>
      <c r="Q3836">
        <f>YEAR(K3836)</f>
        <v>2014</v>
      </c>
      <c r="R3836">
        <f t="shared" si="114"/>
        <v>0</v>
      </c>
      <c r="S3836" s="17" t="s">
        <v>8336</v>
      </c>
      <c r="T3836" t="s">
        <v>8354</v>
      </c>
    </row>
    <row r="3837" spans="1:20" ht="32" x14ac:dyDescent="0.2">
      <c r="A3837">
        <v>1120</v>
      </c>
      <c r="B3837" s="3" t="s">
        <v>1121</v>
      </c>
      <c r="C3837" s="3" t="s">
        <v>5230</v>
      </c>
      <c r="D3837" s="6">
        <v>25000</v>
      </c>
      <c r="E3837" s="8">
        <v>0</v>
      </c>
      <c r="F3837" t="s">
        <v>8220</v>
      </c>
      <c r="G3837" t="s">
        <v>8223</v>
      </c>
      <c r="H3837" t="s">
        <v>8245</v>
      </c>
      <c r="I3837" s="12">
        <v>1319835400</v>
      </c>
      <c r="J3837" s="12">
        <v>1315947400</v>
      </c>
      <c r="K3837" s="13">
        <f>(J3837/86400)+25569</f>
        <v>40799.872685185182</v>
      </c>
      <c r="L3837" t="b">
        <v>0</v>
      </c>
      <c r="M3837">
        <v>0</v>
      </c>
      <c r="N3837" t="b">
        <v>0</v>
      </c>
      <c r="O3837" t="s">
        <v>8280</v>
      </c>
      <c r="Q3837">
        <f>YEAR(K3837)</f>
        <v>2011</v>
      </c>
      <c r="R3837">
        <f t="shared" si="114"/>
        <v>0</v>
      </c>
      <c r="S3837" s="17" t="s">
        <v>8336</v>
      </c>
      <c r="T3837" t="s">
        <v>8354</v>
      </c>
    </row>
    <row r="3838" spans="1:20" ht="48" x14ac:dyDescent="0.2">
      <c r="A3838">
        <v>1122</v>
      </c>
      <c r="B3838" s="3" t="s">
        <v>1123</v>
      </c>
      <c r="C3838" s="3" t="s">
        <v>5232</v>
      </c>
      <c r="D3838" s="6">
        <v>3200</v>
      </c>
      <c r="E3838" s="8">
        <v>0</v>
      </c>
      <c r="F3838" t="s">
        <v>8220</v>
      </c>
      <c r="G3838" t="s">
        <v>8224</v>
      </c>
      <c r="H3838" t="s">
        <v>8246</v>
      </c>
      <c r="I3838" s="12">
        <v>1369932825</v>
      </c>
      <c r="J3838" s="12">
        <v>1368723225</v>
      </c>
      <c r="K3838" s="13">
        <f>(J3838/86400)+25569</f>
        <v>41410.703993055555</v>
      </c>
      <c r="L3838" t="b">
        <v>0</v>
      </c>
      <c r="M3838">
        <v>0</v>
      </c>
      <c r="N3838" t="b">
        <v>0</v>
      </c>
      <c r="O3838" t="s">
        <v>8280</v>
      </c>
      <c r="Q3838">
        <f>YEAR(K3838)</f>
        <v>2013</v>
      </c>
      <c r="R3838">
        <f t="shared" si="114"/>
        <v>0</v>
      </c>
      <c r="S3838" s="17" t="s">
        <v>8336</v>
      </c>
      <c r="T3838" t="s">
        <v>8354</v>
      </c>
    </row>
    <row r="3839" spans="1:20" ht="48" x14ac:dyDescent="0.2">
      <c r="A3839">
        <v>2141</v>
      </c>
      <c r="B3839" s="3" t="s">
        <v>2142</v>
      </c>
      <c r="C3839" s="3" t="s">
        <v>6251</v>
      </c>
      <c r="D3839" s="6">
        <v>15000</v>
      </c>
      <c r="E3839" s="8">
        <v>0</v>
      </c>
      <c r="F3839" t="s">
        <v>8220</v>
      </c>
      <c r="G3839" t="s">
        <v>8223</v>
      </c>
      <c r="H3839" t="s">
        <v>8245</v>
      </c>
      <c r="I3839" s="12">
        <v>1415947159</v>
      </c>
      <c r="J3839" s="12">
        <v>1413351559</v>
      </c>
      <c r="K3839" s="13">
        <f>(J3839/86400)+25569</f>
        <v>41927.235636574071</v>
      </c>
      <c r="L3839" t="b">
        <v>0</v>
      </c>
      <c r="M3839">
        <v>0</v>
      </c>
      <c r="N3839" t="b">
        <v>0</v>
      </c>
      <c r="O3839" t="s">
        <v>8280</v>
      </c>
      <c r="Q3839">
        <f>YEAR(K3839)</f>
        <v>2014</v>
      </c>
      <c r="R3839">
        <f t="shared" si="114"/>
        <v>0</v>
      </c>
      <c r="S3839" s="17" t="s">
        <v>8336</v>
      </c>
      <c r="T3839" t="s">
        <v>8354</v>
      </c>
    </row>
    <row r="3840" spans="1:20" ht="48" x14ac:dyDescent="0.2">
      <c r="A3840">
        <v>2149</v>
      </c>
      <c r="B3840" s="3" t="s">
        <v>2150</v>
      </c>
      <c r="C3840" s="3" t="s">
        <v>6259</v>
      </c>
      <c r="D3840" s="6">
        <v>2000</v>
      </c>
      <c r="E3840" s="8">
        <v>0</v>
      </c>
      <c r="F3840" t="s">
        <v>8220</v>
      </c>
      <c r="G3840" t="s">
        <v>8223</v>
      </c>
      <c r="H3840" t="s">
        <v>8245</v>
      </c>
      <c r="I3840" s="12">
        <v>1280534400</v>
      </c>
      <c r="J3840" s="12">
        <v>1277512556</v>
      </c>
      <c r="K3840" s="13">
        <f>(J3840/86400)+25569</f>
        <v>40355.024953703702</v>
      </c>
      <c r="L3840" t="b">
        <v>0</v>
      </c>
      <c r="M3840">
        <v>0</v>
      </c>
      <c r="N3840" t="b">
        <v>0</v>
      </c>
      <c r="O3840" t="s">
        <v>8280</v>
      </c>
      <c r="Q3840">
        <f>YEAR(K3840)</f>
        <v>2010</v>
      </c>
      <c r="R3840">
        <f t="shared" si="114"/>
        <v>0</v>
      </c>
      <c r="S3840" s="17" t="s">
        <v>8336</v>
      </c>
      <c r="T3840" t="s">
        <v>8354</v>
      </c>
    </row>
    <row r="3841" spans="1:20" ht="48" hidden="1" x14ac:dyDescent="0.2">
      <c r="A3841">
        <v>1041</v>
      </c>
      <c r="B3841" s="3" t="s">
        <v>1042</v>
      </c>
      <c r="C3841" s="3" t="s">
        <v>5151</v>
      </c>
      <c r="D3841" s="6">
        <v>50</v>
      </c>
      <c r="E3841" s="8">
        <v>0</v>
      </c>
      <c r="F3841" t="s">
        <v>8219</v>
      </c>
      <c r="G3841" t="s">
        <v>8223</v>
      </c>
      <c r="H3841" t="s">
        <v>8245</v>
      </c>
      <c r="I3841" s="12">
        <v>1406769992</v>
      </c>
      <c r="J3841" s="12">
        <v>1405041992</v>
      </c>
      <c r="K3841" s="13">
        <f>(J3841/86400)+25569</f>
        <v>41831.06009259259</v>
      </c>
      <c r="L3841" t="b">
        <v>0</v>
      </c>
      <c r="M3841">
        <v>0</v>
      </c>
      <c r="N3841" t="b">
        <v>0</v>
      </c>
      <c r="O3841" t="s">
        <v>8279</v>
      </c>
      <c r="Q3841">
        <f>YEAR(K3841)</f>
        <v>2014</v>
      </c>
      <c r="R3841">
        <f t="shared" si="114"/>
        <v>0</v>
      </c>
      <c r="S3841" s="17" t="s">
        <v>8366</v>
      </c>
      <c r="T3841" t="s">
        <v>8367</v>
      </c>
    </row>
    <row r="3842" spans="1:20" ht="48" hidden="1" x14ac:dyDescent="0.2">
      <c r="A3842">
        <v>1046</v>
      </c>
      <c r="B3842" s="3" t="s">
        <v>1047</v>
      </c>
      <c r="C3842" s="3" t="s">
        <v>5156</v>
      </c>
      <c r="D3842" s="6">
        <v>3000</v>
      </c>
      <c r="E3842" s="8">
        <v>0</v>
      </c>
      <c r="F3842" t="s">
        <v>8219</v>
      </c>
      <c r="G3842" t="s">
        <v>8235</v>
      </c>
      <c r="H3842" t="s">
        <v>8248</v>
      </c>
      <c r="I3842" s="12">
        <v>1451161560</v>
      </c>
      <c r="J3842" s="12">
        <v>1447273560</v>
      </c>
      <c r="K3842" s="13">
        <f>(J3842/86400)+25569</f>
        <v>42319.851388888885</v>
      </c>
      <c r="L3842" t="b">
        <v>0</v>
      </c>
      <c r="M3842">
        <v>0</v>
      </c>
      <c r="N3842" t="b">
        <v>0</v>
      </c>
      <c r="O3842" t="s">
        <v>8279</v>
      </c>
      <c r="Q3842">
        <f>YEAR(K3842)</f>
        <v>2015</v>
      </c>
      <c r="R3842">
        <f t="shared" si="114"/>
        <v>0</v>
      </c>
      <c r="S3842" s="17" t="s">
        <v>8366</v>
      </c>
      <c r="T3842" t="s">
        <v>8367</v>
      </c>
    </row>
    <row r="3843" spans="1:20" ht="19" hidden="1" x14ac:dyDescent="0.2">
      <c r="A3843">
        <v>1049</v>
      </c>
      <c r="B3843" s="3" t="s">
        <v>1050</v>
      </c>
      <c r="C3843" s="3" t="s">
        <v>5159</v>
      </c>
      <c r="D3843" s="6">
        <v>12000</v>
      </c>
      <c r="E3843" s="8">
        <v>0</v>
      </c>
      <c r="F3843" t="s">
        <v>8219</v>
      </c>
      <c r="G3843" t="s">
        <v>8223</v>
      </c>
      <c r="H3843" t="s">
        <v>8245</v>
      </c>
      <c r="I3843" s="12">
        <v>1455272445</v>
      </c>
      <c r="J3843" s="12">
        <v>1452680445</v>
      </c>
      <c r="K3843" s="13">
        <f>(J3843/86400)+25569</f>
        <v>42382.431076388893</v>
      </c>
      <c r="L3843" t="b">
        <v>0</v>
      </c>
      <c r="M3843">
        <v>0</v>
      </c>
      <c r="N3843" t="b">
        <v>0</v>
      </c>
      <c r="O3843" t="s">
        <v>8279</v>
      </c>
      <c r="Q3843">
        <f>YEAR(K3843)</f>
        <v>2016</v>
      </c>
      <c r="R3843">
        <f t="shared" ref="R3843:R3906" si="115">ROUND(E3843/D3843*100,0)</f>
        <v>0</v>
      </c>
      <c r="S3843" s="17" t="s">
        <v>8366</v>
      </c>
      <c r="T3843" t="s">
        <v>8367</v>
      </c>
    </row>
    <row r="3844" spans="1:20" ht="19" hidden="1" x14ac:dyDescent="0.2">
      <c r="A3844">
        <v>1050</v>
      </c>
      <c r="B3844" s="3" t="s">
        <v>1051</v>
      </c>
      <c r="C3844" s="3" t="s">
        <v>5160</v>
      </c>
      <c r="D3844" s="6">
        <v>2500</v>
      </c>
      <c r="E3844" s="8">
        <v>0</v>
      </c>
      <c r="F3844" t="s">
        <v>8219</v>
      </c>
      <c r="G3844" t="s">
        <v>8223</v>
      </c>
      <c r="H3844" t="s">
        <v>8245</v>
      </c>
      <c r="I3844" s="12">
        <v>1442257677</v>
      </c>
      <c r="J3844" s="12">
        <v>1439665677</v>
      </c>
      <c r="K3844" s="13">
        <f>(J3844/86400)+25569</f>
        <v>42231.7971875</v>
      </c>
      <c r="L3844" t="b">
        <v>0</v>
      </c>
      <c r="M3844">
        <v>0</v>
      </c>
      <c r="N3844" t="b">
        <v>0</v>
      </c>
      <c r="O3844" t="s">
        <v>8279</v>
      </c>
      <c r="Q3844">
        <f>YEAR(K3844)</f>
        <v>2015</v>
      </c>
      <c r="R3844">
        <f t="shared" si="115"/>
        <v>0</v>
      </c>
      <c r="S3844" s="17" t="s">
        <v>8366</v>
      </c>
      <c r="T3844" t="s">
        <v>8367</v>
      </c>
    </row>
    <row r="3845" spans="1:20" ht="48" hidden="1" x14ac:dyDescent="0.2">
      <c r="A3845">
        <v>1051</v>
      </c>
      <c r="B3845" s="3" t="s">
        <v>1052</v>
      </c>
      <c r="C3845" s="3" t="s">
        <v>5161</v>
      </c>
      <c r="D3845" s="6">
        <v>500</v>
      </c>
      <c r="E3845" s="8">
        <v>0</v>
      </c>
      <c r="F3845" t="s">
        <v>8219</v>
      </c>
      <c r="G3845" t="s">
        <v>8223</v>
      </c>
      <c r="H3845" t="s">
        <v>8245</v>
      </c>
      <c r="I3845" s="12">
        <v>1409098825</v>
      </c>
      <c r="J3845" s="12">
        <v>1406679625</v>
      </c>
      <c r="K3845" s="13">
        <f>(J3845/86400)+25569</f>
        <v>41850.014178240745</v>
      </c>
      <c r="L3845" t="b">
        <v>0</v>
      </c>
      <c r="M3845">
        <v>0</v>
      </c>
      <c r="N3845" t="b">
        <v>0</v>
      </c>
      <c r="O3845" t="s">
        <v>8279</v>
      </c>
      <c r="Q3845">
        <f>YEAR(K3845)</f>
        <v>2014</v>
      </c>
      <c r="R3845">
        <f t="shared" si="115"/>
        <v>0</v>
      </c>
      <c r="S3845" s="17" t="s">
        <v>8366</v>
      </c>
      <c r="T3845" t="s">
        <v>8367</v>
      </c>
    </row>
    <row r="3846" spans="1:20" ht="64" hidden="1" x14ac:dyDescent="0.2">
      <c r="A3846">
        <v>1052</v>
      </c>
      <c r="B3846" s="3" t="s">
        <v>1053</v>
      </c>
      <c r="C3846" s="3" t="s">
        <v>5162</v>
      </c>
      <c r="D3846" s="6">
        <v>4336</v>
      </c>
      <c r="E3846" s="8">
        <v>0</v>
      </c>
      <c r="F3846" t="s">
        <v>8219</v>
      </c>
      <c r="G3846" t="s">
        <v>8223</v>
      </c>
      <c r="H3846" t="s">
        <v>8245</v>
      </c>
      <c r="I3846" s="12">
        <v>1465243740</v>
      </c>
      <c r="J3846" s="12">
        <v>1461438495</v>
      </c>
      <c r="K3846" s="13">
        <f>(J3846/86400)+25569</f>
        <v>42483.797395833331</v>
      </c>
      <c r="L3846" t="b">
        <v>0</v>
      </c>
      <c r="M3846">
        <v>0</v>
      </c>
      <c r="N3846" t="b">
        <v>0</v>
      </c>
      <c r="O3846" t="s">
        <v>8279</v>
      </c>
      <c r="Q3846">
        <f>YEAR(K3846)</f>
        <v>2016</v>
      </c>
      <c r="R3846">
        <f t="shared" si="115"/>
        <v>0</v>
      </c>
      <c r="S3846" s="17" t="s">
        <v>8366</v>
      </c>
      <c r="T3846" t="s">
        <v>8367</v>
      </c>
    </row>
    <row r="3847" spans="1:20" ht="48" hidden="1" x14ac:dyDescent="0.2">
      <c r="A3847">
        <v>1054</v>
      </c>
      <c r="B3847" s="3" t="s">
        <v>1055</v>
      </c>
      <c r="C3847" s="3" t="s">
        <v>5164</v>
      </c>
      <c r="D3847" s="6">
        <v>2500</v>
      </c>
      <c r="E3847" s="8">
        <v>0</v>
      </c>
      <c r="F3847" t="s">
        <v>8219</v>
      </c>
      <c r="G3847" t="s">
        <v>8223</v>
      </c>
      <c r="H3847" t="s">
        <v>8245</v>
      </c>
      <c r="I3847" s="12">
        <v>1407708000</v>
      </c>
      <c r="J3847" s="12">
        <v>1405110399</v>
      </c>
      <c r="K3847" s="13">
        <f>(J3847/86400)+25569</f>
        <v>41831.851840277777</v>
      </c>
      <c r="L3847" t="b">
        <v>0</v>
      </c>
      <c r="M3847">
        <v>0</v>
      </c>
      <c r="N3847" t="b">
        <v>0</v>
      </c>
      <c r="O3847" t="s">
        <v>8279</v>
      </c>
      <c r="Q3847">
        <f>YEAR(K3847)</f>
        <v>2014</v>
      </c>
      <c r="R3847">
        <f t="shared" si="115"/>
        <v>0</v>
      </c>
      <c r="S3847" s="17" t="s">
        <v>8366</v>
      </c>
      <c r="T3847" t="s">
        <v>8367</v>
      </c>
    </row>
    <row r="3848" spans="1:20" ht="48" hidden="1" x14ac:dyDescent="0.2">
      <c r="A3848">
        <v>1055</v>
      </c>
      <c r="B3848" s="3" t="s">
        <v>1056</v>
      </c>
      <c r="C3848" s="3" t="s">
        <v>5165</v>
      </c>
      <c r="D3848" s="6">
        <v>3500</v>
      </c>
      <c r="E3848" s="8">
        <v>0</v>
      </c>
      <c r="F3848" t="s">
        <v>8219</v>
      </c>
      <c r="G3848" t="s">
        <v>8223</v>
      </c>
      <c r="H3848" t="s">
        <v>8245</v>
      </c>
      <c r="I3848" s="12">
        <v>1457394545</v>
      </c>
      <c r="J3848" s="12">
        <v>1454802545</v>
      </c>
      <c r="K3848" s="13">
        <f>(J3848/86400)+25569</f>
        <v>42406.992418981477</v>
      </c>
      <c r="L3848" t="b">
        <v>0</v>
      </c>
      <c r="M3848">
        <v>0</v>
      </c>
      <c r="N3848" t="b">
        <v>0</v>
      </c>
      <c r="O3848" t="s">
        <v>8279</v>
      </c>
      <c r="Q3848">
        <f>YEAR(K3848)</f>
        <v>2016</v>
      </c>
      <c r="R3848">
        <f t="shared" si="115"/>
        <v>0</v>
      </c>
      <c r="S3848" s="17" t="s">
        <v>8366</v>
      </c>
      <c r="T3848" t="s">
        <v>8367</v>
      </c>
    </row>
    <row r="3849" spans="1:20" ht="48" hidden="1" x14ac:dyDescent="0.2">
      <c r="A3849">
        <v>1056</v>
      </c>
      <c r="B3849" s="3" t="s">
        <v>1057</v>
      </c>
      <c r="C3849" s="3" t="s">
        <v>5166</v>
      </c>
      <c r="D3849" s="6">
        <v>10000</v>
      </c>
      <c r="E3849" s="8">
        <v>0</v>
      </c>
      <c r="F3849" t="s">
        <v>8219</v>
      </c>
      <c r="G3849" t="s">
        <v>8223</v>
      </c>
      <c r="H3849" t="s">
        <v>8245</v>
      </c>
      <c r="I3849" s="12">
        <v>1429892177</v>
      </c>
      <c r="J3849" s="12">
        <v>1424711777</v>
      </c>
      <c r="K3849" s="13">
        <f>(J3849/86400)+25569</f>
        <v>42058.719641203701</v>
      </c>
      <c r="L3849" t="b">
        <v>0</v>
      </c>
      <c r="M3849">
        <v>0</v>
      </c>
      <c r="N3849" t="b">
        <v>0</v>
      </c>
      <c r="O3849" t="s">
        <v>8279</v>
      </c>
      <c r="Q3849">
        <f>YEAR(K3849)</f>
        <v>2015</v>
      </c>
      <c r="R3849">
        <f t="shared" si="115"/>
        <v>0</v>
      </c>
      <c r="S3849" s="17" t="s">
        <v>8366</v>
      </c>
      <c r="T3849" t="s">
        <v>8367</v>
      </c>
    </row>
    <row r="3850" spans="1:20" ht="32" hidden="1" x14ac:dyDescent="0.2">
      <c r="A3850">
        <v>1057</v>
      </c>
      <c r="B3850" s="3" t="s">
        <v>1058</v>
      </c>
      <c r="C3850" s="3" t="s">
        <v>5167</v>
      </c>
      <c r="D3850" s="6">
        <v>10000</v>
      </c>
      <c r="E3850" s="8">
        <v>0</v>
      </c>
      <c r="F3850" t="s">
        <v>8219</v>
      </c>
      <c r="G3850" t="s">
        <v>8223</v>
      </c>
      <c r="H3850" t="s">
        <v>8245</v>
      </c>
      <c r="I3850" s="12">
        <v>1480888483</v>
      </c>
      <c r="J3850" s="12">
        <v>1478292883</v>
      </c>
      <c r="K3850" s="13">
        <f>(J3850/86400)+25569</f>
        <v>42678.871331018519</v>
      </c>
      <c r="L3850" t="b">
        <v>0</v>
      </c>
      <c r="M3850">
        <v>0</v>
      </c>
      <c r="N3850" t="b">
        <v>0</v>
      </c>
      <c r="O3850" t="s">
        <v>8279</v>
      </c>
      <c r="Q3850">
        <f>YEAR(K3850)</f>
        <v>2016</v>
      </c>
      <c r="R3850">
        <f t="shared" si="115"/>
        <v>0</v>
      </c>
      <c r="S3850" s="17" t="s">
        <v>8366</v>
      </c>
      <c r="T3850" t="s">
        <v>8367</v>
      </c>
    </row>
    <row r="3851" spans="1:20" ht="48" hidden="1" x14ac:dyDescent="0.2">
      <c r="A3851">
        <v>1058</v>
      </c>
      <c r="B3851" s="3" t="s">
        <v>1059</v>
      </c>
      <c r="C3851" s="3" t="s">
        <v>5168</v>
      </c>
      <c r="D3851" s="6">
        <v>40000</v>
      </c>
      <c r="E3851" s="8">
        <v>0</v>
      </c>
      <c r="F3851" t="s">
        <v>8219</v>
      </c>
      <c r="G3851" t="s">
        <v>8223</v>
      </c>
      <c r="H3851" t="s">
        <v>8245</v>
      </c>
      <c r="I3851" s="12">
        <v>1427328000</v>
      </c>
      <c r="J3851" s="12">
        <v>1423777043</v>
      </c>
      <c r="K3851" s="13">
        <f>(J3851/86400)+25569</f>
        <v>42047.900960648149</v>
      </c>
      <c r="L3851" t="b">
        <v>0</v>
      </c>
      <c r="M3851">
        <v>0</v>
      </c>
      <c r="N3851" t="b">
        <v>0</v>
      </c>
      <c r="O3851" t="s">
        <v>8279</v>
      </c>
      <c r="Q3851">
        <f>YEAR(K3851)</f>
        <v>2015</v>
      </c>
      <c r="R3851">
        <f t="shared" si="115"/>
        <v>0</v>
      </c>
      <c r="S3851" s="17" t="s">
        <v>8366</v>
      </c>
      <c r="T3851" t="s">
        <v>8367</v>
      </c>
    </row>
    <row r="3852" spans="1:20" ht="19" hidden="1" x14ac:dyDescent="0.2">
      <c r="A3852">
        <v>1059</v>
      </c>
      <c r="B3852" s="3" t="s">
        <v>1060</v>
      </c>
      <c r="C3852" s="3" t="s">
        <v>5169</v>
      </c>
      <c r="D3852" s="6">
        <v>1100</v>
      </c>
      <c r="E3852" s="8">
        <v>0</v>
      </c>
      <c r="F3852" t="s">
        <v>8219</v>
      </c>
      <c r="G3852" t="s">
        <v>8223</v>
      </c>
      <c r="H3852" t="s">
        <v>8245</v>
      </c>
      <c r="I3852" s="12">
        <v>1426269456</v>
      </c>
      <c r="J3852" s="12">
        <v>1423681056</v>
      </c>
      <c r="K3852" s="13">
        <f>(J3852/86400)+25569</f>
        <v>42046.79</v>
      </c>
      <c r="L3852" t="b">
        <v>0</v>
      </c>
      <c r="M3852">
        <v>0</v>
      </c>
      <c r="N3852" t="b">
        <v>0</v>
      </c>
      <c r="O3852" t="s">
        <v>8279</v>
      </c>
      <c r="Q3852">
        <f>YEAR(K3852)</f>
        <v>2015</v>
      </c>
      <c r="R3852">
        <f t="shared" si="115"/>
        <v>0</v>
      </c>
      <c r="S3852" s="17" t="s">
        <v>8366</v>
      </c>
      <c r="T3852" t="s">
        <v>8367</v>
      </c>
    </row>
    <row r="3853" spans="1:20" ht="32" hidden="1" x14ac:dyDescent="0.2">
      <c r="A3853">
        <v>1061</v>
      </c>
      <c r="B3853" s="3" t="s">
        <v>1062</v>
      </c>
      <c r="C3853" s="3" t="s">
        <v>5171</v>
      </c>
      <c r="D3853" s="6">
        <v>4000</v>
      </c>
      <c r="E3853" s="8">
        <v>0</v>
      </c>
      <c r="F3853" t="s">
        <v>8219</v>
      </c>
      <c r="G3853" t="s">
        <v>8223</v>
      </c>
      <c r="H3853" t="s">
        <v>8245</v>
      </c>
      <c r="I3853" s="12">
        <v>1462150800</v>
      </c>
      <c r="J3853" s="12">
        <v>1456987108</v>
      </c>
      <c r="K3853" s="13">
        <f>(J3853/86400)+25569</f>
        <v>42432.276712962965</v>
      </c>
      <c r="L3853" t="b">
        <v>0</v>
      </c>
      <c r="M3853">
        <v>0</v>
      </c>
      <c r="N3853" t="b">
        <v>0</v>
      </c>
      <c r="O3853" t="s">
        <v>8279</v>
      </c>
      <c r="Q3853">
        <f>YEAR(K3853)</f>
        <v>2016</v>
      </c>
      <c r="R3853">
        <f t="shared" si="115"/>
        <v>0</v>
      </c>
      <c r="S3853" s="17" t="s">
        <v>8366</v>
      </c>
      <c r="T3853" t="s">
        <v>8367</v>
      </c>
    </row>
    <row r="3854" spans="1:20" ht="48" hidden="1" x14ac:dyDescent="0.2">
      <c r="A3854">
        <v>1063</v>
      </c>
      <c r="B3854" s="3" t="s">
        <v>1064</v>
      </c>
      <c r="C3854" s="3" t="s">
        <v>5173</v>
      </c>
      <c r="D3854" s="6">
        <v>1000</v>
      </c>
      <c r="E3854" s="8">
        <v>0</v>
      </c>
      <c r="F3854" t="s">
        <v>8219</v>
      </c>
      <c r="G3854" t="s">
        <v>8223</v>
      </c>
      <c r="H3854" t="s">
        <v>8245</v>
      </c>
      <c r="I3854" s="12">
        <v>1472604262</v>
      </c>
      <c r="J3854" s="12">
        <v>1470012262</v>
      </c>
      <c r="K3854" s="13">
        <f>(J3854/86400)+25569</f>
        <v>42583.030810185184</v>
      </c>
      <c r="L3854" t="b">
        <v>0</v>
      </c>
      <c r="M3854">
        <v>0</v>
      </c>
      <c r="N3854" t="b">
        <v>0</v>
      </c>
      <c r="O3854" t="s">
        <v>8279</v>
      </c>
      <c r="Q3854">
        <f>YEAR(K3854)</f>
        <v>2016</v>
      </c>
      <c r="R3854">
        <f t="shared" si="115"/>
        <v>0</v>
      </c>
      <c r="S3854" s="17" t="s">
        <v>8366</v>
      </c>
      <c r="T3854" t="s">
        <v>8367</v>
      </c>
    </row>
    <row r="3855" spans="1:20" ht="32" hidden="1" x14ac:dyDescent="0.2">
      <c r="A3855">
        <v>1682</v>
      </c>
      <c r="B3855" s="3" t="s">
        <v>1683</v>
      </c>
      <c r="C3855" s="3" t="s">
        <v>5792</v>
      </c>
      <c r="D3855" s="6">
        <v>6000</v>
      </c>
      <c r="E3855" s="8">
        <v>0</v>
      </c>
      <c r="F3855" t="s">
        <v>8221</v>
      </c>
      <c r="G3855" t="s">
        <v>8223</v>
      </c>
      <c r="H3855" t="s">
        <v>8245</v>
      </c>
      <c r="I3855" s="12">
        <v>1492142860</v>
      </c>
      <c r="J3855" s="12">
        <v>1486962460</v>
      </c>
      <c r="K3855" s="13">
        <f>(J3855/86400)+25569</f>
        <v>42779.21365740741</v>
      </c>
      <c r="L3855" t="b">
        <v>0</v>
      </c>
      <c r="M3855">
        <v>0</v>
      </c>
      <c r="N3855" t="b">
        <v>0</v>
      </c>
      <c r="O3855" t="s">
        <v>8291</v>
      </c>
      <c r="Q3855">
        <f>YEAR(K3855)</f>
        <v>2017</v>
      </c>
      <c r="R3855">
        <f t="shared" si="115"/>
        <v>0</v>
      </c>
      <c r="S3855" s="17" t="s">
        <v>8347</v>
      </c>
      <c r="T3855" t="s">
        <v>8350</v>
      </c>
    </row>
    <row r="3856" spans="1:20" ht="48" hidden="1" x14ac:dyDescent="0.2">
      <c r="A3856">
        <v>1696</v>
      </c>
      <c r="B3856" s="3" t="s">
        <v>1697</v>
      </c>
      <c r="C3856" s="3" t="s">
        <v>5806</v>
      </c>
      <c r="D3856" s="6">
        <v>300000</v>
      </c>
      <c r="E3856" s="8">
        <v>0</v>
      </c>
      <c r="F3856" t="s">
        <v>8221</v>
      </c>
      <c r="G3856" t="s">
        <v>8223</v>
      </c>
      <c r="H3856" t="s">
        <v>8245</v>
      </c>
      <c r="I3856" s="12">
        <v>1491007211</v>
      </c>
      <c r="J3856" s="12">
        <v>1488418811</v>
      </c>
      <c r="K3856" s="13">
        <f>(J3856/86400)+25569</f>
        <v>42796.069571759261</v>
      </c>
      <c r="L3856" t="b">
        <v>0</v>
      </c>
      <c r="M3856">
        <v>0</v>
      </c>
      <c r="N3856" t="b">
        <v>0</v>
      </c>
      <c r="O3856" t="s">
        <v>8291</v>
      </c>
      <c r="Q3856">
        <f>YEAR(K3856)</f>
        <v>2017</v>
      </c>
      <c r="R3856">
        <f t="shared" si="115"/>
        <v>0</v>
      </c>
      <c r="S3856" s="17" t="s">
        <v>8347</v>
      </c>
      <c r="T3856" t="s">
        <v>8350</v>
      </c>
    </row>
    <row r="3857" spans="1:20" ht="80" hidden="1" x14ac:dyDescent="0.2">
      <c r="A3857">
        <v>1698</v>
      </c>
      <c r="B3857" s="3" t="s">
        <v>1699</v>
      </c>
      <c r="C3857" s="3" t="s">
        <v>5808</v>
      </c>
      <c r="D3857" s="6">
        <v>125000</v>
      </c>
      <c r="E3857" s="8">
        <v>0</v>
      </c>
      <c r="F3857" t="s">
        <v>8221</v>
      </c>
      <c r="G3857" t="s">
        <v>8223</v>
      </c>
      <c r="H3857" t="s">
        <v>8245</v>
      </c>
      <c r="I3857" s="12">
        <v>1490499180</v>
      </c>
      <c r="J3857" s="12">
        <v>1488430760</v>
      </c>
      <c r="K3857" s="13">
        <f>(J3857/86400)+25569</f>
        <v>42796.207870370374</v>
      </c>
      <c r="L3857" t="b">
        <v>0</v>
      </c>
      <c r="M3857">
        <v>0</v>
      </c>
      <c r="N3857" t="b">
        <v>0</v>
      </c>
      <c r="O3857" t="s">
        <v>8291</v>
      </c>
      <c r="Q3857">
        <f>YEAR(K3857)</f>
        <v>2017</v>
      </c>
      <c r="R3857">
        <f t="shared" si="115"/>
        <v>0</v>
      </c>
      <c r="S3857" s="17" t="s">
        <v>8347</v>
      </c>
      <c r="T3857" t="s">
        <v>8350</v>
      </c>
    </row>
    <row r="3858" spans="1:20" ht="48" x14ac:dyDescent="0.2">
      <c r="A3858">
        <v>1705</v>
      </c>
      <c r="B3858" s="3" t="s">
        <v>1706</v>
      </c>
      <c r="C3858" s="3" t="s">
        <v>5815</v>
      </c>
      <c r="D3858" s="6">
        <v>2000</v>
      </c>
      <c r="E3858" s="8">
        <v>0</v>
      </c>
      <c r="F3858" t="s">
        <v>8220</v>
      </c>
      <c r="G3858" t="s">
        <v>8223</v>
      </c>
      <c r="H3858" t="s">
        <v>8245</v>
      </c>
      <c r="I3858" s="12">
        <v>1441814400</v>
      </c>
      <c r="J3858" s="12">
        <v>1440807846</v>
      </c>
      <c r="K3858" s="13">
        <f>(J3858/86400)+25569</f>
        <v>42245.016736111109</v>
      </c>
      <c r="L3858" t="b">
        <v>0</v>
      </c>
      <c r="M3858">
        <v>0</v>
      </c>
      <c r="N3858" t="b">
        <v>0</v>
      </c>
      <c r="O3858" t="s">
        <v>8291</v>
      </c>
      <c r="Q3858">
        <f>YEAR(K3858)</f>
        <v>2015</v>
      </c>
      <c r="R3858">
        <f t="shared" si="115"/>
        <v>0</v>
      </c>
      <c r="S3858" s="17" t="s">
        <v>8347</v>
      </c>
      <c r="T3858" t="s">
        <v>8350</v>
      </c>
    </row>
    <row r="3859" spans="1:20" ht="48" x14ac:dyDescent="0.2">
      <c r="A3859">
        <v>1706</v>
      </c>
      <c r="B3859" s="3" t="s">
        <v>1707</v>
      </c>
      <c r="C3859" s="3" t="s">
        <v>5816</v>
      </c>
      <c r="D3859" s="6">
        <v>5500</v>
      </c>
      <c r="E3859" s="8">
        <v>0</v>
      </c>
      <c r="F3859" t="s">
        <v>8220</v>
      </c>
      <c r="G3859" t="s">
        <v>8235</v>
      </c>
      <c r="H3859" t="s">
        <v>8248</v>
      </c>
      <c r="I3859" s="12">
        <v>1440314472</v>
      </c>
      <c r="J3859" s="12">
        <v>1435130472</v>
      </c>
      <c r="K3859" s="13">
        <f>(J3859/86400)+25569</f>
        <v>42179.306388888886</v>
      </c>
      <c r="L3859" t="b">
        <v>0</v>
      </c>
      <c r="M3859">
        <v>0</v>
      </c>
      <c r="N3859" t="b">
        <v>0</v>
      </c>
      <c r="O3859" t="s">
        <v>8291</v>
      </c>
      <c r="Q3859">
        <f>YEAR(K3859)</f>
        <v>2015</v>
      </c>
      <c r="R3859">
        <f t="shared" si="115"/>
        <v>0</v>
      </c>
      <c r="S3859" s="17" t="s">
        <v>8347</v>
      </c>
      <c r="T3859" t="s">
        <v>8350</v>
      </c>
    </row>
    <row r="3860" spans="1:20" ht="48" x14ac:dyDescent="0.2">
      <c r="A3860">
        <v>1708</v>
      </c>
      <c r="B3860" s="3" t="s">
        <v>1709</v>
      </c>
      <c r="C3860" s="3" t="s">
        <v>5818</v>
      </c>
      <c r="D3860" s="6">
        <v>7000</v>
      </c>
      <c r="E3860" s="8">
        <v>0</v>
      </c>
      <c r="F3860" t="s">
        <v>8220</v>
      </c>
      <c r="G3860" t="s">
        <v>8223</v>
      </c>
      <c r="H3860" t="s">
        <v>8245</v>
      </c>
      <c r="I3860" s="12">
        <v>1462135706</v>
      </c>
      <c r="J3860" s="12">
        <v>1458679706</v>
      </c>
      <c r="K3860" s="13">
        <f>(J3860/86400)+25569</f>
        <v>42451.866967592592</v>
      </c>
      <c r="L3860" t="b">
        <v>0</v>
      </c>
      <c r="M3860">
        <v>0</v>
      </c>
      <c r="N3860" t="b">
        <v>0</v>
      </c>
      <c r="O3860" t="s">
        <v>8291</v>
      </c>
      <c r="Q3860">
        <f>YEAR(K3860)</f>
        <v>2016</v>
      </c>
      <c r="R3860">
        <f t="shared" si="115"/>
        <v>0</v>
      </c>
      <c r="S3860" s="17" t="s">
        <v>8347</v>
      </c>
      <c r="T3860" t="s">
        <v>8350</v>
      </c>
    </row>
    <row r="3861" spans="1:20" ht="48" x14ac:dyDescent="0.2">
      <c r="A3861">
        <v>1712</v>
      </c>
      <c r="B3861" s="3" t="s">
        <v>1713</v>
      </c>
      <c r="C3861" s="3" t="s">
        <v>5822</v>
      </c>
      <c r="D3861" s="6">
        <v>5000</v>
      </c>
      <c r="E3861" s="8">
        <v>0</v>
      </c>
      <c r="F3861" t="s">
        <v>8220</v>
      </c>
      <c r="G3861" t="s">
        <v>8223</v>
      </c>
      <c r="H3861" t="s">
        <v>8245</v>
      </c>
      <c r="I3861" s="12">
        <v>1435701353</v>
      </c>
      <c r="J3861" s="12">
        <v>1430517353</v>
      </c>
      <c r="K3861" s="13">
        <f>(J3861/86400)+25569</f>
        <v>42125.913807870369</v>
      </c>
      <c r="L3861" t="b">
        <v>0</v>
      </c>
      <c r="M3861">
        <v>0</v>
      </c>
      <c r="N3861" t="b">
        <v>0</v>
      </c>
      <c r="O3861" t="s">
        <v>8291</v>
      </c>
      <c r="Q3861">
        <f>YEAR(K3861)</f>
        <v>2015</v>
      </c>
      <c r="R3861">
        <f t="shared" si="115"/>
        <v>0</v>
      </c>
      <c r="S3861" s="17" t="s">
        <v>8347</v>
      </c>
      <c r="T3861" t="s">
        <v>8350</v>
      </c>
    </row>
    <row r="3862" spans="1:20" ht="48" x14ac:dyDescent="0.2">
      <c r="A3862">
        <v>1721</v>
      </c>
      <c r="B3862" s="3" t="s">
        <v>1722</v>
      </c>
      <c r="C3862" s="3" t="s">
        <v>5831</v>
      </c>
      <c r="D3862" s="6">
        <v>5000</v>
      </c>
      <c r="E3862" s="8">
        <v>0</v>
      </c>
      <c r="F3862" t="s">
        <v>8220</v>
      </c>
      <c r="G3862" t="s">
        <v>8223</v>
      </c>
      <c r="H3862" t="s">
        <v>8245</v>
      </c>
      <c r="I3862" s="12">
        <v>1449831863</v>
      </c>
      <c r="J3862" s="12">
        <v>1447239863</v>
      </c>
      <c r="K3862" s="13">
        <f>(J3862/86400)+25569</f>
        <v>42319.461377314816</v>
      </c>
      <c r="L3862" t="b">
        <v>0</v>
      </c>
      <c r="M3862">
        <v>0</v>
      </c>
      <c r="N3862" t="b">
        <v>0</v>
      </c>
      <c r="O3862" t="s">
        <v>8291</v>
      </c>
      <c r="Q3862">
        <f>YEAR(K3862)</f>
        <v>2015</v>
      </c>
      <c r="R3862">
        <f t="shared" si="115"/>
        <v>0</v>
      </c>
      <c r="S3862" s="17" t="s">
        <v>8347</v>
      </c>
      <c r="T3862" t="s">
        <v>8350</v>
      </c>
    </row>
    <row r="3863" spans="1:20" ht="48" x14ac:dyDescent="0.2">
      <c r="A3863">
        <v>1729</v>
      </c>
      <c r="B3863" s="3" t="s">
        <v>1730</v>
      </c>
      <c r="C3863" s="3" t="s">
        <v>5839</v>
      </c>
      <c r="D3863" s="6">
        <v>10000</v>
      </c>
      <c r="E3863" s="8">
        <v>0</v>
      </c>
      <c r="F3863" t="s">
        <v>8220</v>
      </c>
      <c r="G3863" t="s">
        <v>8223</v>
      </c>
      <c r="H3863" t="s">
        <v>8245</v>
      </c>
      <c r="I3863" s="12">
        <v>1465521306</v>
      </c>
      <c r="J3863" s="12">
        <v>1460337306</v>
      </c>
      <c r="K3863" s="13">
        <f>(J3863/86400)+25569</f>
        <v>42471.052152777775</v>
      </c>
      <c r="L3863" t="b">
        <v>0</v>
      </c>
      <c r="M3863">
        <v>0</v>
      </c>
      <c r="N3863" t="b">
        <v>0</v>
      </c>
      <c r="O3863" t="s">
        <v>8291</v>
      </c>
      <c r="Q3863">
        <f>YEAR(K3863)</f>
        <v>2016</v>
      </c>
      <c r="R3863">
        <f t="shared" si="115"/>
        <v>0</v>
      </c>
      <c r="S3863" s="17" t="s">
        <v>8347</v>
      </c>
      <c r="T3863" t="s">
        <v>8350</v>
      </c>
    </row>
    <row r="3864" spans="1:20" ht="48" x14ac:dyDescent="0.2">
      <c r="A3864">
        <v>1730</v>
      </c>
      <c r="B3864" s="3" t="s">
        <v>1731</v>
      </c>
      <c r="C3864" s="3" t="s">
        <v>5840</v>
      </c>
      <c r="D3864" s="6">
        <v>3000</v>
      </c>
      <c r="E3864" s="8">
        <v>0</v>
      </c>
      <c r="F3864" t="s">
        <v>8220</v>
      </c>
      <c r="G3864" t="s">
        <v>8223</v>
      </c>
      <c r="H3864" t="s">
        <v>8245</v>
      </c>
      <c r="I3864" s="12">
        <v>1445738783</v>
      </c>
      <c r="J3864" s="12">
        <v>1443146783</v>
      </c>
      <c r="K3864" s="13">
        <f>(J3864/86400)+25569</f>
        <v>42272.087766203702</v>
      </c>
      <c r="L3864" t="b">
        <v>0</v>
      </c>
      <c r="M3864">
        <v>0</v>
      </c>
      <c r="N3864" t="b">
        <v>0</v>
      </c>
      <c r="O3864" t="s">
        <v>8291</v>
      </c>
      <c r="Q3864">
        <f>YEAR(K3864)</f>
        <v>2015</v>
      </c>
      <c r="R3864">
        <f t="shared" si="115"/>
        <v>0</v>
      </c>
      <c r="S3864" s="17" t="s">
        <v>8347</v>
      </c>
      <c r="T3864" t="s">
        <v>8350</v>
      </c>
    </row>
    <row r="3865" spans="1:20" ht="32" x14ac:dyDescent="0.2">
      <c r="A3865">
        <v>1731</v>
      </c>
      <c r="B3865" s="3" t="s">
        <v>1732</v>
      </c>
      <c r="C3865" s="3" t="s">
        <v>5841</v>
      </c>
      <c r="D3865" s="6">
        <v>1000</v>
      </c>
      <c r="E3865" s="8">
        <v>0</v>
      </c>
      <c r="F3865" t="s">
        <v>8220</v>
      </c>
      <c r="G3865" t="s">
        <v>8223</v>
      </c>
      <c r="H3865" t="s">
        <v>8245</v>
      </c>
      <c r="I3865" s="12">
        <v>1434034800</v>
      </c>
      <c r="J3865" s="12">
        <v>1432849552</v>
      </c>
      <c r="K3865" s="13">
        <f>(J3865/86400)+25569</f>
        <v>42152.906851851847</v>
      </c>
      <c r="L3865" t="b">
        <v>0</v>
      </c>
      <c r="M3865">
        <v>0</v>
      </c>
      <c r="N3865" t="b">
        <v>0</v>
      </c>
      <c r="O3865" t="s">
        <v>8291</v>
      </c>
      <c r="Q3865">
        <f>YEAR(K3865)</f>
        <v>2015</v>
      </c>
      <c r="R3865">
        <f t="shared" si="115"/>
        <v>0</v>
      </c>
      <c r="S3865" s="17" t="s">
        <v>8347</v>
      </c>
      <c r="T3865" t="s">
        <v>8350</v>
      </c>
    </row>
    <row r="3866" spans="1:20" ht="48" x14ac:dyDescent="0.2">
      <c r="A3866">
        <v>1732</v>
      </c>
      <c r="B3866" s="3" t="s">
        <v>1733</v>
      </c>
      <c r="C3866" s="3" t="s">
        <v>5842</v>
      </c>
      <c r="D3866" s="6">
        <v>4000</v>
      </c>
      <c r="E3866" s="8">
        <v>0</v>
      </c>
      <c r="F3866" t="s">
        <v>8220</v>
      </c>
      <c r="G3866" t="s">
        <v>8223</v>
      </c>
      <c r="H3866" t="s">
        <v>8245</v>
      </c>
      <c r="I3866" s="12">
        <v>1452920400</v>
      </c>
      <c r="J3866" s="12">
        <v>1447777481</v>
      </c>
      <c r="K3866" s="13">
        <f>(J3866/86400)+25569</f>
        <v>42325.683807870373</v>
      </c>
      <c r="L3866" t="b">
        <v>0</v>
      </c>
      <c r="M3866">
        <v>0</v>
      </c>
      <c r="N3866" t="b">
        <v>0</v>
      </c>
      <c r="O3866" t="s">
        <v>8291</v>
      </c>
      <c r="Q3866">
        <f>YEAR(K3866)</f>
        <v>2015</v>
      </c>
      <c r="R3866">
        <f t="shared" si="115"/>
        <v>0</v>
      </c>
      <c r="S3866" s="17" t="s">
        <v>8347</v>
      </c>
      <c r="T3866" t="s">
        <v>8350</v>
      </c>
    </row>
    <row r="3867" spans="1:20" ht="48" x14ac:dyDescent="0.2">
      <c r="A3867">
        <v>1733</v>
      </c>
      <c r="B3867" s="3" t="s">
        <v>1734</v>
      </c>
      <c r="C3867" s="3" t="s">
        <v>5843</v>
      </c>
      <c r="D3867" s="6">
        <v>10000</v>
      </c>
      <c r="E3867" s="8">
        <v>0</v>
      </c>
      <c r="F3867" t="s">
        <v>8220</v>
      </c>
      <c r="G3867" t="s">
        <v>8223</v>
      </c>
      <c r="H3867" t="s">
        <v>8245</v>
      </c>
      <c r="I3867" s="12">
        <v>1473802200</v>
      </c>
      <c r="J3867" s="12">
        <v>1472746374</v>
      </c>
      <c r="K3867" s="13">
        <f>(J3867/86400)+25569</f>
        <v>42614.675625000003</v>
      </c>
      <c r="L3867" t="b">
        <v>0</v>
      </c>
      <c r="M3867">
        <v>0</v>
      </c>
      <c r="N3867" t="b">
        <v>0</v>
      </c>
      <c r="O3867" t="s">
        <v>8291</v>
      </c>
      <c r="Q3867">
        <f>YEAR(K3867)</f>
        <v>2016</v>
      </c>
      <c r="R3867">
        <f t="shared" si="115"/>
        <v>0</v>
      </c>
      <c r="S3867" s="17" t="s">
        <v>8347</v>
      </c>
      <c r="T3867" t="s">
        <v>8350</v>
      </c>
    </row>
    <row r="3868" spans="1:20" ht="48" x14ac:dyDescent="0.2">
      <c r="A3868">
        <v>1740</v>
      </c>
      <c r="B3868" s="3" t="s">
        <v>1741</v>
      </c>
      <c r="C3868" s="3" t="s">
        <v>5850</v>
      </c>
      <c r="D3868" s="6">
        <v>3000</v>
      </c>
      <c r="E3868" s="8">
        <v>0</v>
      </c>
      <c r="F3868" t="s">
        <v>8220</v>
      </c>
      <c r="G3868" t="s">
        <v>8223</v>
      </c>
      <c r="H3868" t="s">
        <v>8245</v>
      </c>
      <c r="I3868" s="12">
        <v>1437075422</v>
      </c>
      <c r="J3868" s="12">
        <v>1434483422</v>
      </c>
      <c r="K3868" s="13">
        <f>(J3868/86400)+25569</f>
        <v>42171.817384259259</v>
      </c>
      <c r="L3868" t="b">
        <v>0</v>
      </c>
      <c r="M3868">
        <v>0</v>
      </c>
      <c r="N3868" t="b">
        <v>0</v>
      </c>
      <c r="O3868" t="s">
        <v>8291</v>
      </c>
      <c r="Q3868">
        <f>YEAR(K3868)</f>
        <v>2015</v>
      </c>
      <c r="R3868">
        <f t="shared" si="115"/>
        <v>0</v>
      </c>
      <c r="S3868" s="17" t="s">
        <v>8347</v>
      </c>
      <c r="T3868" t="s">
        <v>8350</v>
      </c>
    </row>
    <row r="3869" spans="1:20" ht="48" x14ac:dyDescent="0.2">
      <c r="A3869">
        <v>887</v>
      </c>
      <c r="B3869" s="3" t="s">
        <v>888</v>
      </c>
      <c r="C3869" s="3" t="s">
        <v>4997</v>
      </c>
      <c r="D3869" s="6">
        <v>1000</v>
      </c>
      <c r="E3869" s="8">
        <v>0</v>
      </c>
      <c r="F3869" t="s">
        <v>8220</v>
      </c>
      <c r="G3869" t="s">
        <v>8223</v>
      </c>
      <c r="H3869" t="s">
        <v>8245</v>
      </c>
      <c r="I3869" s="12">
        <v>1338159655</v>
      </c>
      <c r="J3869" s="12">
        <v>1335567655</v>
      </c>
      <c r="K3869" s="13">
        <f>(J3869/86400)+25569</f>
        <v>41026.958969907406</v>
      </c>
      <c r="L3869" t="b">
        <v>0</v>
      </c>
      <c r="M3869">
        <v>0</v>
      </c>
      <c r="N3869" t="b">
        <v>0</v>
      </c>
      <c r="O3869" t="s">
        <v>8277</v>
      </c>
      <c r="Q3869">
        <f>YEAR(K3869)</f>
        <v>2012</v>
      </c>
      <c r="R3869">
        <f t="shared" si="115"/>
        <v>0</v>
      </c>
      <c r="S3869" s="17" t="s">
        <v>8347</v>
      </c>
      <c r="T3869" t="s">
        <v>8348</v>
      </c>
    </row>
    <row r="3870" spans="1:20" ht="48" x14ac:dyDescent="0.2">
      <c r="A3870">
        <v>897</v>
      </c>
      <c r="B3870" s="3" t="s">
        <v>898</v>
      </c>
      <c r="C3870" s="3" t="s">
        <v>5007</v>
      </c>
      <c r="D3870" s="6">
        <v>3000</v>
      </c>
      <c r="E3870" s="8">
        <v>0</v>
      </c>
      <c r="F3870" t="s">
        <v>8220</v>
      </c>
      <c r="G3870" t="s">
        <v>8223</v>
      </c>
      <c r="H3870" t="s">
        <v>8245</v>
      </c>
      <c r="I3870" s="12">
        <v>1354123908</v>
      </c>
      <c r="J3870" s="12">
        <v>1351528308</v>
      </c>
      <c r="K3870" s="13">
        <f>(J3870/86400)+25569</f>
        <v>41211.688750000001</v>
      </c>
      <c r="L3870" t="b">
        <v>0</v>
      </c>
      <c r="M3870">
        <v>0</v>
      </c>
      <c r="N3870" t="b">
        <v>0</v>
      </c>
      <c r="O3870" t="s">
        <v>8277</v>
      </c>
      <c r="Q3870">
        <f>YEAR(K3870)</f>
        <v>2012</v>
      </c>
      <c r="R3870">
        <f t="shared" si="115"/>
        <v>0</v>
      </c>
      <c r="S3870" s="17" t="s">
        <v>8347</v>
      </c>
      <c r="T3870" t="s">
        <v>8348</v>
      </c>
    </row>
    <row r="3871" spans="1:20" ht="64" x14ac:dyDescent="0.2">
      <c r="A3871">
        <v>875</v>
      </c>
      <c r="B3871" s="3" t="s">
        <v>876</v>
      </c>
      <c r="C3871" s="3" t="s">
        <v>4985</v>
      </c>
      <c r="D3871" s="6">
        <v>5000</v>
      </c>
      <c r="E3871" s="8">
        <v>0</v>
      </c>
      <c r="F3871" t="s">
        <v>8220</v>
      </c>
      <c r="G3871" t="s">
        <v>8223</v>
      </c>
      <c r="H3871" t="s">
        <v>8245</v>
      </c>
      <c r="I3871" s="12">
        <v>1442856131</v>
      </c>
      <c r="J3871" s="12">
        <v>1441128131</v>
      </c>
      <c r="K3871" s="13">
        <f>(J3871/86400)+25569</f>
        <v>42248.723738425921</v>
      </c>
      <c r="L3871" t="b">
        <v>0</v>
      </c>
      <c r="M3871">
        <v>0</v>
      </c>
      <c r="N3871" t="b">
        <v>0</v>
      </c>
      <c r="O3871" t="s">
        <v>8276</v>
      </c>
      <c r="Q3871">
        <f>YEAR(K3871)</f>
        <v>2015</v>
      </c>
      <c r="R3871">
        <f t="shared" si="115"/>
        <v>0</v>
      </c>
      <c r="S3871" s="17" t="s">
        <v>8347</v>
      </c>
      <c r="T3871" t="s">
        <v>8370</v>
      </c>
    </row>
    <row r="3872" spans="1:20" ht="64" x14ac:dyDescent="0.2">
      <c r="A3872">
        <v>901</v>
      </c>
      <c r="B3872" s="3" t="s">
        <v>902</v>
      </c>
      <c r="C3872" s="3" t="s">
        <v>5011</v>
      </c>
      <c r="D3872" s="6">
        <v>6500</v>
      </c>
      <c r="E3872" s="8">
        <v>0</v>
      </c>
      <c r="F3872" t="s">
        <v>8220</v>
      </c>
      <c r="G3872" t="s">
        <v>8223</v>
      </c>
      <c r="H3872" t="s">
        <v>8245</v>
      </c>
      <c r="I3872" s="12">
        <v>1276024260</v>
      </c>
      <c r="J3872" s="12">
        <v>1272050914</v>
      </c>
      <c r="K3872" s="13">
        <f>(J3872/86400)+25569</f>
        <v>40291.81150462963</v>
      </c>
      <c r="L3872" t="b">
        <v>0</v>
      </c>
      <c r="M3872">
        <v>0</v>
      </c>
      <c r="N3872" t="b">
        <v>0</v>
      </c>
      <c r="O3872" t="s">
        <v>8276</v>
      </c>
      <c r="Q3872">
        <f>YEAR(K3872)</f>
        <v>2010</v>
      </c>
      <c r="R3872">
        <f t="shared" si="115"/>
        <v>0</v>
      </c>
      <c r="S3872" s="17" t="s">
        <v>8347</v>
      </c>
      <c r="T3872" t="s">
        <v>8370</v>
      </c>
    </row>
    <row r="3873" spans="1:20" ht="32" x14ac:dyDescent="0.2">
      <c r="A3873">
        <v>906</v>
      </c>
      <c r="B3873" s="3" t="s">
        <v>907</v>
      </c>
      <c r="C3873" s="3" t="s">
        <v>5016</v>
      </c>
      <c r="D3873" s="6">
        <v>15000</v>
      </c>
      <c r="E3873" s="8">
        <v>0</v>
      </c>
      <c r="F3873" t="s">
        <v>8220</v>
      </c>
      <c r="G3873" t="s">
        <v>8223</v>
      </c>
      <c r="H3873" t="s">
        <v>8245</v>
      </c>
      <c r="I3873" s="12">
        <v>1394681590</v>
      </c>
      <c r="J3873" s="12">
        <v>1392093190</v>
      </c>
      <c r="K3873" s="13">
        <f>(J3873/86400)+25569</f>
        <v>41681.189699074072</v>
      </c>
      <c r="L3873" t="b">
        <v>0</v>
      </c>
      <c r="M3873">
        <v>0</v>
      </c>
      <c r="N3873" t="b">
        <v>0</v>
      </c>
      <c r="O3873" t="s">
        <v>8276</v>
      </c>
      <c r="Q3873">
        <f>YEAR(K3873)</f>
        <v>2014</v>
      </c>
      <c r="R3873">
        <f t="shared" si="115"/>
        <v>0</v>
      </c>
      <c r="S3873" s="17" t="s">
        <v>8347</v>
      </c>
      <c r="T3873" t="s">
        <v>8370</v>
      </c>
    </row>
    <row r="3874" spans="1:20" ht="32" x14ac:dyDescent="0.2">
      <c r="A3874">
        <v>907</v>
      </c>
      <c r="B3874" s="3" t="s">
        <v>908</v>
      </c>
      <c r="C3874" s="3" t="s">
        <v>5017</v>
      </c>
      <c r="D3874" s="6">
        <v>2900</v>
      </c>
      <c r="E3874" s="8">
        <v>0</v>
      </c>
      <c r="F3874" t="s">
        <v>8220</v>
      </c>
      <c r="G3874" t="s">
        <v>8223</v>
      </c>
      <c r="H3874" t="s">
        <v>8245</v>
      </c>
      <c r="I3874" s="12">
        <v>1315715823</v>
      </c>
      <c r="J3874" s="12">
        <v>1313123823</v>
      </c>
      <c r="K3874" s="13">
        <f>(J3874/86400)+25569</f>
        <v>40767.192395833335</v>
      </c>
      <c r="L3874" t="b">
        <v>0</v>
      </c>
      <c r="M3874">
        <v>0</v>
      </c>
      <c r="N3874" t="b">
        <v>0</v>
      </c>
      <c r="O3874" t="s">
        <v>8276</v>
      </c>
      <c r="Q3874">
        <f>YEAR(K3874)</f>
        <v>2011</v>
      </c>
      <c r="R3874">
        <f t="shared" si="115"/>
        <v>0</v>
      </c>
      <c r="S3874" s="17" t="s">
        <v>8347</v>
      </c>
      <c r="T3874" t="s">
        <v>8370</v>
      </c>
    </row>
    <row r="3875" spans="1:20" ht="48" x14ac:dyDescent="0.2">
      <c r="A3875">
        <v>908</v>
      </c>
      <c r="B3875" s="3" t="s">
        <v>909</v>
      </c>
      <c r="C3875" s="3" t="s">
        <v>5018</v>
      </c>
      <c r="D3875" s="6">
        <v>2500</v>
      </c>
      <c r="E3875" s="8">
        <v>0</v>
      </c>
      <c r="F3875" t="s">
        <v>8220</v>
      </c>
      <c r="G3875" t="s">
        <v>8223</v>
      </c>
      <c r="H3875" t="s">
        <v>8245</v>
      </c>
      <c r="I3875" s="12">
        <v>1280206740</v>
      </c>
      <c r="J3875" s="12">
        <v>1276283655</v>
      </c>
      <c r="K3875" s="13">
        <f>(J3875/86400)+25569</f>
        <v>40340.801562499997</v>
      </c>
      <c r="L3875" t="b">
        <v>0</v>
      </c>
      <c r="M3875">
        <v>0</v>
      </c>
      <c r="N3875" t="b">
        <v>0</v>
      </c>
      <c r="O3875" t="s">
        <v>8276</v>
      </c>
      <c r="Q3875">
        <f>YEAR(K3875)</f>
        <v>2010</v>
      </c>
      <c r="R3875">
        <f t="shared" si="115"/>
        <v>0</v>
      </c>
      <c r="S3875" s="17" t="s">
        <v>8347</v>
      </c>
      <c r="T3875" t="s">
        <v>8370</v>
      </c>
    </row>
    <row r="3876" spans="1:20" ht="48" x14ac:dyDescent="0.2">
      <c r="A3876">
        <v>911</v>
      </c>
      <c r="B3876" s="3" t="s">
        <v>912</v>
      </c>
      <c r="C3876" s="3" t="s">
        <v>5021</v>
      </c>
      <c r="D3876" s="6">
        <v>100000</v>
      </c>
      <c r="E3876" s="8">
        <v>0</v>
      </c>
      <c r="F3876" t="s">
        <v>8220</v>
      </c>
      <c r="G3876" t="s">
        <v>8223</v>
      </c>
      <c r="H3876" t="s">
        <v>8245</v>
      </c>
      <c r="I3876" s="12">
        <v>1390522045</v>
      </c>
      <c r="J3876" s="12">
        <v>1388707645</v>
      </c>
      <c r="K3876" s="13">
        <f>(J3876/86400)+25569</f>
        <v>41642.005150462966</v>
      </c>
      <c r="L3876" t="b">
        <v>0</v>
      </c>
      <c r="M3876">
        <v>0</v>
      </c>
      <c r="N3876" t="b">
        <v>0</v>
      </c>
      <c r="O3876" t="s">
        <v>8276</v>
      </c>
      <c r="Q3876">
        <f>YEAR(K3876)</f>
        <v>2014</v>
      </c>
      <c r="R3876">
        <f t="shared" si="115"/>
        <v>0</v>
      </c>
      <c r="S3876" s="17" t="s">
        <v>8347</v>
      </c>
      <c r="T3876" t="s">
        <v>8370</v>
      </c>
    </row>
    <row r="3877" spans="1:20" ht="48" x14ac:dyDescent="0.2">
      <c r="A3877">
        <v>914</v>
      </c>
      <c r="B3877" s="3" t="s">
        <v>915</v>
      </c>
      <c r="C3877" s="3" t="s">
        <v>5024</v>
      </c>
      <c r="D3877" s="6">
        <v>1500</v>
      </c>
      <c r="E3877" s="8">
        <v>0</v>
      </c>
      <c r="F3877" t="s">
        <v>8220</v>
      </c>
      <c r="G3877" t="s">
        <v>8223</v>
      </c>
      <c r="H3877" t="s">
        <v>8245</v>
      </c>
      <c r="I3877" s="12">
        <v>1345918747</v>
      </c>
      <c r="J3877" s="12">
        <v>1343326747</v>
      </c>
      <c r="K3877" s="13">
        <f>(J3877/86400)+25569</f>
        <v>41116.763275462959</v>
      </c>
      <c r="L3877" t="b">
        <v>0</v>
      </c>
      <c r="M3877">
        <v>0</v>
      </c>
      <c r="N3877" t="b">
        <v>0</v>
      </c>
      <c r="O3877" t="s">
        <v>8276</v>
      </c>
      <c r="Q3877">
        <f>YEAR(K3877)</f>
        <v>2012</v>
      </c>
      <c r="R3877">
        <f t="shared" si="115"/>
        <v>0</v>
      </c>
      <c r="S3877" s="17" t="s">
        <v>8347</v>
      </c>
      <c r="T3877" t="s">
        <v>8370</v>
      </c>
    </row>
    <row r="3878" spans="1:20" ht="48" x14ac:dyDescent="0.2">
      <c r="A3878">
        <v>916</v>
      </c>
      <c r="B3878" s="3" t="s">
        <v>917</v>
      </c>
      <c r="C3878" s="3" t="s">
        <v>5026</v>
      </c>
      <c r="D3878" s="6">
        <v>3300</v>
      </c>
      <c r="E3878" s="8">
        <v>0</v>
      </c>
      <c r="F3878" t="s">
        <v>8220</v>
      </c>
      <c r="G3878" t="s">
        <v>8223</v>
      </c>
      <c r="H3878" t="s">
        <v>8245</v>
      </c>
      <c r="I3878" s="12">
        <v>1287723600</v>
      </c>
      <c r="J3878" s="12">
        <v>1284409734</v>
      </c>
      <c r="K3878" s="13">
        <f>(J3878/86400)+25569</f>
        <v>40434.853402777779</v>
      </c>
      <c r="L3878" t="b">
        <v>0</v>
      </c>
      <c r="M3878">
        <v>0</v>
      </c>
      <c r="N3878" t="b">
        <v>0</v>
      </c>
      <c r="O3878" t="s">
        <v>8276</v>
      </c>
      <c r="Q3878">
        <f>YEAR(K3878)</f>
        <v>2010</v>
      </c>
      <c r="R3878">
        <f t="shared" si="115"/>
        <v>0</v>
      </c>
      <c r="S3878" s="17" t="s">
        <v>8347</v>
      </c>
      <c r="T3878" t="s">
        <v>8370</v>
      </c>
    </row>
    <row r="3879" spans="1:20" ht="48" x14ac:dyDescent="0.2">
      <c r="A3879">
        <v>920</v>
      </c>
      <c r="B3879" s="3" t="s">
        <v>921</v>
      </c>
      <c r="C3879" s="3" t="s">
        <v>5030</v>
      </c>
      <c r="D3879" s="6">
        <v>5500</v>
      </c>
      <c r="E3879" s="8">
        <v>0</v>
      </c>
      <c r="F3879" t="s">
        <v>8220</v>
      </c>
      <c r="G3879" t="s">
        <v>8223</v>
      </c>
      <c r="H3879" t="s">
        <v>8245</v>
      </c>
      <c r="I3879" s="12">
        <v>1384448822</v>
      </c>
      <c r="J3879" s="12">
        <v>1381853222</v>
      </c>
      <c r="K3879" s="13">
        <f>(J3879/86400)+25569</f>
        <v>41562.671550925923</v>
      </c>
      <c r="L3879" t="b">
        <v>0</v>
      </c>
      <c r="M3879">
        <v>0</v>
      </c>
      <c r="N3879" t="b">
        <v>0</v>
      </c>
      <c r="O3879" t="s">
        <v>8276</v>
      </c>
      <c r="Q3879">
        <f>YEAR(K3879)</f>
        <v>2013</v>
      </c>
      <c r="R3879">
        <f t="shared" si="115"/>
        <v>0</v>
      </c>
      <c r="S3879" s="17" t="s">
        <v>8347</v>
      </c>
      <c r="T3879" t="s">
        <v>8370</v>
      </c>
    </row>
    <row r="3880" spans="1:20" ht="64" x14ac:dyDescent="0.2">
      <c r="A3880">
        <v>926</v>
      </c>
      <c r="B3880" s="3" t="s">
        <v>927</v>
      </c>
      <c r="C3880" s="3" t="s">
        <v>5036</v>
      </c>
      <c r="D3880" s="6">
        <v>7000</v>
      </c>
      <c r="E3880" s="8">
        <v>0</v>
      </c>
      <c r="F3880" t="s">
        <v>8220</v>
      </c>
      <c r="G3880" t="s">
        <v>8223</v>
      </c>
      <c r="H3880" t="s">
        <v>8245</v>
      </c>
      <c r="I3880" s="12">
        <v>1278628800</v>
      </c>
      <c r="J3880" s="12">
        <v>1276043330</v>
      </c>
      <c r="K3880" s="13">
        <f>(J3880/86400)+25569</f>
        <v>40338.02002314815</v>
      </c>
      <c r="L3880" t="b">
        <v>0</v>
      </c>
      <c r="M3880">
        <v>0</v>
      </c>
      <c r="N3880" t="b">
        <v>0</v>
      </c>
      <c r="O3880" t="s">
        <v>8276</v>
      </c>
      <c r="Q3880">
        <f>YEAR(K3880)</f>
        <v>2010</v>
      </c>
      <c r="R3880">
        <f t="shared" si="115"/>
        <v>0</v>
      </c>
      <c r="S3880" s="17" t="s">
        <v>8347</v>
      </c>
      <c r="T3880" t="s">
        <v>8370</v>
      </c>
    </row>
    <row r="3881" spans="1:20" ht="32" x14ac:dyDescent="0.2">
      <c r="A3881">
        <v>927</v>
      </c>
      <c r="B3881" s="3" t="s">
        <v>928</v>
      </c>
      <c r="C3881" s="3" t="s">
        <v>5037</v>
      </c>
      <c r="D3881" s="6">
        <v>20000</v>
      </c>
      <c r="E3881" s="8">
        <v>0</v>
      </c>
      <c r="F3881" t="s">
        <v>8220</v>
      </c>
      <c r="G3881" t="s">
        <v>8223</v>
      </c>
      <c r="H3881" t="s">
        <v>8245</v>
      </c>
      <c r="I3881" s="12">
        <v>1337024695</v>
      </c>
      <c r="J3881" s="12">
        <v>1334432695</v>
      </c>
      <c r="K3881" s="13">
        <f>(J3881/86400)+25569</f>
        <v>41013.822858796295</v>
      </c>
      <c r="L3881" t="b">
        <v>0</v>
      </c>
      <c r="M3881">
        <v>0</v>
      </c>
      <c r="N3881" t="b">
        <v>0</v>
      </c>
      <c r="O3881" t="s">
        <v>8276</v>
      </c>
      <c r="Q3881">
        <f>YEAR(K3881)</f>
        <v>2012</v>
      </c>
      <c r="R3881">
        <f t="shared" si="115"/>
        <v>0</v>
      </c>
      <c r="S3881" s="17" t="s">
        <v>8347</v>
      </c>
      <c r="T3881" t="s">
        <v>8370</v>
      </c>
    </row>
    <row r="3882" spans="1:20" ht="48" x14ac:dyDescent="0.2">
      <c r="A3882">
        <v>929</v>
      </c>
      <c r="B3882" s="3" t="s">
        <v>930</v>
      </c>
      <c r="C3882" s="3" t="s">
        <v>5039</v>
      </c>
      <c r="D3882" s="6">
        <v>500</v>
      </c>
      <c r="E3882" s="8">
        <v>0</v>
      </c>
      <c r="F3882" t="s">
        <v>8220</v>
      </c>
      <c r="G3882" t="s">
        <v>8223</v>
      </c>
      <c r="H3882" t="s">
        <v>8245</v>
      </c>
      <c r="I3882" s="12">
        <v>1333946569</v>
      </c>
      <c r="J3882" s="12">
        <v>1331358169</v>
      </c>
      <c r="K3882" s="13">
        <f>(J3882/86400)+25569</f>
        <v>40978.238067129627</v>
      </c>
      <c r="L3882" t="b">
        <v>0</v>
      </c>
      <c r="M3882">
        <v>0</v>
      </c>
      <c r="N3882" t="b">
        <v>0</v>
      </c>
      <c r="O3882" t="s">
        <v>8276</v>
      </c>
      <c r="Q3882">
        <f>YEAR(K3882)</f>
        <v>2012</v>
      </c>
      <c r="R3882">
        <f t="shared" si="115"/>
        <v>0</v>
      </c>
      <c r="S3882" s="17" t="s">
        <v>8347</v>
      </c>
      <c r="T3882" t="s">
        <v>8370</v>
      </c>
    </row>
    <row r="3883" spans="1:20" ht="48" x14ac:dyDescent="0.2">
      <c r="A3883">
        <v>936</v>
      </c>
      <c r="B3883" s="3" t="s">
        <v>937</v>
      </c>
      <c r="C3883" s="3" t="s">
        <v>5046</v>
      </c>
      <c r="D3883" s="6">
        <v>1400</v>
      </c>
      <c r="E3883" s="8">
        <v>0</v>
      </c>
      <c r="F3883" t="s">
        <v>8220</v>
      </c>
      <c r="G3883" t="s">
        <v>8223</v>
      </c>
      <c r="H3883" t="s">
        <v>8245</v>
      </c>
      <c r="I3883" s="12">
        <v>1326916800</v>
      </c>
      <c r="J3883" s="12">
        <v>1323131689</v>
      </c>
      <c r="K3883" s="13">
        <f>(J3883/86400)+25569</f>
        <v>40883.024178240739</v>
      </c>
      <c r="L3883" t="b">
        <v>0</v>
      </c>
      <c r="M3883">
        <v>0</v>
      </c>
      <c r="N3883" t="b">
        <v>0</v>
      </c>
      <c r="O3883" t="s">
        <v>8276</v>
      </c>
      <c r="Q3883">
        <f>YEAR(K3883)</f>
        <v>2011</v>
      </c>
      <c r="R3883">
        <f t="shared" si="115"/>
        <v>0</v>
      </c>
      <c r="S3883" s="17" t="s">
        <v>8347</v>
      </c>
      <c r="T3883" t="s">
        <v>8370</v>
      </c>
    </row>
    <row r="3884" spans="1:20" ht="48" hidden="1" x14ac:dyDescent="0.2">
      <c r="A3884">
        <v>1227</v>
      </c>
      <c r="B3884" s="3" t="s">
        <v>1228</v>
      </c>
      <c r="C3884" s="3" t="s">
        <v>5337</v>
      </c>
      <c r="D3884" s="6">
        <v>2000</v>
      </c>
      <c r="E3884" s="8">
        <v>0</v>
      </c>
      <c r="F3884" t="s">
        <v>8219</v>
      </c>
      <c r="G3884" t="s">
        <v>8223</v>
      </c>
      <c r="H3884" t="s">
        <v>8245</v>
      </c>
      <c r="I3884" s="12">
        <v>1407394800</v>
      </c>
      <c r="J3884" s="12">
        <v>1404770616</v>
      </c>
      <c r="K3884" s="13">
        <f>(J3884/86400)+25569</f>
        <v>41827.919166666667</v>
      </c>
      <c r="L3884" t="b">
        <v>0</v>
      </c>
      <c r="M3884">
        <v>0</v>
      </c>
      <c r="N3884" t="b">
        <v>0</v>
      </c>
      <c r="O3884" t="s">
        <v>8284</v>
      </c>
      <c r="Q3884">
        <f>YEAR(K3884)</f>
        <v>2014</v>
      </c>
      <c r="R3884">
        <f t="shared" si="115"/>
        <v>0</v>
      </c>
      <c r="S3884" s="17" t="s">
        <v>8347</v>
      </c>
      <c r="T3884" t="s">
        <v>8374</v>
      </c>
    </row>
    <row r="3885" spans="1:20" ht="48" hidden="1" x14ac:dyDescent="0.2">
      <c r="A3885">
        <v>1230</v>
      </c>
      <c r="B3885" s="3" t="s">
        <v>1231</v>
      </c>
      <c r="C3885" s="3" t="s">
        <v>5340</v>
      </c>
      <c r="D3885" s="6">
        <v>500000</v>
      </c>
      <c r="E3885" s="8">
        <v>0</v>
      </c>
      <c r="F3885" t="s">
        <v>8219</v>
      </c>
      <c r="G3885" t="s">
        <v>8223</v>
      </c>
      <c r="H3885" t="s">
        <v>8245</v>
      </c>
      <c r="I3885" s="12">
        <v>1298589630</v>
      </c>
      <c r="J3885" s="12">
        <v>1295997630</v>
      </c>
      <c r="K3885" s="13">
        <f>(J3885/86400)+25569</f>
        <v>40568.972569444442</v>
      </c>
      <c r="L3885" t="b">
        <v>0</v>
      </c>
      <c r="M3885">
        <v>0</v>
      </c>
      <c r="N3885" t="b">
        <v>0</v>
      </c>
      <c r="O3885" t="s">
        <v>8284</v>
      </c>
      <c r="Q3885">
        <f>YEAR(K3885)</f>
        <v>2011</v>
      </c>
      <c r="R3885">
        <f t="shared" si="115"/>
        <v>0</v>
      </c>
      <c r="S3885" s="17" t="s">
        <v>8347</v>
      </c>
      <c r="T3885" t="s">
        <v>8374</v>
      </c>
    </row>
    <row r="3886" spans="1:20" ht="48" hidden="1" x14ac:dyDescent="0.2">
      <c r="A3886">
        <v>1231</v>
      </c>
      <c r="B3886" s="3" t="s">
        <v>1232</v>
      </c>
      <c r="C3886" s="3" t="s">
        <v>5341</v>
      </c>
      <c r="D3886" s="6">
        <v>5000</v>
      </c>
      <c r="E3886" s="8">
        <v>0</v>
      </c>
      <c r="F3886" t="s">
        <v>8219</v>
      </c>
      <c r="G3886" t="s">
        <v>8223</v>
      </c>
      <c r="H3886" t="s">
        <v>8245</v>
      </c>
      <c r="I3886" s="12">
        <v>1440723600</v>
      </c>
      <c r="J3886" s="12">
        <v>1436394968</v>
      </c>
      <c r="K3886" s="13">
        <f>(J3886/86400)+25569</f>
        <v>42193.941759259258</v>
      </c>
      <c r="L3886" t="b">
        <v>0</v>
      </c>
      <c r="M3886">
        <v>0</v>
      </c>
      <c r="N3886" t="b">
        <v>0</v>
      </c>
      <c r="O3886" t="s">
        <v>8284</v>
      </c>
      <c r="Q3886">
        <f>YEAR(K3886)</f>
        <v>2015</v>
      </c>
      <c r="R3886">
        <f t="shared" si="115"/>
        <v>0</v>
      </c>
      <c r="S3886" s="17" t="s">
        <v>8347</v>
      </c>
      <c r="T3886" t="s">
        <v>8374</v>
      </c>
    </row>
    <row r="3887" spans="1:20" ht="48" hidden="1" x14ac:dyDescent="0.2">
      <c r="A3887">
        <v>1234</v>
      </c>
      <c r="B3887" s="3" t="s">
        <v>1235</v>
      </c>
      <c r="C3887" s="3" t="s">
        <v>5344</v>
      </c>
      <c r="D3887" s="6">
        <v>50000</v>
      </c>
      <c r="E3887" s="8">
        <v>0</v>
      </c>
      <c r="F3887" t="s">
        <v>8219</v>
      </c>
      <c r="G3887" t="s">
        <v>8224</v>
      </c>
      <c r="H3887" t="s">
        <v>8246</v>
      </c>
      <c r="I3887" s="12">
        <v>1422903342</v>
      </c>
      <c r="J3887" s="12">
        <v>1420311342</v>
      </c>
      <c r="K3887" s="13">
        <f>(J3887/86400)+25569</f>
        <v>42007.788680555561</v>
      </c>
      <c r="L3887" t="b">
        <v>0</v>
      </c>
      <c r="M3887">
        <v>0</v>
      </c>
      <c r="N3887" t="b">
        <v>0</v>
      </c>
      <c r="O3887" t="s">
        <v>8284</v>
      </c>
      <c r="Q3887">
        <f>YEAR(K3887)</f>
        <v>2015</v>
      </c>
      <c r="R3887">
        <f t="shared" si="115"/>
        <v>0</v>
      </c>
      <c r="S3887" s="17" t="s">
        <v>8347</v>
      </c>
      <c r="T3887" t="s">
        <v>8374</v>
      </c>
    </row>
    <row r="3888" spans="1:20" ht="19" hidden="1" x14ac:dyDescent="0.2">
      <c r="A3888">
        <v>1236</v>
      </c>
      <c r="B3888" s="3" t="s">
        <v>1237</v>
      </c>
      <c r="C3888" s="3" t="s">
        <v>5346</v>
      </c>
      <c r="D3888" s="6">
        <v>2500</v>
      </c>
      <c r="E3888" s="8">
        <v>0</v>
      </c>
      <c r="F3888" t="s">
        <v>8219</v>
      </c>
      <c r="G3888" t="s">
        <v>8223</v>
      </c>
      <c r="H3888" t="s">
        <v>8245</v>
      </c>
      <c r="I3888" s="12">
        <v>1343491200</v>
      </c>
      <c r="J3888" s="12">
        <v>1342801164</v>
      </c>
      <c r="K3888" s="13">
        <f>(J3888/86400)+25569</f>
        <v>41110.680138888885</v>
      </c>
      <c r="L3888" t="b">
        <v>0</v>
      </c>
      <c r="M3888">
        <v>0</v>
      </c>
      <c r="N3888" t="b">
        <v>0</v>
      </c>
      <c r="O3888" t="s">
        <v>8284</v>
      </c>
      <c r="Q3888">
        <f>YEAR(K3888)</f>
        <v>2012</v>
      </c>
      <c r="R3888">
        <f t="shared" si="115"/>
        <v>0</v>
      </c>
      <c r="S3888" s="17" t="s">
        <v>8347</v>
      </c>
      <c r="T3888" t="s">
        <v>8374</v>
      </c>
    </row>
    <row r="3889" spans="1:20" ht="48" hidden="1" x14ac:dyDescent="0.2">
      <c r="A3889">
        <v>1237</v>
      </c>
      <c r="B3889" s="3" t="s">
        <v>1238</v>
      </c>
      <c r="C3889" s="3" t="s">
        <v>5347</v>
      </c>
      <c r="D3889" s="6">
        <v>25000</v>
      </c>
      <c r="E3889" s="8">
        <v>0</v>
      </c>
      <c r="F3889" t="s">
        <v>8219</v>
      </c>
      <c r="G3889" t="s">
        <v>8223</v>
      </c>
      <c r="H3889" t="s">
        <v>8245</v>
      </c>
      <c r="I3889" s="12">
        <v>1345790865</v>
      </c>
      <c r="J3889" s="12">
        <v>1344062865</v>
      </c>
      <c r="K3889" s="13">
        <f>(J3889/86400)+25569</f>
        <v>41125.283159722225</v>
      </c>
      <c r="L3889" t="b">
        <v>0</v>
      </c>
      <c r="M3889">
        <v>0</v>
      </c>
      <c r="N3889" t="b">
        <v>0</v>
      </c>
      <c r="O3889" t="s">
        <v>8284</v>
      </c>
      <c r="Q3889">
        <f>YEAR(K3889)</f>
        <v>2012</v>
      </c>
      <c r="R3889">
        <f t="shared" si="115"/>
        <v>0</v>
      </c>
      <c r="S3889" s="17" t="s">
        <v>8347</v>
      </c>
      <c r="T3889" t="s">
        <v>8374</v>
      </c>
    </row>
    <row r="3890" spans="1:20" ht="32" hidden="1" x14ac:dyDescent="0.2">
      <c r="A3890">
        <v>1239</v>
      </c>
      <c r="B3890" s="3" t="s">
        <v>1240</v>
      </c>
      <c r="C3890" s="3" t="s">
        <v>5349</v>
      </c>
      <c r="D3890" s="6">
        <v>2500</v>
      </c>
      <c r="E3890" s="8">
        <v>0</v>
      </c>
      <c r="F3890" t="s">
        <v>8219</v>
      </c>
      <c r="G3890" t="s">
        <v>8223</v>
      </c>
      <c r="H3890" t="s">
        <v>8245</v>
      </c>
      <c r="I3890" s="12">
        <v>1325804767</v>
      </c>
      <c r="J3890" s="12">
        <v>1323212767</v>
      </c>
      <c r="K3890" s="13">
        <f>(J3890/86400)+25569</f>
        <v>40883.962581018517</v>
      </c>
      <c r="L3890" t="b">
        <v>0</v>
      </c>
      <c r="M3890">
        <v>0</v>
      </c>
      <c r="N3890" t="b">
        <v>0</v>
      </c>
      <c r="O3890" t="s">
        <v>8284</v>
      </c>
      <c r="Q3890">
        <f>YEAR(K3890)</f>
        <v>2011</v>
      </c>
      <c r="R3890">
        <f t="shared" si="115"/>
        <v>0</v>
      </c>
      <c r="S3890" s="17" t="s">
        <v>8347</v>
      </c>
      <c r="T3890" t="s">
        <v>8374</v>
      </c>
    </row>
    <row r="3891" spans="1:20" ht="48" x14ac:dyDescent="0.2">
      <c r="A3891">
        <v>1544</v>
      </c>
      <c r="B3891" s="3" t="s">
        <v>1545</v>
      </c>
      <c r="C3891" s="3" t="s">
        <v>5654</v>
      </c>
      <c r="D3891" s="6">
        <v>1000</v>
      </c>
      <c r="E3891" s="8">
        <v>0</v>
      </c>
      <c r="F3891" t="s">
        <v>8220</v>
      </c>
      <c r="G3891" t="s">
        <v>8223</v>
      </c>
      <c r="H3891" t="s">
        <v>8245</v>
      </c>
      <c r="I3891" s="12">
        <v>1427847480</v>
      </c>
      <c r="J3891" s="12">
        <v>1424222024</v>
      </c>
      <c r="K3891" s="13">
        <f>(J3891/86400)+25569</f>
        <v>42053.051203703704</v>
      </c>
      <c r="L3891" t="b">
        <v>0</v>
      </c>
      <c r="M3891">
        <v>0</v>
      </c>
      <c r="N3891" t="b">
        <v>0</v>
      </c>
      <c r="O3891" t="s">
        <v>8287</v>
      </c>
      <c r="Q3891">
        <f>YEAR(K3891)</f>
        <v>2015</v>
      </c>
      <c r="R3891">
        <f t="shared" si="115"/>
        <v>0</v>
      </c>
      <c r="S3891" s="17" t="s">
        <v>8333</v>
      </c>
      <c r="T3891" t="s">
        <v>8375</v>
      </c>
    </row>
    <row r="3892" spans="1:20" ht="48" x14ac:dyDescent="0.2">
      <c r="A3892">
        <v>1547</v>
      </c>
      <c r="B3892" s="3" t="s">
        <v>1548</v>
      </c>
      <c r="C3892" s="3" t="s">
        <v>5657</v>
      </c>
      <c r="D3892" s="6">
        <v>20</v>
      </c>
      <c r="E3892" s="8">
        <v>0</v>
      </c>
      <c r="F3892" t="s">
        <v>8220</v>
      </c>
      <c r="G3892" t="s">
        <v>8223</v>
      </c>
      <c r="H3892" t="s">
        <v>8245</v>
      </c>
      <c r="I3892" s="12">
        <v>1487844882</v>
      </c>
      <c r="J3892" s="12">
        <v>1487240082</v>
      </c>
      <c r="K3892" s="13">
        <f>(J3892/86400)+25569</f>
        <v>42782.426875000005</v>
      </c>
      <c r="L3892" t="b">
        <v>0</v>
      </c>
      <c r="M3892">
        <v>0</v>
      </c>
      <c r="N3892" t="b">
        <v>0</v>
      </c>
      <c r="O3892" t="s">
        <v>8287</v>
      </c>
      <c r="Q3892">
        <f>YEAR(K3892)</f>
        <v>2017</v>
      </c>
      <c r="R3892">
        <f t="shared" si="115"/>
        <v>0</v>
      </c>
      <c r="S3892" s="17" t="s">
        <v>8333</v>
      </c>
      <c r="T3892" t="s">
        <v>8375</v>
      </c>
    </row>
    <row r="3893" spans="1:20" ht="48" x14ac:dyDescent="0.2">
      <c r="A3893">
        <v>1551</v>
      </c>
      <c r="B3893" s="3" t="s">
        <v>1552</v>
      </c>
      <c r="C3893" s="3" t="s">
        <v>5661</v>
      </c>
      <c r="D3893" s="6">
        <v>3500</v>
      </c>
      <c r="E3893" s="8">
        <v>0</v>
      </c>
      <c r="F3893" t="s">
        <v>8220</v>
      </c>
      <c r="G3893" t="s">
        <v>8223</v>
      </c>
      <c r="H3893" t="s">
        <v>8245</v>
      </c>
      <c r="I3893" s="12">
        <v>1432756039</v>
      </c>
      <c r="J3893" s="12">
        <v>1430164039</v>
      </c>
      <c r="K3893" s="13">
        <f>(J3893/86400)+25569</f>
        <v>42121.824525462958</v>
      </c>
      <c r="L3893" t="b">
        <v>0</v>
      </c>
      <c r="M3893">
        <v>0</v>
      </c>
      <c r="N3893" t="b">
        <v>0</v>
      </c>
      <c r="O3893" t="s">
        <v>8287</v>
      </c>
      <c r="Q3893">
        <f>YEAR(K3893)</f>
        <v>2015</v>
      </c>
      <c r="R3893">
        <f t="shared" si="115"/>
        <v>0</v>
      </c>
      <c r="S3893" s="17" t="s">
        <v>8333</v>
      </c>
      <c r="T3893" t="s">
        <v>8375</v>
      </c>
    </row>
    <row r="3894" spans="1:20" ht="48" x14ac:dyDescent="0.2">
      <c r="A3894">
        <v>1553</v>
      </c>
      <c r="B3894" s="3" t="s">
        <v>1554</v>
      </c>
      <c r="C3894" s="3" t="s">
        <v>5663</v>
      </c>
      <c r="D3894" s="6">
        <v>6000</v>
      </c>
      <c r="E3894" s="8">
        <v>0</v>
      </c>
      <c r="F3894" t="s">
        <v>8220</v>
      </c>
      <c r="G3894" t="s">
        <v>8223</v>
      </c>
      <c r="H3894" t="s">
        <v>8245</v>
      </c>
      <c r="I3894" s="12">
        <v>1441176447</v>
      </c>
      <c r="J3894" s="12">
        <v>1438584447</v>
      </c>
      <c r="K3894" s="13">
        <f>(J3894/86400)+25569</f>
        <v>42219.282951388886</v>
      </c>
      <c r="L3894" t="b">
        <v>0</v>
      </c>
      <c r="M3894">
        <v>0</v>
      </c>
      <c r="N3894" t="b">
        <v>0</v>
      </c>
      <c r="O3894" t="s">
        <v>8287</v>
      </c>
      <c r="Q3894">
        <f>YEAR(K3894)</f>
        <v>2015</v>
      </c>
      <c r="R3894">
        <f t="shared" si="115"/>
        <v>0</v>
      </c>
      <c r="S3894" s="17" t="s">
        <v>8333</v>
      </c>
      <c r="T3894" t="s">
        <v>8375</v>
      </c>
    </row>
    <row r="3895" spans="1:20" ht="48" x14ac:dyDescent="0.2">
      <c r="A3895">
        <v>1554</v>
      </c>
      <c r="B3895" s="3" t="s">
        <v>1555</v>
      </c>
      <c r="C3895" s="3" t="s">
        <v>5664</v>
      </c>
      <c r="D3895" s="6">
        <v>20000</v>
      </c>
      <c r="E3895" s="8">
        <v>0</v>
      </c>
      <c r="F3895" t="s">
        <v>8220</v>
      </c>
      <c r="G3895" t="s">
        <v>8225</v>
      </c>
      <c r="H3895" t="s">
        <v>8247</v>
      </c>
      <c r="I3895" s="12">
        <v>1438495390</v>
      </c>
      <c r="J3895" s="12">
        <v>1435903390</v>
      </c>
      <c r="K3895" s="13">
        <f>(J3895/86400)+25569</f>
        <v>42188.252199074079</v>
      </c>
      <c r="L3895" t="b">
        <v>0</v>
      </c>
      <c r="M3895">
        <v>0</v>
      </c>
      <c r="N3895" t="b">
        <v>0</v>
      </c>
      <c r="O3895" t="s">
        <v>8287</v>
      </c>
      <c r="Q3895">
        <f>YEAR(K3895)</f>
        <v>2015</v>
      </c>
      <c r="R3895">
        <f t="shared" si="115"/>
        <v>0</v>
      </c>
      <c r="S3895" s="17" t="s">
        <v>8333</v>
      </c>
      <c r="T3895" t="s">
        <v>8375</v>
      </c>
    </row>
    <row r="3896" spans="1:20" ht="48" x14ac:dyDescent="0.2">
      <c r="A3896">
        <v>1555</v>
      </c>
      <c r="B3896" s="3" t="s">
        <v>1556</v>
      </c>
      <c r="C3896" s="3" t="s">
        <v>5665</v>
      </c>
      <c r="D3896" s="6">
        <v>750</v>
      </c>
      <c r="E3896" s="8">
        <v>0</v>
      </c>
      <c r="F3896" t="s">
        <v>8220</v>
      </c>
      <c r="G3896" t="s">
        <v>8223</v>
      </c>
      <c r="H3896" t="s">
        <v>8245</v>
      </c>
      <c r="I3896" s="12">
        <v>1442509200</v>
      </c>
      <c r="J3896" s="12">
        <v>1440513832</v>
      </c>
      <c r="K3896" s="13">
        <f>(J3896/86400)+25569</f>
        <v>42241.613796296297</v>
      </c>
      <c r="L3896" t="b">
        <v>0</v>
      </c>
      <c r="M3896">
        <v>0</v>
      </c>
      <c r="N3896" t="b">
        <v>0</v>
      </c>
      <c r="O3896" t="s">
        <v>8287</v>
      </c>
      <c r="Q3896">
        <f>YEAR(K3896)</f>
        <v>2015</v>
      </c>
      <c r="R3896">
        <f t="shared" si="115"/>
        <v>0</v>
      </c>
      <c r="S3896" s="17" t="s">
        <v>8333</v>
      </c>
      <c r="T3896" t="s">
        <v>8375</v>
      </c>
    </row>
    <row r="3897" spans="1:20" ht="48" x14ac:dyDescent="0.2">
      <c r="A3897">
        <v>1982</v>
      </c>
      <c r="B3897" s="3" t="s">
        <v>1983</v>
      </c>
      <c r="C3897" s="3" t="s">
        <v>6092</v>
      </c>
      <c r="D3897" s="6">
        <v>180000</v>
      </c>
      <c r="E3897" s="8">
        <v>0</v>
      </c>
      <c r="F3897" t="s">
        <v>8220</v>
      </c>
      <c r="G3897" t="s">
        <v>8230</v>
      </c>
      <c r="H3897" t="s">
        <v>8251</v>
      </c>
      <c r="I3897" s="12">
        <v>1480863887</v>
      </c>
      <c r="J3897" s="12">
        <v>1478268287</v>
      </c>
      <c r="K3897" s="13">
        <f>(J3897/86400)+25569</f>
        <v>42678.586655092593</v>
      </c>
      <c r="L3897" t="b">
        <v>0</v>
      </c>
      <c r="M3897">
        <v>0</v>
      </c>
      <c r="N3897" t="b">
        <v>0</v>
      </c>
      <c r="O3897" t="s">
        <v>8294</v>
      </c>
      <c r="Q3897">
        <f>YEAR(K3897)</f>
        <v>2016</v>
      </c>
      <c r="R3897">
        <f t="shared" si="115"/>
        <v>0</v>
      </c>
      <c r="S3897" s="17" t="s">
        <v>8333</v>
      </c>
      <c r="T3897" t="s">
        <v>8373</v>
      </c>
    </row>
    <row r="3898" spans="1:20" ht="48" x14ac:dyDescent="0.2">
      <c r="A3898">
        <v>1993</v>
      </c>
      <c r="B3898" s="3" t="s">
        <v>1994</v>
      </c>
      <c r="C3898" s="3" t="s">
        <v>6103</v>
      </c>
      <c r="D3898" s="6">
        <v>2000</v>
      </c>
      <c r="E3898" s="8">
        <v>0</v>
      </c>
      <c r="F3898" t="s">
        <v>8220</v>
      </c>
      <c r="G3898" t="s">
        <v>8224</v>
      </c>
      <c r="H3898" t="s">
        <v>8246</v>
      </c>
      <c r="I3898" s="12">
        <v>1450706837</v>
      </c>
      <c r="J3898" s="12">
        <v>1448114837</v>
      </c>
      <c r="K3898" s="13">
        <f>(J3898/86400)+25569</f>
        <v>42329.588391203702</v>
      </c>
      <c r="L3898" t="b">
        <v>0</v>
      </c>
      <c r="M3898">
        <v>0</v>
      </c>
      <c r="N3898" t="b">
        <v>0</v>
      </c>
      <c r="O3898" t="s">
        <v>8294</v>
      </c>
      <c r="Q3898">
        <f>YEAR(K3898)</f>
        <v>2015</v>
      </c>
      <c r="R3898">
        <f t="shared" si="115"/>
        <v>0</v>
      </c>
      <c r="S3898" s="17" t="s">
        <v>8333</v>
      </c>
      <c r="T3898" t="s">
        <v>8373</v>
      </c>
    </row>
    <row r="3899" spans="1:20" ht="48" x14ac:dyDescent="0.2">
      <c r="A3899">
        <v>1994</v>
      </c>
      <c r="B3899" s="3" t="s">
        <v>1995</v>
      </c>
      <c r="C3899" s="3" t="s">
        <v>6104</v>
      </c>
      <c r="D3899" s="6">
        <v>3200</v>
      </c>
      <c r="E3899" s="8">
        <v>0</v>
      </c>
      <c r="F3899" t="s">
        <v>8220</v>
      </c>
      <c r="G3899" t="s">
        <v>8223</v>
      </c>
      <c r="H3899" t="s">
        <v>8245</v>
      </c>
      <c r="I3899" s="12">
        <v>1481072942</v>
      </c>
      <c r="J3899" s="12">
        <v>1475885342</v>
      </c>
      <c r="K3899" s="13">
        <f>(J3899/86400)+25569</f>
        <v>42651.006273148145</v>
      </c>
      <c r="L3899" t="b">
        <v>0</v>
      </c>
      <c r="M3899">
        <v>0</v>
      </c>
      <c r="N3899" t="b">
        <v>0</v>
      </c>
      <c r="O3899" t="s">
        <v>8294</v>
      </c>
      <c r="Q3899">
        <f>YEAR(K3899)</f>
        <v>2016</v>
      </c>
      <c r="R3899">
        <f t="shared" si="115"/>
        <v>0</v>
      </c>
      <c r="S3899" s="17" t="s">
        <v>8333</v>
      </c>
      <c r="T3899" t="s">
        <v>8373</v>
      </c>
    </row>
    <row r="3900" spans="1:20" ht="48" x14ac:dyDescent="0.2">
      <c r="A3900">
        <v>1996</v>
      </c>
      <c r="B3900" s="3" t="s">
        <v>1997</v>
      </c>
      <c r="C3900" s="3" t="s">
        <v>6106</v>
      </c>
      <c r="D3900" s="6">
        <v>133800</v>
      </c>
      <c r="E3900" s="8">
        <v>0</v>
      </c>
      <c r="F3900" t="s">
        <v>8220</v>
      </c>
      <c r="G3900" t="s">
        <v>8223</v>
      </c>
      <c r="H3900" t="s">
        <v>8245</v>
      </c>
      <c r="I3900" s="12">
        <v>1405021211</v>
      </c>
      <c r="J3900" s="12">
        <v>1402429211</v>
      </c>
      <c r="K3900" s="13">
        <f>(J3900/86400)+25569</f>
        <v>41800.819571759261</v>
      </c>
      <c r="L3900" t="b">
        <v>0</v>
      </c>
      <c r="M3900">
        <v>0</v>
      </c>
      <c r="N3900" t="b">
        <v>0</v>
      </c>
      <c r="O3900" t="s">
        <v>8294</v>
      </c>
      <c r="Q3900">
        <f>YEAR(K3900)</f>
        <v>2014</v>
      </c>
      <c r="R3900">
        <f t="shared" si="115"/>
        <v>0</v>
      </c>
      <c r="S3900" s="17" t="s">
        <v>8333</v>
      </c>
      <c r="T3900" t="s">
        <v>8373</v>
      </c>
    </row>
    <row r="3901" spans="1:20" ht="48" x14ac:dyDescent="0.2">
      <c r="A3901">
        <v>1997</v>
      </c>
      <c r="B3901" s="3" t="s">
        <v>1998</v>
      </c>
      <c r="C3901" s="3" t="s">
        <v>6107</v>
      </c>
      <c r="D3901" s="6">
        <v>6500</v>
      </c>
      <c r="E3901" s="8">
        <v>0</v>
      </c>
      <c r="F3901" t="s">
        <v>8220</v>
      </c>
      <c r="G3901" t="s">
        <v>8223</v>
      </c>
      <c r="H3901" t="s">
        <v>8245</v>
      </c>
      <c r="I3901" s="12">
        <v>1409091612</v>
      </c>
      <c r="J3901" s="12">
        <v>1406499612</v>
      </c>
      <c r="K3901" s="13">
        <f>(J3901/86400)+25569</f>
        <v>41847.930694444447</v>
      </c>
      <c r="L3901" t="b">
        <v>0</v>
      </c>
      <c r="M3901">
        <v>0</v>
      </c>
      <c r="N3901" t="b">
        <v>0</v>
      </c>
      <c r="O3901" t="s">
        <v>8294</v>
      </c>
      <c r="Q3901">
        <f>YEAR(K3901)</f>
        <v>2014</v>
      </c>
      <c r="R3901">
        <f t="shared" si="115"/>
        <v>0</v>
      </c>
      <c r="S3901" s="17" t="s">
        <v>8333</v>
      </c>
      <c r="T3901" t="s">
        <v>8373</v>
      </c>
    </row>
    <row r="3902" spans="1:20" ht="32" x14ac:dyDescent="0.2">
      <c r="A3902">
        <v>1766</v>
      </c>
      <c r="B3902" s="3" t="s">
        <v>1767</v>
      </c>
      <c r="C3902" s="3" t="s">
        <v>5876</v>
      </c>
      <c r="D3902" s="6">
        <v>1500</v>
      </c>
      <c r="E3902" s="8">
        <v>0</v>
      </c>
      <c r="F3902" t="s">
        <v>8220</v>
      </c>
      <c r="G3902" t="s">
        <v>8225</v>
      </c>
      <c r="H3902" t="s">
        <v>8247</v>
      </c>
      <c r="I3902" s="12">
        <v>1408999088</v>
      </c>
      <c r="J3902" s="12">
        <v>1407184688</v>
      </c>
      <c r="K3902" s="13">
        <f>(J3902/86400)+25569</f>
        <v>41855.859814814816</v>
      </c>
      <c r="L3902" t="b">
        <v>1</v>
      </c>
      <c r="M3902">
        <v>0</v>
      </c>
      <c r="N3902" t="b">
        <v>0</v>
      </c>
      <c r="O3902" t="s">
        <v>8283</v>
      </c>
      <c r="Q3902">
        <f>YEAR(K3902)</f>
        <v>2014</v>
      </c>
      <c r="R3902">
        <f t="shared" si="115"/>
        <v>0</v>
      </c>
      <c r="S3902" s="17" t="s">
        <v>8333</v>
      </c>
      <c r="T3902" t="s">
        <v>8334</v>
      </c>
    </row>
    <row r="3903" spans="1:20" ht="48" x14ac:dyDescent="0.2">
      <c r="A3903">
        <v>1813</v>
      </c>
      <c r="B3903" s="3" t="s">
        <v>1814</v>
      </c>
      <c r="C3903" s="3" t="s">
        <v>5923</v>
      </c>
      <c r="D3903" s="6">
        <v>8750</v>
      </c>
      <c r="E3903" s="8">
        <v>0</v>
      </c>
      <c r="F3903" t="s">
        <v>8220</v>
      </c>
      <c r="G3903" t="s">
        <v>8224</v>
      </c>
      <c r="H3903" t="s">
        <v>8246</v>
      </c>
      <c r="I3903" s="12">
        <v>1407532812</v>
      </c>
      <c r="J3903" s="12">
        <v>1404940812</v>
      </c>
      <c r="K3903" s="13">
        <f>(J3903/86400)+25569</f>
        <v>41829.889027777775</v>
      </c>
      <c r="L3903" t="b">
        <v>0</v>
      </c>
      <c r="M3903">
        <v>0</v>
      </c>
      <c r="N3903" t="b">
        <v>0</v>
      </c>
      <c r="O3903" t="s">
        <v>8283</v>
      </c>
      <c r="Q3903">
        <f>YEAR(K3903)</f>
        <v>2014</v>
      </c>
      <c r="R3903">
        <f t="shared" si="115"/>
        <v>0</v>
      </c>
      <c r="S3903" s="17" t="s">
        <v>8333</v>
      </c>
      <c r="T3903" t="s">
        <v>8334</v>
      </c>
    </row>
    <row r="3904" spans="1:20" ht="48" x14ac:dyDescent="0.2">
      <c r="A3904">
        <v>1815</v>
      </c>
      <c r="B3904" s="3" t="s">
        <v>1816</v>
      </c>
      <c r="C3904" s="3" t="s">
        <v>5925</v>
      </c>
      <c r="D3904" s="6">
        <v>3000</v>
      </c>
      <c r="E3904" s="8">
        <v>0</v>
      </c>
      <c r="F3904" t="s">
        <v>8220</v>
      </c>
      <c r="G3904" t="s">
        <v>8223</v>
      </c>
      <c r="H3904" t="s">
        <v>8245</v>
      </c>
      <c r="I3904" s="12">
        <v>1435787137</v>
      </c>
      <c r="J3904" s="12">
        <v>1434577537</v>
      </c>
      <c r="K3904" s="13">
        <f>(J3904/86400)+25569</f>
        <v>42172.906678240739</v>
      </c>
      <c r="L3904" t="b">
        <v>0</v>
      </c>
      <c r="M3904">
        <v>0</v>
      </c>
      <c r="N3904" t="b">
        <v>0</v>
      </c>
      <c r="O3904" t="s">
        <v>8283</v>
      </c>
      <c r="Q3904">
        <f>YEAR(K3904)</f>
        <v>2015</v>
      </c>
      <c r="R3904">
        <f t="shared" si="115"/>
        <v>0</v>
      </c>
      <c r="S3904" s="17" t="s">
        <v>8333</v>
      </c>
      <c r="T3904" t="s">
        <v>8334</v>
      </c>
    </row>
    <row r="3905" spans="1:20" ht="32" x14ac:dyDescent="0.2">
      <c r="A3905">
        <v>1818</v>
      </c>
      <c r="B3905" s="3" t="s">
        <v>1819</v>
      </c>
      <c r="C3905" s="3" t="s">
        <v>5928</v>
      </c>
      <c r="D3905" s="6">
        <v>15000</v>
      </c>
      <c r="E3905" s="8">
        <v>0</v>
      </c>
      <c r="F3905" t="s">
        <v>8220</v>
      </c>
      <c r="G3905" t="s">
        <v>8223</v>
      </c>
      <c r="H3905" t="s">
        <v>8245</v>
      </c>
      <c r="I3905" s="12">
        <v>1428035850</v>
      </c>
      <c r="J3905" s="12">
        <v>1425447450</v>
      </c>
      <c r="K3905" s="13">
        <f>(J3905/86400)+25569</f>
        <v>42067.234375</v>
      </c>
      <c r="L3905" t="b">
        <v>0</v>
      </c>
      <c r="M3905">
        <v>0</v>
      </c>
      <c r="N3905" t="b">
        <v>0</v>
      </c>
      <c r="O3905" t="s">
        <v>8283</v>
      </c>
      <c r="Q3905">
        <f>YEAR(K3905)</f>
        <v>2015</v>
      </c>
      <c r="R3905">
        <f t="shared" si="115"/>
        <v>0</v>
      </c>
      <c r="S3905" s="17" t="s">
        <v>8333</v>
      </c>
      <c r="T3905" t="s">
        <v>8334</v>
      </c>
    </row>
    <row r="3906" spans="1:20" ht="48" x14ac:dyDescent="0.2">
      <c r="A3906">
        <v>1584</v>
      </c>
      <c r="B3906" s="3" t="s">
        <v>1585</v>
      </c>
      <c r="C3906" s="3" t="s">
        <v>5694</v>
      </c>
      <c r="D3906" s="6">
        <v>1200</v>
      </c>
      <c r="E3906" s="8">
        <v>0</v>
      </c>
      <c r="F3906" t="s">
        <v>8220</v>
      </c>
      <c r="G3906" t="s">
        <v>8223</v>
      </c>
      <c r="H3906" t="s">
        <v>8245</v>
      </c>
      <c r="I3906" s="12">
        <v>1401464101</v>
      </c>
      <c r="J3906" s="12">
        <v>1400600101</v>
      </c>
      <c r="K3906" s="13">
        <f>(J3906/86400)+25569</f>
        <v>41779.649317129632</v>
      </c>
      <c r="L3906" t="b">
        <v>0</v>
      </c>
      <c r="M3906">
        <v>0</v>
      </c>
      <c r="N3906" t="b">
        <v>0</v>
      </c>
      <c r="O3906" t="s">
        <v>8289</v>
      </c>
      <c r="Q3906">
        <f>YEAR(K3906)</f>
        <v>2014</v>
      </c>
      <c r="R3906">
        <f t="shared" si="115"/>
        <v>0</v>
      </c>
      <c r="S3906" s="17" t="s">
        <v>8333</v>
      </c>
      <c r="T3906" t="s">
        <v>8371</v>
      </c>
    </row>
    <row r="3907" spans="1:20" ht="32" x14ac:dyDescent="0.2">
      <c r="A3907">
        <v>1586</v>
      </c>
      <c r="B3907" s="3" t="s">
        <v>1587</v>
      </c>
      <c r="C3907" s="3" t="s">
        <v>5696</v>
      </c>
      <c r="D3907" s="6">
        <v>1500</v>
      </c>
      <c r="E3907" s="8">
        <v>0</v>
      </c>
      <c r="F3907" t="s">
        <v>8220</v>
      </c>
      <c r="G3907" t="s">
        <v>8223</v>
      </c>
      <c r="H3907" t="s">
        <v>8245</v>
      </c>
      <c r="I3907" s="12">
        <v>1428197422</v>
      </c>
      <c r="J3907" s="12">
        <v>1425609022</v>
      </c>
      <c r="K3907" s="13">
        <f>(J3907/86400)+25569</f>
        <v>42069.104421296295</v>
      </c>
      <c r="L3907" t="b">
        <v>0</v>
      </c>
      <c r="M3907">
        <v>0</v>
      </c>
      <c r="N3907" t="b">
        <v>0</v>
      </c>
      <c r="O3907" t="s">
        <v>8289</v>
      </c>
      <c r="Q3907">
        <f>YEAR(K3907)</f>
        <v>2015</v>
      </c>
      <c r="R3907">
        <f t="shared" ref="R3907:R3970" si="116">ROUND(E3907/D3907*100,0)</f>
        <v>0</v>
      </c>
      <c r="S3907" s="17" t="s">
        <v>8333</v>
      </c>
      <c r="T3907" t="s">
        <v>8371</v>
      </c>
    </row>
    <row r="3908" spans="1:20" ht="32" x14ac:dyDescent="0.2">
      <c r="A3908">
        <v>1588</v>
      </c>
      <c r="B3908" s="3" t="s">
        <v>1589</v>
      </c>
      <c r="C3908" s="3" t="s">
        <v>5698</v>
      </c>
      <c r="D3908" s="6">
        <v>516</v>
      </c>
      <c r="E3908" s="8">
        <v>0</v>
      </c>
      <c r="F3908" t="s">
        <v>8220</v>
      </c>
      <c r="G3908" t="s">
        <v>8223</v>
      </c>
      <c r="H3908" t="s">
        <v>8245</v>
      </c>
      <c r="I3908" s="12">
        <v>1422735120</v>
      </c>
      <c r="J3908" s="12">
        <v>1420091999</v>
      </c>
      <c r="K3908" s="13">
        <f>(J3908/86400)+25569</f>
        <v>42005.24998842593</v>
      </c>
      <c r="L3908" t="b">
        <v>0</v>
      </c>
      <c r="M3908">
        <v>0</v>
      </c>
      <c r="N3908" t="b">
        <v>0</v>
      </c>
      <c r="O3908" t="s">
        <v>8289</v>
      </c>
      <c r="Q3908">
        <f>YEAR(K3908)</f>
        <v>2015</v>
      </c>
      <c r="R3908">
        <f t="shared" si="116"/>
        <v>0</v>
      </c>
      <c r="S3908" s="17" t="s">
        <v>8333</v>
      </c>
      <c r="T3908" t="s">
        <v>8371</v>
      </c>
    </row>
    <row r="3909" spans="1:20" ht="48" x14ac:dyDescent="0.2">
      <c r="A3909">
        <v>1589</v>
      </c>
      <c r="B3909" s="3" t="s">
        <v>1590</v>
      </c>
      <c r="C3909" s="3" t="s">
        <v>5699</v>
      </c>
      <c r="D3909" s="6">
        <v>1200</v>
      </c>
      <c r="E3909" s="8">
        <v>0</v>
      </c>
      <c r="F3909" t="s">
        <v>8220</v>
      </c>
      <c r="G3909" t="s">
        <v>8223</v>
      </c>
      <c r="H3909" t="s">
        <v>8245</v>
      </c>
      <c r="I3909" s="12">
        <v>1444433886</v>
      </c>
      <c r="J3909" s="12">
        <v>1441841886</v>
      </c>
      <c r="K3909" s="13">
        <f>(J3909/86400)+25569</f>
        <v>42256.984791666662</v>
      </c>
      <c r="L3909" t="b">
        <v>0</v>
      </c>
      <c r="M3909">
        <v>0</v>
      </c>
      <c r="N3909" t="b">
        <v>0</v>
      </c>
      <c r="O3909" t="s">
        <v>8289</v>
      </c>
      <c r="Q3909">
        <f>YEAR(K3909)</f>
        <v>2015</v>
      </c>
      <c r="R3909">
        <f t="shared" si="116"/>
        <v>0</v>
      </c>
      <c r="S3909" s="17" t="s">
        <v>8333</v>
      </c>
      <c r="T3909" t="s">
        <v>8371</v>
      </c>
    </row>
    <row r="3910" spans="1:20" ht="32" x14ac:dyDescent="0.2">
      <c r="A3910">
        <v>1592</v>
      </c>
      <c r="B3910" s="3" t="s">
        <v>1593</v>
      </c>
      <c r="C3910" s="3" t="s">
        <v>5702</v>
      </c>
      <c r="D3910" s="6">
        <v>25</v>
      </c>
      <c r="E3910" s="8">
        <v>0</v>
      </c>
      <c r="F3910" t="s">
        <v>8220</v>
      </c>
      <c r="G3910" t="s">
        <v>8223</v>
      </c>
      <c r="H3910" t="s">
        <v>8245</v>
      </c>
      <c r="I3910" s="12">
        <v>1427503485</v>
      </c>
      <c r="J3910" s="12">
        <v>1423619085</v>
      </c>
      <c r="K3910" s="13">
        <f>(J3910/86400)+25569</f>
        <v>42046.072743055556</v>
      </c>
      <c r="L3910" t="b">
        <v>0</v>
      </c>
      <c r="M3910">
        <v>0</v>
      </c>
      <c r="N3910" t="b">
        <v>0</v>
      </c>
      <c r="O3910" t="s">
        <v>8289</v>
      </c>
      <c r="Q3910">
        <f>YEAR(K3910)</f>
        <v>2015</v>
      </c>
      <c r="R3910">
        <f t="shared" si="116"/>
        <v>0</v>
      </c>
      <c r="S3910" s="17" t="s">
        <v>8333</v>
      </c>
      <c r="T3910" t="s">
        <v>8371</v>
      </c>
    </row>
    <row r="3911" spans="1:20" ht="48" x14ac:dyDescent="0.2">
      <c r="A3911">
        <v>1597</v>
      </c>
      <c r="B3911" s="3" t="s">
        <v>1598</v>
      </c>
      <c r="C3911" s="3" t="s">
        <v>5707</v>
      </c>
      <c r="D3911" s="6">
        <v>15000</v>
      </c>
      <c r="E3911" s="8">
        <v>0</v>
      </c>
      <c r="F3911" t="s">
        <v>8220</v>
      </c>
      <c r="G3911" t="s">
        <v>8223</v>
      </c>
      <c r="H3911" t="s">
        <v>8245</v>
      </c>
      <c r="I3911" s="12">
        <v>1474360197</v>
      </c>
      <c r="J3911" s="12">
        <v>1471768197</v>
      </c>
      <c r="K3911" s="13">
        <f>(J3911/86400)+25569</f>
        <v>42603.354131944448</v>
      </c>
      <c r="L3911" t="b">
        <v>0</v>
      </c>
      <c r="M3911">
        <v>0</v>
      </c>
      <c r="N3911" t="b">
        <v>0</v>
      </c>
      <c r="O3911" t="s">
        <v>8289</v>
      </c>
      <c r="Q3911">
        <f>YEAR(K3911)</f>
        <v>2016</v>
      </c>
      <c r="R3911">
        <f t="shared" si="116"/>
        <v>0</v>
      </c>
      <c r="S3911" s="17" t="s">
        <v>8333</v>
      </c>
      <c r="T3911" t="s">
        <v>8371</v>
      </c>
    </row>
    <row r="3912" spans="1:20" ht="48" x14ac:dyDescent="0.2">
      <c r="A3912">
        <v>1599</v>
      </c>
      <c r="B3912" s="3" t="s">
        <v>1600</v>
      </c>
      <c r="C3912" s="3" t="s">
        <v>5709</v>
      </c>
      <c r="D3912" s="6">
        <v>500</v>
      </c>
      <c r="E3912" s="8">
        <v>0</v>
      </c>
      <c r="F3912" t="s">
        <v>8220</v>
      </c>
      <c r="G3912" t="s">
        <v>8224</v>
      </c>
      <c r="H3912" t="s">
        <v>8246</v>
      </c>
      <c r="I3912" s="12">
        <v>1460116576</v>
      </c>
      <c r="J3912" s="12">
        <v>1457528176</v>
      </c>
      <c r="K3912" s="13">
        <f>(J3912/86400)+25569</f>
        <v>42438.53907407407</v>
      </c>
      <c r="L3912" t="b">
        <v>0</v>
      </c>
      <c r="M3912">
        <v>0</v>
      </c>
      <c r="N3912" t="b">
        <v>0</v>
      </c>
      <c r="O3912" t="s">
        <v>8289</v>
      </c>
      <c r="Q3912">
        <f>YEAR(K3912)</f>
        <v>2016</v>
      </c>
      <c r="R3912">
        <f t="shared" si="116"/>
        <v>0</v>
      </c>
      <c r="S3912" s="17" t="s">
        <v>8333</v>
      </c>
      <c r="T3912" t="s">
        <v>8371</v>
      </c>
    </row>
    <row r="3913" spans="1:20" ht="48" hidden="1" x14ac:dyDescent="0.2">
      <c r="A3913">
        <v>1562</v>
      </c>
      <c r="B3913" s="3" t="s">
        <v>1563</v>
      </c>
      <c r="C3913" s="3" t="s">
        <v>5672</v>
      </c>
      <c r="D3913" s="6">
        <v>4000</v>
      </c>
      <c r="E3913" s="8">
        <v>0</v>
      </c>
      <c r="F3913" t="s">
        <v>8219</v>
      </c>
      <c r="G3913" t="s">
        <v>8223</v>
      </c>
      <c r="H3913" t="s">
        <v>8245</v>
      </c>
      <c r="I3913" s="12">
        <v>1259715000</v>
      </c>
      <c r="J3913" s="12">
        <v>1253712916</v>
      </c>
      <c r="K3913" s="13">
        <f>(J3913/86400)+25569</f>
        <v>40079.566157407404</v>
      </c>
      <c r="L3913" t="b">
        <v>0</v>
      </c>
      <c r="M3913">
        <v>0</v>
      </c>
      <c r="N3913" t="b">
        <v>0</v>
      </c>
      <c r="O3913" t="s">
        <v>8288</v>
      </c>
      <c r="Q3913">
        <f>YEAR(K3913)</f>
        <v>2009</v>
      </c>
      <c r="R3913">
        <f t="shared" si="116"/>
        <v>0</v>
      </c>
      <c r="S3913" s="17" t="s">
        <v>8331</v>
      </c>
      <c r="T3913" t="s">
        <v>8369</v>
      </c>
    </row>
    <row r="3914" spans="1:20" ht="19" hidden="1" x14ac:dyDescent="0.2">
      <c r="A3914">
        <v>1569</v>
      </c>
      <c r="B3914" s="3" t="s">
        <v>1570</v>
      </c>
      <c r="C3914" s="3" t="s">
        <v>5679</v>
      </c>
      <c r="D3914" s="6">
        <v>30000</v>
      </c>
      <c r="E3914" s="8">
        <v>0</v>
      </c>
      <c r="F3914" t="s">
        <v>8219</v>
      </c>
      <c r="G3914" t="s">
        <v>8223</v>
      </c>
      <c r="H3914" t="s">
        <v>8245</v>
      </c>
      <c r="I3914" s="12">
        <v>1369498714</v>
      </c>
      <c r="J3914" s="12">
        <v>1366906714</v>
      </c>
      <c r="K3914" s="13">
        <f>(J3914/86400)+25569</f>
        <v>41389.679560185185</v>
      </c>
      <c r="L3914" t="b">
        <v>0</v>
      </c>
      <c r="M3914">
        <v>0</v>
      </c>
      <c r="N3914" t="b">
        <v>0</v>
      </c>
      <c r="O3914" t="s">
        <v>8288</v>
      </c>
      <c r="Q3914">
        <f>YEAR(K3914)</f>
        <v>2013</v>
      </c>
      <c r="R3914">
        <f t="shared" si="116"/>
        <v>0</v>
      </c>
      <c r="S3914" s="17" t="s">
        <v>8331</v>
      </c>
      <c r="T3914" t="s">
        <v>8369</v>
      </c>
    </row>
    <row r="3915" spans="1:20" ht="48" hidden="1" x14ac:dyDescent="0.2">
      <c r="A3915">
        <v>1580</v>
      </c>
      <c r="B3915" s="3" t="s">
        <v>1581</v>
      </c>
      <c r="C3915" s="3" t="s">
        <v>5690</v>
      </c>
      <c r="D3915" s="6">
        <v>1750</v>
      </c>
      <c r="E3915" s="8">
        <v>0</v>
      </c>
      <c r="F3915" t="s">
        <v>8219</v>
      </c>
      <c r="G3915" t="s">
        <v>8223</v>
      </c>
      <c r="H3915" t="s">
        <v>8245</v>
      </c>
      <c r="I3915" s="12">
        <v>1337562726</v>
      </c>
      <c r="J3915" s="12">
        <v>1332378726</v>
      </c>
      <c r="K3915" s="13">
        <f>(J3915/86400)+25569</f>
        <v>40990.050069444442</v>
      </c>
      <c r="L3915" t="b">
        <v>0</v>
      </c>
      <c r="M3915">
        <v>0</v>
      </c>
      <c r="N3915" t="b">
        <v>0</v>
      </c>
      <c r="O3915" t="s">
        <v>8288</v>
      </c>
      <c r="Q3915">
        <f>YEAR(K3915)</f>
        <v>2012</v>
      </c>
      <c r="R3915">
        <f t="shared" si="116"/>
        <v>0</v>
      </c>
      <c r="S3915" s="17" t="s">
        <v>8331</v>
      </c>
      <c r="T3915" t="s">
        <v>8369</v>
      </c>
    </row>
    <row r="3916" spans="1:20" ht="64" x14ac:dyDescent="0.2">
      <c r="A3916">
        <v>2743</v>
      </c>
      <c r="B3916" s="3" t="s">
        <v>2743</v>
      </c>
      <c r="C3916" s="3" t="s">
        <v>6853</v>
      </c>
      <c r="D3916" s="6">
        <v>5999</v>
      </c>
      <c r="E3916" s="8">
        <v>0</v>
      </c>
      <c r="F3916" t="s">
        <v>8220</v>
      </c>
      <c r="G3916" t="s">
        <v>8223</v>
      </c>
      <c r="H3916" t="s">
        <v>8245</v>
      </c>
      <c r="I3916" s="12">
        <v>1476863607</v>
      </c>
      <c r="J3916" s="12">
        <v>1474271607</v>
      </c>
      <c r="K3916" s="13">
        <f>(J3916/86400)+25569</f>
        <v>42632.328784722224</v>
      </c>
      <c r="L3916" t="b">
        <v>0</v>
      </c>
      <c r="M3916">
        <v>0</v>
      </c>
      <c r="N3916" t="b">
        <v>0</v>
      </c>
      <c r="O3916" t="s">
        <v>8302</v>
      </c>
      <c r="Q3916">
        <f>YEAR(K3916)</f>
        <v>2016</v>
      </c>
      <c r="R3916">
        <f t="shared" si="116"/>
        <v>0</v>
      </c>
      <c r="S3916" s="17" t="s">
        <v>8331</v>
      </c>
      <c r="T3916" t="s">
        <v>8376</v>
      </c>
    </row>
    <row r="3917" spans="1:20" ht="48" x14ac:dyDescent="0.2">
      <c r="A3917">
        <v>2750</v>
      </c>
      <c r="B3917" s="3" t="s">
        <v>2750</v>
      </c>
      <c r="C3917" s="3" t="s">
        <v>6860</v>
      </c>
      <c r="D3917" s="6">
        <v>1999</v>
      </c>
      <c r="E3917" s="8">
        <v>0</v>
      </c>
      <c r="F3917" t="s">
        <v>8220</v>
      </c>
      <c r="G3917" t="s">
        <v>8223</v>
      </c>
      <c r="H3917" t="s">
        <v>8245</v>
      </c>
      <c r="I3917" s="12">
        <v>1341086400</v>
      </c>
      <c r="J3917" s="12">
        <v>1340055345</v>
      </c>
      <c r="K3917" s="13">
        <f>(J3917/86400)+25569</f>
        <v>41078.899826388893</v>
      </c>
      <c r="L3917" t="b">
        <v>0</v>
      </c>
      <c r="M3917">
        <v>0</v>
      </c>
      <c r="N3917" t="b">
        <v>0</v>
      </c>
      <c r="O3917" t="s">
        <v>8302</v>
      </c>
      <c r="Q3917">
        <f>YEAR(K3917)</f>
        <v>2012</v>
      </c>
      <c r="R3917">
        <f t="shared" si="116"/>
        <v>0</v>
      </c>
      <c r="S3917" s="17" t="s">
        <v>8331</v>
      </c>
      <c r="T3917" t="s">
        <v>8376</v>
      </c>
    </row>
    <row r="3918" spans="1:20" ht="48" x14ac:dyDescent="0.2">
      <c r="A3918">
        <v>2751</v>
      </c>
      <c r="B3918" s="3" t="s">
        <v>2751</v>
      </c>
      <c r="C3918" s="3" t="s">
        <v>6861</v>
      </c>
      <c r="D3918" s="6">
        <v>3274</v>
      </c>
      <c r="E3918" s="8">
        <v>0</v>
      </c>
      <c r="F3918" t="s">
        <v>8220</v>
      </c>
      <c r="G3918" t="s">
        <v>8223</v>
      </c>
      <c r="H3918" t="s">
        <v>8245</v>
      </c>
      <c r="I3918" s="12">
        <v>1403039842</v>
      </c>
      <c r="J3918" s="12">
        <v>1397855842</v>
      </c>
      <c r="K3918" s="13">
        <f>(J3918/86400)+25569</f>
        <v>41747.887060185181</v>
      </c>
      <c r="L3918" t="b">
        <v>0</v>
      </c>
      <c r="M3918">
        <v>0</v>
      </c>
      <c r="N3918" t="b">
        <v>0</v>
      </c>
      <c r="O3918" t="s">
        <v>8302</v>
      </c>
      <c r="Q3918">
        <f>YEAR(K3918)</f>
        <v>2014</v>
      </c>
      <c r="R3918">
        <f t="shared" si="116"/>
        <v>0</v>
      </c>
      <c r="S3918" s="17" t="s">
        <v>8331</v>
      </c>
      <c r="T3918" t="s">
        <v>8376</v>
      </c>
    </row>
    <row r="3919" spans="1:20" ht="48" x14ac:dyDescent="0.2">
      <c r="A3919">
        <v>2754</v>
      </c>
      <c r="B3919" s="3" t="s">
        <v>2754</v>
      </c>
      <c r="C3919" s="3" t="s">
        <v>6864</v>
      </c>
      <c r="D3919" s="6">
        <v>10000</v>
      </c>
      <c r="E3919" s="8">
        <v>0</v>
      </c>
      <c r="F3919" t="s">
        <v>8220</v>
      </c>
      <c r="G3919" t="s">
        <v>8223</v>
      </c>
      <c r="H3919" t="s">
        <v>8245</v>
      </c>
      <c r="I3919" s="12">
        <v>1410448551</v>
      </c>
      <c r="J3919" s="12">
        <v>1407856551</v>
      </c>
      <c r="K3919" s="13">
        <f>(J3919/86400)+25569</f>
        <v>41863.636006944442</v>
      </c>
      <c r="L3919" t="b">
        <v>0</v>
      </c>
      <c r="M3919">
        <v>0</v>
      </c>
      <c r="N3919" t="b">
        <v>0</v>
      </c>
      <c r="O3919" t="s">
        <v>8302</v>
      </c>
      <c r="Q3919">
        <f>YEAR(K3919)</f>
        <v>2014</v>
      </c>
      <c r="R3919">
        <f t="shared" si="116"/>
        <v>0</v>
      </c>
      <c r="S3919" s="17" t="s">
        <v>8331</v>
      </c>
      <c r="T3919" t="s">
        <v>8376</v>
      </c>
    </row>
    <row r="3920" spans="1:20" ht="48" x14ac:dyDescent="0.2">
      <c r="A3920">
        <v>2760</v>
      </c>
      <c r="B3920" s="3" t="s">
        <v>2760</v>
      </c>
      <c r="C3920" s="3" t="s">
        <v>6870</v>
      </c>
      <c r="D3920" s="6">
        <v>5000</v>
      </c>
      <c r="E3920" s="8">
        <v>0</v>
      </c>
      <c r="F3920" t="s">
        <v>8220</v>
      </c>
      <c r="G3920" t="s">
        <v>8224</v>
      </c>
      <c r="H3920" t="s">
        <v>8246</v>
      </c>
      <c r="I3920" s="12">
        <v>1371726258</v>
      </c>
      <c r="J3920" s="12">
        <v>1369134258</v>
      </c>
      <c r="K3920" s="13">
        <f>(J3920/86400)+25569</f>
        <v>41415.461319444446</v>
      </c>
      <c r="L3920" t="b">
        <v>0</v>
      </c>
      <c r="M3920">
        <v>0</v>
      </c>
      <c r="N3920" t="b">
        <v>0</v>
      </c>
      <c r="O3920" t="s">
        <v>8302</v>
      </c>
      <c r="Q3920">
        <f>YEAR(K3920)</f>
        <v>2013</v>
      </c>
      <c r="R3920">
        <f t="shared" si="116"/>
        <v>0</v>
      </c>
      <c r="S3920" s="17" t="s">
        <v>8331</v>
      </c>
      <c r="T3920" t="s">
        <v>8376</v>
      </c>
    </row>
    <row r="3921" spans="1:20" ht="48" x14ac:dyDescent="0.2">
      <c r="A3921">
        <v>2765</v>
      </c>
      <c r="B3921" s="3" t="s">
        <v>2765</v>
      </c>
      <c r="C3921" s="3" t="s">
        <v>6875</v>
      </c>
      <c r="D3921" s="6">
        <v>4000</v>
      </c>
      <c r="E3921" s="8">
        <v>0</v>
      </c>
      <c r="F3921" t="s">
        <v>8220</v>
      </c>
      <c r="G3921" t="s">
        <v>8223</v>
      </c>
      <c r="H3921" t="s">
        <v>8245</v>
      </c>
      <c r="I3921" s="12">
        <v>1351432428</v>
      </c>
      <c r="J3921" s="12">
        <v>1350050028</v>
      </c>
      <c r="K3921" s="13">
        <f>(J3921/86400)+25569</f>
        <v>41194.579027777778</v>
      </c>
      <c r="L3921" t="b">
        <v>0</v>
      </c>
      <c r="M3921">
        <v>0</v>
      </c>
      <c r="N3921" t="b">
        <v>0</v>
      </c>
      <c r="O3921" t="s">
        <v>8302</v>
      </c>
      <c r="Q3921">
        <f>YEAR(K3921)</f>
        <v>2012</v>
      </c>
      <c r="R3921">
        <f t="shared" si="116"/>
        <v>0</v>
      </c>
      <c r="S3921" s="17" t="s">
        <v>8331</v>
      </c>
      <c r="T3921" t="s">
        <v>8376</v>
      </c>
    </row>
    <row r="3922" spans="1:20" ht="48" x14ac:dyDescent="0.2">
      <c r="A3922">
        <v>2771</v>
      </c>
      <c r="B3922" s="3" t="s">
        <v>2771</v>
      </c>
      <c r="C3922" s="3" t="s">
        <v>6881</v>
      </c>
      <c r="D3922" s="6">
        <v>19980</v>
      </c>
      <c r="E3922" s="8">
        <v>0</v>
      </c>
      <c r="F3922" t="s">
        <v>8220</v>
      </c>
      <c r="G3922" t="s">
        <v>8223</v>
      </c>
      <c r="H3922" t="s">
        <v>8245</v>
      </c>
      <c r="I3922" s="12">
        <v>1359738000</v>
      </c>
      <c r="J3922" s="12">
        <v>1355489140</v>
      </c>
      <c r="K3922" s="13">
        <f>(J3922/86400)+25569</f>
        <v>41257.531712962962</v>
      </c>
      <c r="L3922" t="b">
        <v>0</v>
      </c>
      <c r="M3922">
        <v>0</v>
      </c>
      <c r="N3922" t="b">
        <v>0</v>
      </c>
      <c r="O3922" t="s">
        <v>8302</v>
      </c>
      <c r="Q3922">
        <f>YEAR(K3922)</f>
        <v>2012</v>
      </c>
      <c r="R3922">
        <f t="shared" si="116"/>
        <v>0</v>
      </c>
      <c r="S3922" s="17" t="s">
        <v>8331</v>
      </c>
      <c r="T3922" t="s">
        <v>8376</v>
      </c>
    </row>
    <row r="3923" spans="1:20" ht="48" x14ac:dyDescent="0.2">
      <c r="A3923">
        <v>2772</v>
      </c>
      <c r="B3923" s="3" t="s">
        <v>2772</v>
      </c>
      <c r="C3923" s="3" t="s">
        <v>6882</v>
      </c>
      <c r="D3923" s="6">
        <v>8000</v>
      </c>
      <c r="E3923" s="8">
        <v>0</v>
      </c>
      <c r="F3923" t="s">
        <v>8220</v>
      </c>
      <c r="G3923" t="s">
        <v>8223</v>
      </c>
      <c r="H3923" t="s">
        <v>8245</v>
      </c>
      <c r="I3923" s="12">
        <v>1381006294</v>
      </c>
      <c r="J3923" s="12">
        <v>1379710294</v>
      </c>
      <c r="K3923" s="13">
        <f>(J3923/86400)+25569</f>
        <v>41537.869143518517</v>
      </c>
      <c r="L3923" t="b">
        <v>0</v>
      </c>
      <c r="M3923">
        <v>0</v>
      </c>
      <c r="N3923" t="b">
        <v>0</v>
      </c>
      <c r="O3923" t="s">
        <v>8302</v>
      </c>
      <c r="Q3923">
        <f>YEAR(K3923)</f>
        <v>2013</v>
      </c>
      <c r="R3923">
        <f t="shared" si="116"/>
        <v>0</v>
      </c>
      <c r="S3923" s="17" t="s">
        <v>8331</v>
      </c>
      <c r="T3923" t="s">
        <v>8376</v>
      </c>
    </row>
    <row r="3924" spans="1:20" ht="32" x14ac:dyDescent="0.2">
      <c r="A3924">
        <v>2780</v>
      </c>
      <c r="B3924" s="3" t="s">
        <v>2780</v>
      </c>
      <c r="C3924" s="3" t="s">
        <v>6890</v>
      </c>
      <c r="D3924" s="6">
        <v>100000</v>
      </c>
      <c r="E3924" s="8">
        <v>0</v>
      </c>
      <c r="F3924" t="s">
        <v>8220</v>
      </c>
      <c r="G3924" t="s">
        <v>8236</v>
      </c>
      <c r="H3924" t="s">
        <v>8248</v>
      </c>
      <c r="I3924" s="12">
        <v>1489142688</v>
      </c>
      <c r="J3924" s="12">
        <v>1486550688</v>
      </c>
      <c r="K3924" s="13">
        <f>(J3924/86400)+25569</f>
        <v>42774.447777777779</v>
      </c>
      <c r="L3924" t="b">
        <v>0</v>
      </c>
      <c r="M3924">
        <v>0</v>
      </c>
      <c r="N3924" t="b">
        <v>0</v>
      </c>
      <c r="O3924" t="s">
        <v>8302</v>
      </c>
      <c r="Q3924">
        <f>YEAR(K3924)</f>
        <v>2017</v>
      </c>
      <c r="R3924">
        <f t="shared" si="116"/>
        <v>0</v>
      </c>
      <c r="S3924" s="17" t="s">
        <v>8331</v>
      </c>
      <c r="T3924" t="s">
        <v>8376</v>
      </c>
    </row>
    <row r="3925" spans="1:20" ht="48" x14ac:dyDescent="0.2">
      <c r="A3925">
        <v>760</v>
      </c>
      <c r="B3925" s="3" t="s">
        <v>761</v>
      </c>
      <c r="C3925" s="3" t="s">
        <v>4870</v>
      </c>
      <c r="D3925" s="6">
        <v>2200</v>
      </c>
      <c r="E3925" s="8">
        <v>0</v>
      </c>
      <c r="F3925" t="s">
        <v>8220</v>
      </c>
      <c r="G3925" t="s">
        <v>8223</v>
      </c>
      <c r="H3925" t="s">
        <v>8245</v>
      </c>
      <c r="I3925" s="12">
        <v>1480188013</v>
      </c>
      <c r="J3925" s="12">
        <v>1477592413</v>
      </c>
      <c r="K3925" s="13">
        <f>(J3925/86400)+25569</f>
        <v>42670.764039351852</v>
      </c>
      <c r="L3925" t="b">
        <v>0</v>
      </c>
      <c r="M3925">
        <v>0</v>
      </c>
      <c r="N3925" t="b">
        <v>0</v>
      </c>
      <c r="O3925" t="s">
        <v>8273</v>
      </c>
      <c r="Q3925">
        <f>YEAR(K3925)</f>
        <v>2016</v>
      </c>
      <c r="R3925">
        <f t="shared" si="116"/>
        <v>0</v>
      </c>
      <c r="S3925" s="17" t="s">
        <v>8331</v>
      </c>
      <c r="T3925" t="s">
        <v>8372</v>
      </c>
    </row>
    <row r="3926" spans="1:20" ht="48" x14ac:dyDescent="0.2">
      <c r="A3926">
        <v>762</v>
      </c>
      <c r="B3926" s="3" t="s">
        <v>763</v>
      </c>
      <c r="C3926" s="3" t="s">
        <v>4872</v>
      </c>
      <c r="D3926" s="6">
        <v>3500</v>
      </c>
      <c r="E3926" s="8">
        <v>0</v>
      </c>
      <c r="F3926" t="s">
        <v>8220</v>
      </c>
      <c r="G3926" t="s">
        <v>8237</v>
      </c>
      <c r="H3926" t="s">
        <v>8255</v>
      </c>
      <c r="I3926" s="12">
        <v>1480831200</v>
      </c>
      <c r="J3926" s="12">
        <v>1479328570</v>
      </c>
      <c r="K3926" s="13">
        <f>(J3926/86400)+25569</f>
        <v>42690.858449074076</v>
      </c>
      <c r="L3926" t="b">
        <v>0</v>
      </c>
      <c r="M3926">
        <v>0</v>
      </c>
      <c r="N3926" t="b">
        <v>0</v>
      </c>
      <c r="O3926" t="s">
        <v>8273</v>
      </c>
      <c r="Q3926">
        <f>YEAR(K3926)</f>
        <v>2016</v>
      </c>
      <c r="R3926">
        <f t="shared" si="116"/>
        <v>0</v>
      </c>
      <c r="S3926" s="17" t="s">
        <v>8331</v>
      </c>
      <c r="T3926" t="s">
        <v>8372</v>
      </c>
    </row>
    <row r="3927" spans="1:20" ht="48" x14ac:dyDescent="0.2">
      <c r="A3927">
        <v>764</v>
      </c>
      <c r="B3927" s="3" t="s">
        <v>765</v>
      </c>
      <c r="C3927" s="3" t="s">
        <v>4874</v>
      </c>
      <c r="D3927" s="6">
        <v>5000</v>
      </c>
      <c r="E3927" s="8">
        <v>0</v>
      </c>
      <c r="F3927" t="s">
        <v>8220</v>
      </c>
      <c r="G3927" t="s">
        <v>8223</v>
      </c>
      <c r="H3927" t="s">
        <v>8245</v>
      </c>
      <c r="I3927" s="12">
        <v>1441858161</v>
      </c>
      <c r="J3927" s="12">
        <v>1439266161</v>
      </c>
      <c r="K3927" s="13">
        <f>(J3927/86400)+25569</f>
        <v>42227.173159722224</v>
      </c>
      <c r="L3927" t="b">
        <v>0</v>
      </c>
      <c r="M3927">
        <v>0</v>
      </c>
      <c r="N3927" t="b">
        <v>0</v>
      </c>
      <c r="O3927" t="s">
        <v>8273</v>
      </c>
      <c r="Q3927">
        <f>YEAR(K3927)</f>
        <v>2015</v>
      </c>
      <c r="R3927">
        <f t="shared" si="116"/>
        <v>0</v>
      </c>
      <c r="S3927" s="17" t="s">
        <v>8331</v>
      </c>
      <c r="T3927" t="s">
        <v>8372</v>
      </c>
    </row>
    <row r="3928" spans="1:20" ht="48" x14ac:dyDescent="0.2">
      <c r="A3928">
        <v>766</v>
      </c>
      <c r="B3928" s="3" t="s">
        <v>767</v>
      </c>
      <c r="C3928" s="3" t="s">
        <v>4876</v>
      </c>
      <c r="D3928" s="6">
        <v>4000</v>
      </c>
      <c r="E3928" s="8">
        <v>0</v>
      </c>
      <c r="F3928" t="s">
        <v>8220</v>
      </c>
      <c r="G3928" t="s">
        <v>8228</v>
      </c>
      <c r="H3928" t="s">
        <v>8250</v>
      </c>
      <c r="I3928" s="12">
        <v>1424112483</v>
      </c>
      <c r="J3928" s="12">
        <v>1421520483</v>
      </c>
      <c r="K3928" s="13">
        <f>(J3928/86400)+25569</f>
        <v>42021.783368055556</v>
      </c>
      <c r="L3928" t="b">
        <v>0</v>
      </c>
      <c r="M3928">
        <v>0</v>
      </c>
      <c r="N3928" t="b">
        <v>0</v>
      </c>
      <c r="O3928" t="s">
        <v>8273</v>
      </c>
      <c r="Q3928">
        <f>YEAR(K3928)</f>
        <v>2015</v>
      </c>
      <c r="R3928">
        <f t="shared" si="116"/>
        <v>0</v>
      </c>
      <c r="S3928" s="17" t="s">
        <v>8331</v>
      </c>
      <c r="T3928" t="s">
        <v>8372</v>
      </c>
    </row>
    <row r="3929" spans="1:20" ht="48" x14ac:dyDescent="0.2">
      <c r="A3929">
        <v>768</v>
      </c>
      <c r="B3929" s="3" t="s">
        <v>769</v>
      </c>
      <c r="C3929" s="3" t="s">
        <v>4878</v>
      </c>
      <c r="D3929" s="6">
        <v>2500</v>
      </c>
      <c r="E3929" s="8">
        <v>0</v>
      </c>
      <c r="F3929" t="s">
        <v>8220</v>
      </c>
      <c r="G3929" t="s">
        <v>8223</v>
      </c>
      <c r="H3929" t="s">
        <v>8245</v>
      </c>
      <c r="I3929" s="12">
        <v>1387169890</v>
      </c>
      <c r="J3929" s="12">
        <v>1384577890</v>
      </c>
      <c r="K3929" s="13">
        <f>(J3929/86400)+25569</f>
        <v>41594.207060185188</v>
      </c>
      <c r="L3929" t="b">
        <v>0</v>
      </c>
      <c r="M3929">
        <v>0</v>
      </c>
      <c r="N3929" t="b">
        <v>0</v>
      </c>
      <c r="O3929" t="s">
        <v>8273</v>
      </c>
      <c r="Q3929">
        <f>YEAR(K3929)</f>
        <v>2013</v>
      </c>
      <c r="R3929">
        <f t="shared" si="116"/>
        <v>0</v>
      </c>
      <c r="S3929" s="17" t="s">
        <v>8331</v>
      </c>
      <c r="T3929" t="s">
        <v>8372</v>
      </c>
    </row>
    <row r="3930" spans="1:20" ht="48" x14ac:dyDescent="0.2">
      <c r="A3930">
        <v>770</v>
      </c>
      <c r="B3930" s="3" t="s">
        <v>771</v>
      </c>
      <c r="C3930" s="3" t="s">
        <v>4880</v>
      </c>
      <c r="D3930" s="6">
        <v>17500</v>
      </c>
      <c r="E3930" s="8">
        <v>0</v>
      </c>
      <c r="F3930" t="s">
        <v>8220</v>
      </c>
      <c r="G3930" t="s">
        <v>8223</v>
      </c>
      <c r="H3930" t="s">
        <v>8245</v>
      </c>
      <c r="I3930" s="12">
        <v>1361750369</v>
      </c>
      <c r="J3930" s="12">
        <v>1358294369</v>
      </c>
      <c r="K3930" s="13">
        <f>(J3930/86400)+25569</f>
        <v>41289.9996412037</v>
      </c>
      <c r="L3930" t="b">
        <v>0</v>
      </c>
      <c r="M3930">
        <v>0</v>
      </c>
      <c r="N3930" t="b">
        <v>0</v>
      </c>
      <c r="O3930" t="s">
        <v>8273</v>
      </c>
      <c r="Q3930">
        <f>YEAR(K3930)</f>
        <v>2013</v>
      </c>
      <c r="R3930">
        <f t="shared" si="116"/>
        <v>0</v>
      </c>
      <c r="S3930" s="17" t="s">
        <v>8331</v>
      </c>
      <c r="T3930" t="s">
        <v>8372</v>
      </c>
    </row>
    <row r="3931" spans="1:20" ht="19" x14ac:dyDescent="0.2">
      <c r="A3931">
        <v>1484</v>
      </c>
      <c r="B3931" s="3" t="s">
        <v>1485</v>
      </c>
      <c r="C3931" s="3" t="s">
        <v>5594</v>
      </c>
      <c r="D3931" s="6">
        <v>2000</v>
      </c>
      <c r="E3931" s="8">
        <v>0</v>
      </c>
      <c r="F3931" t="s">
        <v>8220</v>
      </c>
      <c r="G3931" t="s">
        <v>8223</v>
      </c>
      <c r="H3931" t="s">
        <v>8245</v>
      </c>
      <c r="I3931" s="12">
        <v>1342882260</v>
      </c>
      <c r="J3931" s="12">
        <v>1337834963</v>
      </c>
      <c r="K3931" s="13">
        <f>(J3931/86400)+25569</f>
        <v>41053.200960648144</v>
      </c>
      <c r="L3931" t="b">
        <v>0</v>
      </c>
      <c r="M3931">
        <v>0</v>
      </c>
      <c r="N3931" t="b">
        <v>0</v>
      </c>
      <c r="O3931" t="s">
        <v>8273</v>
      </c>
      <c r="Q3931">
        <f>YEAR(K3931)</f>
        <v>2012</v>
      </c>
      <c r="R3931">
        <f t="shared" si="116"/>
        <v>0</v>
      </c>
      <c r="S3931" s="17" t="s">
        <v>8331</v>
      </c>
      <c r="T3931" t="s">
        <v>8372</v>
      </c>
    </row>
    <row r="3932" spans="1:20" ht="48" x14ac:dyDescent="0.2">
      <c r="A3932">
        <v>1487</v>
      </c>
      <c r="B3932" s="3" t="s">
        <v>1488</v>
      </c>
      <c r="C3932" s="3" t="s">
        <v>5597</v>
      </c>
      <c r="D3932" s="6">
        <v>10000</v>
      </c>
      <c r="E3932" s="8">
        <v>0</v>
      </c>
      <c r="F3932" t="s">
        <v>8220</v>
      </c>
      <c r="G3932" t="s">
        <v>8223</v>
      </c>
      <c r="H3932" t="s">
        <v>8245</v>
      </c>
      <c r="I3932" s="12">
        <v>1470175271</v>
      </c>
      <c r="J3932" s="12">
        <v>1467583271</v>
      </c>
      <c r="K3932" s="13">
        <f>(J3932/86400)+25569</f>
        <v>42554.917488425926</v>
      </c>
      <c r="L3932" t="b">
        <v>0</v>
      </c>
      <c r="M3932">
        <v>0</v>
      </c>
      <c r="N3932" t="b">
        <v>0</v>
      </c>
      <c r="O3932" t="s">
        <v>8273</v>
      </c>
      <c r="Q3932">
        <f>YEAR(K3932)</f>
        <v>2016</v>
      </c>
      <c r="R3932">
        <f t="shared" si="116"/>
        <v>0</v>
      </c>
      <c r="S3932" s="17" t="s">
        <v>8331</v>
      </c>
      <c r="T3932" t="s">
        <v>8372</v>
      </c>
    </row>
    <row r="3933" spans="1:20" ht="48" x14ac:dyDescent="0.2">
      <c r="A3933">
        <v>1489</v>
      </c>
      <c r="B3933" s="3" t="s">
        <v>1490</v>
      </c>
      <c r="C3933" s="3" t="s">
        <v>5599</v>
      </c>
      <c r="D3933" s="6">
        <v>5000</v>
      </c>
      <c r="E3933" s="8">
        <v>0</v>
      </c>
      <c r="F3933" t="s">
        <v>8220</v>
      </c>
      <c r="G3933" t="s">
        <v>8223</v>
      </c>
      <c r="H3933" t="s">
        <v>8245</v>
      </c>
      <c r="I3933" s="12">
        <v>1352994052</v>
      </c>
      <c r="J3933" s="12">
        <v>1350398452</v>
      </c>
      <c r="K3933" s="13">
        <f>(J3933/86400)+25569</f>
        <v>41198.611712962964</v>
      </c>
      <c r="L3933" t="b">
        <v>0</v>
      </c>
      <c r="M3933">
        <v>0</v>
      </c>
      <c r="N3933" t="b">
        <v>0</v>
      </c>
      <c r="O3933" t="s">
        <v>8273</v>
      </c>
      <c r="Q3933">
        <f>YEAR(K3933)</f>
        <v>2012</v>
      </c>
      <c r="R3933">
        <f t="shared" si="116"/>
        <v>0</v>
      </c>
      <c r="S3933" s="17" t="s">
        <v>8331</v>
      </c>
      <c r="T3933" t="s">
        <v>8372</v>
      </c>
    </row>
    <row r="3934" spans="1:20" ht="32" x14ac:dyDescent="0.2">
      <c r="A3934">
        <v>1493</v>
      </c>
      <c r="B3934" s="3" t="s">
        <v>1494</v>
      </c>
      <c r="C3934" s="3" t="s">
        <v>5603</v>
      </c>
      <c r="D3934" s="6">
        <v>2400</v>
      </c>
      <c r="E3934" s="8">
        <v>0</v>
      </c>
      <c r="F3934" t="s">
        <v>8220</v>
      </c>
      <c r="G3934" t="s">
        <v>8223</v>
      </c>
      <c r="H3934" t="s">
        <v>8245</v>
      </c>
      <c r="I3934" s="12">
        <v>1371415675</v>
      </c>
      <c r="J3934" s="12">
        <v>1368823675</v>
      </c>
      <c r="K3934" s="13">
        <f>(J3934/86400)+25569</f>
        <v>41411.866608796292</v>
      </c>
      <c r="L3934" t="b">
        <v>0</v>
      </c>
      <c r="M3934">
        <v>0</v>
      </c>
      <c r="N3934" t="b">
        <v>0</v>
      </c>
      <c r="O3934" t="s">
        <v>8273</v>
      </c>
      <c r="Q3934">
        <f>YEAR(K3934)</f>
        <v>2013</v>
      </c>
      <c r="R3934">
        <f t="shared" si="116"/>
        <v>0</v>
      </c>
      <c r="S3934" s="17" t="s">
        <v>8331</v>
      </c>
      <c r="T3934" t="s">
        <v>8372</v>
      </c>
    </row>
    <row r="3935" spans="1:20" ht="32" x14ac:dyDescent="0.2">
      <c r="A3935">
        <v>1495</v>
      </c>
      <c r="B3935" s="3" t="s">
        <v>1496</v>
      </c>
      <c r="C3935" s="3" t="s">
        <v>5605</v>
      </c>
      <c r="D3935" s="6">
        <v>2000</v>
      </c>
      <c r="E3935" s="8">
        <v>0</v>
      </c>
      <c r="F3935" t="s">
        <v>8220</v>
      </c>
      <c r="G3935" t="s">
        <v>8223</v>
      </c>
      <c r="H3935" t="s">
        <v>8245</v>
      </c>
      <c r="I3935" s="12">
        <v>1314471431</v>
      </c>
      <c r="J3935" s="12">
        <v>1311879431</v>
      </c>
      <c r="K3935" s="13">
        <f>(J3935/86400)+25569</f>
        <v>40752.789710648147</v>
      </c>
      <c r="L3935" t="b">
        <v>0</v>
      </c>
      <c r="M3935">
        <v>0</v>
      </c>
      <c r="N3935" t="b">
        <v>0</v>
      </c>
      <c r="O3935" t="s">
        <v>8273</v>
      </c>
      <c r="Q3935">
        <f>YEAR(K3935)</f>
        <v>2011</v>
      </c>
      <c r="R3935">
        <f t="shared" si="116"/>
        <v>0</v>
      </c>
      <c r="S3935" s="17" t="s">
        <v>8331</v>
      </c>
      <c r="T3935" t="s">
        <v>8372</v>
      </c>
    </row>
    <row r="3936" spans="1:20" ht="48" x14ac:dyDescent="0.2">
      <c r="A3936">
        <v>1496</v>
      </c>
      <c r="B3936" s="3" t="s">
        <v>1497</v>
      </c>
      <c r="C3936" s="3" t="s">
        <v>5606</v>
      </c>
      <c r="D3936" s="6">
        <v>1500</v>
      </c>
      <c r="E3936" s="8">
        <v>0</v>
      </c>
      <c r="F3936" t="s">
        <v>8220</v>
      </c>
      <c r="G3936" t="s">
        <v>8223</v>
      </c>
      <c r="H3936" t="s">
        <v>8245</v>
      </c>
      <c r="I3936" s="12">
        <v>1410866659</v>
      </c>
      <c r="J3936" s="12">
        <v>1405682659</v>
      </c>
      <c r="K3936" s="13">
        <f>(J3936/86400)+25569</f>
        <v>41838.475219907406</v>
      </c>
      <c r="L3936" t="b">
        <v>0</v>
      </c>
      <c r="M3936">
        <v>0</v>
      </c>
      <c r="N3936" t="b">
        <v>0</v>
      </c>
      <c r="O3936" t="s">
        <v>8273</v>
      </c>
      <c r="Q3936">
        <f>YEAR(K3936)</f>
        <v>2014</v>
      </c>
      <c r="R3936">
        <f t="shared" si="116"/>
        <v>0</v>
      </c>
      <c r="S3936" s="17" t="s">
        <v>8331</v>
      </c>
      <c r="T3936" t="s">
        <v>8372</v>
      </c>
    </row>
    <row r="3937" spans="1:20" ht="48" x14ac:dyDescent="0.2">
      <c r="A3937">
        <v>1409</v>
      </c>
      <c r="B3937" s="3" t="s">
        <v>1410</v>
      </c>
      <c r="C3937" s="3" t="s">
        <v>5519</v>
      </c>
      <c r="D3937" s="6">
        <v>4000</v>
      </c>
      <c r="E3937" s="8">
        <v>0</v>
      </c>
      <c r="F3937" t="s">
        <v>8220</v>
      </c>
      <c r="G3937" t="s">
        <v>8223</v>
      </c>
      <c r="H3937" t="s">
        <v>8245</v>
      </c>
      <c r="I3937" s="12">
        <v>1420085535</v>
      </c>
      <c r="J3937" s="12">
        <v>1414897935</v>
      </c>
      <c r="K3937" s="13">
        <f>(J3937/86400)+25569</f>
        <v>41945.133506944447</v>
      </c>
      <c r="L3937" t="b">
        <v>0</v>
      </c>
      <c r="M3937">
        <v>0</v>
      </c>
      <c r="N3937" t="b">
        <v>0</v>
      </c>
      <c r="O3937" t="s">
        <v>8285</v>
      </c>
      <c r="Q3937">
        <f>YEAR(K3937)</f>
        <v>2014</v>
      </c>
      <c r="R3937">
        <f t="shared" si="116"/>
        <v>0</v>
      </c>
      <c r="S3937" s="17" t="s">
        <v>8331</v>
      </c>
      <c r="T3937" t="s">
        <v>8368</v>
      </c>
    </row>
    <row r="3938" spans="1:20" ht="48" x14ac:dyDescent="0.2">
      <c r="A3938">
        <v>1416</v>
      </c>
      <c r="B3938" s="3" t="s">
        <v>1417</v>
      </c>
      <c r="C3938" s="3" t="s">
        <v>5526</v>
      </c>
      <c r="D3938" s="6">
        <v>50000</v>
      </c>
      <c r="E3938" s="8">
        <v>0</v>
      </c>
      <c r="F3938" t="s">
        <v>8220</v>
      </c>
      <c r="G3938" t="s">
        <v>8223</v>
      </c>
      <c r="H3938" t="s">
        <v>8245</v>
      </c>
      <c r="I3938" s="12">
        <v>1448147619</v>
      </c>
      <c r="J3938" s="12">
        <v>1445552019</v>
      </c>
      <c r="K3938" s="13">
        <f>(J3938/86400)+25569</f>
        <v>42299.926145833335</v>
      </c>
      <c r="L3938" t="b">
        <v>0</v>
      </c>
      <c r="M3938">
        <v>0</v>
      </c>
      <c r="N3938" t="b">
        <v>0</v>
      </c>
      <c r="O3938" t="s">
        <v>8285</v>
      </c>
      <c r="Q3938">
        <f>YEAR(K3938)</f>
        <v>2015</v>
      </c>
      <c r="R3938">
        <f t="shared" si="116"/>
        <v>0</v>
      </c>
      <c r="S3938" s="17" t="s">
        <v>8331</v>
      </c>
      <c r="T3938" t="s">
        <v>8368</v>
      </c>
    </row>
    <row r="3939" spans="1:20" ht="48" x14ac:dyDescent="0.2">
      <c r="A3939">
        <v>1425</v>
      </c>
      <c r="B3939" s="3" t="s">
        <v>1426</v>
      </c>
      <c r="C3939" s="3" t="s">
        <v>5535</v>
      </c>
      <c r="D3939" s="6">
        <v>13000</v>
      </c>
      <c r="E3939" s="8">
        <v>0</v>
      </c>
      <c r="F3939" t="s">
        <v>8220</v>
      </c>
      <c r="G3939" t="s">
        <v>8223</v>
      </c>
      <c r="H3939" t="s">
        <v>8245</v>
      </c>
      <c r="I3939" s="12">
        <v>1430276959</v>
      </c>
      <c r="J3939" s="12">
        <v>1427684959</v>
      </c>
      <c r="K3939" s="13">
        <f>(J3939/86400)+25569</f>
        <v>42093.131469907406</v>
      </c>
      <c r="L3939" t="b">
        <v>0</v>
      </c>
      <c r="M3939">
        <v>0</v>
      </c>
      <c r="N3939" t="b">
        <v>0</v>
      </c>
      <c r="O3939" t="s">
        <v>8285</v>
      </c>
      <c r="Q3939">
        <f>YEAR(K3939)</f>
        <v>2015</v>
      </c>
      <c r="R3939">
        <f t="shared" si="116"/>
        <v>0</v>
      </c>
      <c r="S3939" s="17" t="s">
        <v>8331</v>
      </c>
      <c r="T3939" t="s">
        <v>8368</v>
      </c>
    </row>
    <row r="3940" spans="1:20" ht="48" x14ac:dyDescent="0.2">
      <c r="A3940">
        <v>1426</v>
      </c>
      <c r="B3940" s="3" t="s">
        <v>1427</v>
      </c>
      <c r="C3940" s="3" t="s">
        <v>5536</v>
      </c>
      <c r="D3940" s="6">
        <v>1000</v>
      </c>
      <c r="E3940" s="8">
        <v>0</v>
      </c>
      <c r="F3940" t="s">
        <v>8220</v>
      </c>
      <c r="G3940" t="s">
        <v>8235</v>
      </c>
      <c r="H3940" t="s">
        <v>8248</v>
      </c>
      <c r="I3940" s="12">
        <v>1440408120</v>
      </c>
      <c r="J3940" s="12">
        <v>1435224120</v>
      </c>
      <c r="K3940" s="13">
        <f>(J3940/86400)+25569</f>
        <v>42180.390277777777</v>
      </c>
      <c r="L3940" t="b">
        <v>0</v>
      </c>
      <c r="M3940">
        <v>0</v>
      </c>
      <c r="N3940" t="b">
        <v>0</v>
      </c>
      <c r="O3940" t="s">
        <v>8285</v>
      </c>
      <c r="Q3940">
        <f>YEAR(K3940)</f>
        <v>2015</v>
      </c>
      <c r="R3940">
        <f t="shared" si="116"/>
        <v>0</v>
      </c>
      <c r="S3940" s="17" t="s">
        <v>8331</v>
      </c>
      <c r="T3940" t="s">
        <v>8368</v>
      </c>
    </row>
    <row r="3941" spans="1:20" ht="32" x14ac:dyDescent="0.2">
      <c r="A3941">
        <v>1429</v>
      </c>
      <c r="B3941" s="3" t="s">
        <v>1430</v>
      </c>
      <c r="C3941" s="3" t="s">
        <v>5539</v>
      </c>
      <c r="D3941" s="6">
        <v>10000</v>
      </c>
      <c r="E3941" s="8">
        <v>0</v>
      </c>
      <c r="F3941" t="s">
        <v>8220</v>
      </c>
      <c r="G3941" t="s">
        <v>8223</v>
      </c>
      <c r="H3941" t="s">
        <v>8245</v>
      </c>
      <c r="I3941" s="12">
        <v>1428629242</v>
      </c>
      <c r="J3941" s="12">
        <v>1426037242</v>
      </c>
      <c r="K3941" s="13">
        <f>(J3941/86400)+25569</f>
        <v>42074.060671296298</v>
      </c>
      <c r="L3941" t="b">
        <v>0</v>
      </c>
      <c r="M3941">
        <v>0</v>
      </c>
      <c r="N3941" t="b">
        <v>0</v>
      </c>
      <c r="O3941" t="s">
        <v>8285</v>
      </c>
      <c r="Q3941">
        <f>YEAR(K3941)</f>
        <v>2015</v>
      </c>
      <c r="R3941">
        <f t="shared" si="116"/>
        <v>0</v>
      </c>
      <c r="S3941" s="17" t="s">
        <v>8331</v>
      </c>
      <c r="T3941" t="s">
        <v>8368</v>
      </c>
    </row>
    <row r="3942" spans="1:20" ht="48" x14ac:dyDescent="0.2">
      <c r="A3942">
        <v>1432</v>
      </c>
      <c r="B3942" s="3" t="s">
        <v>1433</v>
      </c>
      <c r="C3942" s="3" t="s">
        <v>5542</v>
      </c>
      <c r="D3942" s="6">
        <v>40000</v>
      </c>
      <c r="E3942" s="8">
        <v>0</v>
      </c>
      <c r="F3942" t="s">
        <v>8220</v>
      </c>
      <c r="G3942" t="s">
        <v>8223</v>
      </c>
      <c r="H3942" t="s">
        <v>8245</v>
      </c>
      <c r="I3942" s="12">
        <v>1437417828</v>
      </c>
      <c r="J3942" s="12">
        <v>1434825828</v>
      </c>
      <c r="K3942" s="13">
        <f>(J3942/86400)+25569</f>
        <v>42175.780416666668</v>
      </c>
      <c r="L3942" t="b">
        <v>0</v>
      </c>
      <c r="M3942">
        <v>0</v>
      </c>
      <c r="N3942" t="b">
        <v>0</v>
      </c>
      <c r="O3942" t="s">
        <v>8285</v>
      </c>
      <c r="Q3942">
        <f>YEAR(K3942)</f>
        <v>2015</v>
      </c>
      <c r="R3942">
        <f t="shared" si="116"/>
        <v>0</v>
      </c>
      <c r="S3942" s="17" t="s">
        <v>8331</v>
      </c>
      <c r="T3942" t="s">
        <v>8368</v>
      </c>
    </row>
    <row r="3943" spans="1:20" ht="48" x14ac:dyDescent="0.2">
      <c r="A3943">
        <v>1442</v>
      </c>
      <c r="B3943" s="3" t="s">
        <v>1443</v>
      </c>
      <c r="C3943" s="3" t="s">
        <v>5552</v>
      </c>
      <c r="D3943" s="6">
        <v>1500</v>
      </c>
      <c r="E3943" s="8">
        <v>0</v>
      </c>
      <c r="F3943" t="s">
        <v>8220</v>
      </c>
      <c r="G3943" t="s">
        <v>8223</v>
      </c>
      <c r="H3943" t="s">
        <v>8245</v>
      </c>
      <c r="I3943" s="12">
        <v>1464190158</v>
      </c>
      <c r="J3943" s="12">
        <v>1461598158</v>
      </c>
      <c r="K3943" s="13">
        <f>(J3943/86400)+25569</f>
        <v>42485.64534722222</v>
      </c>
      <c r="L3943" t="b">
        <v>0</v>
      </c>
      <c r="M3943">
        <v>0</v>
      </c>
      <c r="N3943" t="b">
        <v>0</v>
      </c>
      <c r="O3943" t="s">
        <v>8285</v>
      </c>
      <c r="Q3943">
        <f>YEAR(K3943)</f>
        <v>2016</v>
      </c>
      <c r="R3943">
        <f t="shared" si="116"/>
        <v>0</v>
      </c>
      <c r="S3943" s="17" t="s">
        <v>8331</v>
      </c>
      <c r="T3943" t="s">
        <v>8368</v>
      </c>
    </row>
    <row r="3944" spans="1:20" ht="48" x14ac:dyDescent="0.2">
      <c r="A3944">
        <v>1443</v>
      </c>
      <c r="B3944" s="3" t="s">
        <v>1444</v>
      </c>
      <c r="C3944" s="3" t="s">
        <v>5553</v>
      </c>
      <c r="D3944" s="6">
        <v>13000</v>
      </c>
      <c r="E3944" s="8">
        <v>0</v>
      </c>
      <c r="F3944" t="s">
        <v>8220</v>
      </c>
      <c r="G3944" t="s">
        <v>8229</v>
      </c>
      <c r="H3944" t="s">
        <v>8248</v>
      </c>
      <c r="I3944" s="12">
        <v>1483395209</v>
      </c>
      <c r="J3944" s="12">
        <v>1480803209</v>
      </c>
      <c r="K3944" s="13">
        <f>(J3944/86400)+25569</f>
        <v>42707.926030092596</v>
      </c>
      <c r="L3944" t="b">
        <v>0</v>
      </c>
      <c r="M3944">
        <v>0</v>
      </c>
      <c r="N3944" t="b">
        <v>0</v>
      </c>
      <c r="O3944" t="s">
        <v>8285</v>
      </c>
      <c r="Q3944">
        <f>YEAR(K3944)</f>
        <v>2016</v>
      </c>
      <c r="R3944">
        <f t="shared" si="116"/>
        <v>0</v>
      </c>
      <c r="S3944" s="17" t="s">
        <v>8331</v>
      </c>
      <c r="T3944" t="s">
        <v>8368</v>
      </c>
    </row>
    <row r="3945" spans="1:20" ht="32" x14ac:dyDescent="0.2">
      <c r="A3945">
        <v>1444</v>
      </c>
      <c r="B3945" s="3" t="s">
        <v>1445</v>
      </c>
      <c r="C3945" s="3" t="s">
        <v>5554</v>
      </c>
      <c r="D3945" s="6">
        <v>4950</v>
      </c>
      <c r="E3945" s="8">
        <v>0</v>
      </c>
      <c r="F3945" t="s">
        <v>8220</v>
      </c>
      <c r="G3945" t="s">
        <v>8235</v>
      </c>
      <c r="H3945" t="s">
        <v>8248</v>
      </c>
      <c r="I3945" s="12">
        <v>1442091462</v>
      </c>
      <c r="J3945" s="12">
        <v>1436907462</v>
      </c>
      <c r="K3945" s="13">
        <f>(J3945/86400)+25569</f>
        <v>42199.873402777783</v>
      </c>
      <c r="L3945" t="b">
        <v>0</v>
      </c>
      <c r="M3945">
        <v>0</v>
      </c>
      <c r="N3945" t="b">
        <v>0</v>
      </c>
      <c r="O3945" t="s">
        <v>8285</v>
      </c>
      <c r="Q3945">
        <f>YEAR(K3945)</f>
        <v>2015</v>
      </c>
      <c r="R3945">
        <f t="shared" si="116"/>
        <v>0</v>
      </c>
      <c r="S3945" s="17" t="s">
        <v>8331</v>
      </c>
      <c r="T3945" t="s">
        <v>8368</v>
      </c>
    </row>
    <row r="3946" spans="1:20" ht="48" x14ac:dyDescent="0.2">
      <c r="A3946">
        <v>1445</v>
      </c>
      <c r="B3946" s="3" t="s">
        <v>1446</v>
      </c>
      <c r="C3946" s="3" t="s">
        <v>5555</v>
      </c>
      <c r="D3946" s="6">
        <v>130000</v>
      </c>
      <c r="E3946" s="8">
        <v>0</v>
      </c>
      <c r="F3946" t="s">
        <v>8220</v>
      </c>
      <c r="G3946" t="s">
        <v>8235</v>
      </c>
      <c r="H3946" t="s">
        <v>8248</v>
      </c>
      <c r="I3946" s="12">
        <v>1434286855</v>
      </c>
      <c r="J3946" s="12">
        <v>1431694855</v>
      </c>
      <c r="K3946" s="13">
        <f>(J3946/86400)+25569</f>
        <v>42139.542303240742</v>
      </c>
      <c r="L3946" t="b">
        <v>0</v>
      </c>
      <c r="M3946">
        <v>0</v>
      </c>
      <c r="N3946" t="b">
        <v>0</v>
      </c>
      <c r="O3946" t="s">
        <v>8285</v>
      </c>
      <c r="Q3946">
        <f>YEAR(K3946)</f>
        <v>2015</v>
      </c>
      <c r="R3946">
        <f t="shared" si="116"/>
        <v>0</v>
      </c>
      <c r="S3946" s="17" t="s">
        <v>8331</v>
      </c>
      <c r="T3946" t="s">
        <v>8368</v>
      </c>
    </row>
    <row r="3947" spans="1:20" ht="48" x14ac:dyDescent="0.2">
      <c r="A3947">
        <v>1446</v>
      </c>
      <c r="B3947" s="3" t="s">
        <v>1447</v>
      </c>
      <c r="C3947" s="3" t="s">
        <v>5556</v>
      </c>
      <c r="D3947" s="6">
        <v>900</v>
      </c>
      <c r="E3947" s="8">
        <v>0</v>
      </c>
      <c r="F3947" t="s">
        <v>8220</v>
      </c>
      <c r="G3947" t="s">
        <v>8236</v>
      </c>
      <c r="H3947" t="s">
        <v>8248</v>
      </c>
      <c r="I3947" s="12">
        <v>1461235478</v>
      </c>
      <c r="J3947" s="12">
        <v>1459507478</v>
      </c>
      <c r="K3947" s="13">
        <f>(J3947/86400)+25569</f>
        <v>42461.447662037041</v>
      </c>
      <c r="L3947" t="b">
        <v>0</v>
      </c>
      <c r="M3947">
        <v>0</v>
      </c>
      <c r="N3947" t="b">
        <v>0</v>
      </c>
      <c r="O3947" t="s">
        <v>8285</v>
      </c>
      <c r="Q3947">
        <f>YEAR(K3947)</f>
        <v>2016</v>
      </c>
      <c r="R3947">
        <f t="shared" si="116"/>
        <v>0</v>
      </c>
      <c r="S3947" s="17" t="s">
        <v>8331</v>
      </c>
      <c r="T3947" t="s">
        <v>8368</v>
      </c>
    </row>
    <row r="3948" spans="1:20" ht="48" x14ac:dyDescent="0.2">
      <c r="A3948">
        <v>1448</v>
      </c>
      <c r="B3948" s="3" t="s">
        <v>1449</v>
      </c>
      <c r="C3948" s="3" t="s">
        <v>5558</v>
      </c>
      <c r="D3948" s="6">
        <v>200000</v>
      </c>
      <c r="E3948" s="8">
        <v>0</v>
      </c>
      <c r="F3948" t="s">
        <v>8220</v>
      </c>
      <c r="G3948" t="s">
        <v>8225</v>
      </c>
      <c r="H3948" t="s">
        <v>8247</v>
      </c>
      <c r="I3948" s="12">
        <v>1432272300</v>
      </c>
      <c r="J3948" s="12">
        <v>1429655318</v>
      </c>
      <c r="K3948" s="13">
        <f>(J3948/86400)+25569</f>
        <v>42115.936550925922</v>
      </c>
      <c r="L3948" t="b">
        <v>0</v>
      </c>
      <c r="M3948">
        <v>0</v>
      </c>
      <c r="N3948" t="b">
        <v>0</v>
      </c>
      <c r="O3948" t="s">
        <v>8285</v>
      </c>
      <c r="Q3948">
        <f>YEAR(K3948)</f>
        <v>2015</v>
      </c>
      <c r="R3948">
        <f t="shared" si="116"/>
        <v>0</v>
      </c>
      <c r="S3948" s="17" t="s">
        <v>8331</v>
      </c>
      <c r="T3948" t="s">
        <v>8368</v>
      </c>
    </row>
    <row r="3949" spans="1:20" ht="48" x14ac:dyDescent="0.2">
      <c r="A3949">
        <v>1449</v>
      </c>
      <c r="B3949" s="3" t="s">
        <v>1450</v>
      </c>
      <c r="C3949" s="3" t="s">
        <v>5559</v>
      </c>
      <c r="D3949" s="6">
        <v>8888</v>
      </c>
      <c r="E3949" s="8">
        <v>0</v>
      </c>
      <c r="F3949" t="s">
        <v>8220</v>
      </c>
      <c r="G3949" t="s">
        <v>8223</v>
      </c>
      <c r="H3949" t="s">
        <v>8245</v>
      </c>
      <c r="I3949" s="12">
        <v>1431286105</v>
      </c>
      <c r="J3949" s="12">
        <v>1427138905</v>
      </c>
      <c r="K3949" s="13">
        <f>(J3949/86400)+25569</f>
        <v>42086.811400462961</v>
      </c>
      <c r="L3949" t="b">
        <v>0</v>
      </c>
      <c r="M3949">
        <v>0</v>
      </c>
      <c r="N3949" t="b">
        <v>0</v>
      </c>
      <c r="O3949" t="s">
        <v>8285</v>
      </c>
      <c r="Q3949">
        <f>YEAR(K3949)</f>
        <v>2015</v>
      </c>
      <c r="R3949">
        <f t="shared" si="116"/>
        <v>0</v>
      </c>
      <c r="S3949" s="17" t="s">
        <v>8331</v>
      </c>
      <c r="T3949" t="s">
        <v>8368</v>
      </c>
    </row>
    <row r="3950" spans="1:20" ht="32" hidden="1" x14ac:dyDescent="0.2">
      <c r="A3950">
        <v>1452</v>
      </c>
      <c r="B3950" s="3" t="s">
        <v>1453</v>
      </c>
      <c r="C3950" s="3" t="s">
        <v>5562</v>
      </c>
      <c r="D3950" s="6">
        <v>14000</v>
      </c>
      <c r="E3950" s="8">
        <v>0</v>
      </c>
      <c r="F3950" t="s">
        <v>8219</v>
      </c>
      <c r="G3950" t="s">
        <v>8223</v>
      </c>
      <c r="H3950" t="s">
        <v>8245</v>
      </c>
      <c r="I3950" s="12">
        <v>1406566363</v>
      </c>
      <c r="J3950" s="12">
        <v>1403974363</v>
      </c>
      <c r="K3950" s="13">
        <f>(J3950/86400)+25569</f>
        <v>41818.703275462962</v>
      </c>
      <c r="L3950" t="b">
        <v>0</v>
      </c>
      <c r="M3950">
        <v>0</v>
      </c>
      <c r="N3950" t="b">
        <v>0</v>
      </c>
      <c r="O3950" t="s">
        <v>8285</v>
      </c>
      <c r="Q3950">
        <f>YEAR(K3950)</f>
        <v>2014</v>
      </c>
      <c r="R3950">
        <f t="shared" si="116"/>
        <v>0</v>
      </c>
      <c r="S3950" s="17" t="s">
        <v>8331</v>
      </c>
      <c r="T3950" t="s">
        <v>8368</v>
      </c>
    </row>
    <row r="3951" spans="1:20" ht="48" hidden="1" x14ac:dyDescent="0.2">
      <c r="A3951">
        <v>1453</v>
      </c>
      <c r="B3951" s="3" t="s">
        <v>1454</v>
      </c>
      <c r="C3951" s="3" t="s">
        <v>5563</v>
      </c>
      <c r="D3951" s="6">
        <v>25000</v>
      </c>
      <c r="E3951" s="8">
        <v>0</v>
      </c>
      <c r="F3951" t="s">
        <v>8219</v>
      </c>
      <c r="G3951" t="s">
        <v>8229</v>
      </c>
      <c r="H3951" t="s">
        <v>8248</v>
      </c>
      <c r="I3951" s="12">
        <v>1492270947</v>
      </c>
      <c r="J3951" s="12">
        <v>1488386547</v>
      </c>
      <c r="K3951" s="13">
        <f>(J3951/86400)+25569</f>
        <v>42795.696145833332</v>
      </c>
      <c r="L3951" t="b">
        <v>0</v>
      </c>
      <c r="M3951">
        <v>0</v>
      </c>
      <c r="N3951" t="b">
        <v>0</v>
      </c>
      <c r="O3951" t="s">
        <v>8285</v>
      </c>
      <c r="Q3951">
        <f>YEAR(K3951)</f>
        <v>2017</v>
      </c>
      <c r="R3951">
        <f t="shared" si="116"/>
        <v>0</v>
      </c>
      <c r="S3951" s="17" t="s">
        <v>8331</v>
      </c>
      <c r="T3951" t="s">
        <v>8368</v>
      </c>
    </row>
    <row r="3952" spans="1:20" ht="32" hidden="1" x14ac:dyDescent="0.2">
      <c r="A3952">
        <v>1457</v>
      </c>
      <c r="B3952" s="3" t="s">
        <v>1458</v>
      </c>
      <c r="C3952" s="3" t="s">
        <v>5567</v>
      </c>
      <c r="D3952" s="6">
        <v>6000</v>
      </c>
      <c r="E3952" s="8">
        <v>0</v>
      </c>
      <c r="F3952" t="s">
        <v>8219</v>
      </c>
      <c r="G3952" t="s">
        <v>8223</v>
      </c>
      <c r="H3952" t="s">
        <v>8245</v>
      </c>
      <c r="I3952" s="12">
        <v>1447281044</v>
      </c>
      <c r="J3952" s="12">
        <v>1444685444</v>
      </c>
      <c r="K3952" s="13">
        <f>(J3952/86400)+25569</f>
        <v>42289.89634259259</v>
      </c>
      <c r="L3952" t="b">
        <v>0</v>
      </c>
      <c r="M3952">
        <v>0</v>
      </c>
      <c r="N3952" t="b">
        <v>0</v>
      </c>
      <c r="O3952" t="s">
        <v>8285</v>
      </c>
      <c r="Q3952">
        <f>YEAR(K3952)</f>
        <v>2015</v>
      </c>
      <c r="R3952">
        <f t="shared" si="116"/>
        <v>0</v>
      </c>
      <c r="S3952" s="17" t="s">
        <v>8331</v>
      </c>
      <c r="T3952" t="s">
        <v>8368</v>
      </c>
    </row>
    <row r="3953" spans="1:20" ht="48" hidden="1" x14ac:dyDescent="0.2">
      <c r="A3953">
        <v>1458</v>
      </c>
      <c r="B3953" s="3" t="s">
        <v>1459</v>
      </c>
      <c r="C3953" s="3" t="s">
        <v>5568</v>
      </c>
      <c r="D3953" s="6">
        <v>5000</v>
      </c>
      <c r="E3953" s="8">
        <v>0</v>
      </c>
      <c r="F3953" t="s">
        <v>8219</v>
      </c>
      <c r="G3953" t="s">
        <v>8223</v>
      </c>
      <c r="H3953" t="s">
        <v>8245</v>
      </c>
      <c r="I3953" s="12">
        <v>1407729600</v>
      </c>
      <c r="J3953" s="12">
        <v>1405097760</v>
      </c>
      <c r="K3953" s="13">
        <f>(J3953/86400)+25569</f>
        <v>41831.705555555556</v>
      </c>
      <c r="L3953" t="b">
        <v>0</v>
      </c>
      <c r="M3953">
        <v>0</v>
      </c>
      <c r="N3953" t="b">
        <v>0</v>
      </c>
      <c r="O3953" t="s">
        <v>8285</v>
      </c>
      <c r="Q3953">
        <f>YEAR(K3953)</f>
        <v>2014</v>
      </c>
      <c r="R3953">
        <f t="shared" si="116"/>
        <v>0</v>
      </c>
      <c r="S3953" s="17" t="s">
        <v>8331</v>
      </c>
      <c r="T3953" t="s">
        <v>8368</v>
      </c>
    </row>
    <row r="3954" spans="1:20" ht="48" hidden="1" x14ac:dyDescent="0.2">
      <c r="A3954">
        <v>1459</v>
      </c>
      <c r="B3954" s="3" t="s">
        <v>1460</v>
      </c>
      <c r="C3954" s="3" t="s">
        <v>5569</v>
      </c>
      <c r="D3954" s="6">
        <v>37000</v>
      </c>
      <c r="E3954" s="8">
        <v>0</v>
      </c>
      <c r="F3954" t="s">
        <v>8219</v>
      </c>
      <c r="G3954" t="s">
        <v>8231</v>
      </c>
      <c r="H3954" t="s">
        <v>8252</v>
      </c>
      <c r="I3954" s="12">
        <v>1449077100</v>
      </c>
      <c r="J3954" s="12">
        <v>1446612896</v>
      </c>
      <c r="K3954" s="13">
        <f>(J3954/86400)+25569</f>
        <v>42312.204814814817</v>
      </c>
      <c r="L3954" t="b">
        <v>0</v>
      </c>
      <c r="M3954">
        <v>0</v>
      </c>
      <c r="N3954" t="b">
        <v>0</v>
      </c>
      <c r="O3954" t="s">
        <v>8285</v>
      </c>
      <c r="Q3954">
        <f>YEAR(K3954)</f>
        <v>2015</v>
      </c>
      <c r="R3954">
        <f t="shared" si="116"/>
        <v>0</v>
      </c>
      <c r="S3954" s="17" t="s">
        <v>8331</v>
      </c>
      <c r="T3954" t="s">
        <v>8368</v>
      </c>
    </row>
    <row r="3955" spans="1:20" ht="48" hidden="1" x14ac:dyDescent="0.2">
      <c r="A3955">
        <v>1460</v>
      </c>
      <c r="B3955" s="3" t="s">
        <v>1461</v>
      </c>
      <c r="C3955" s="3" t="s">
        <v>5570</v>
      </c>
      <c r="D3955" s="6">
        <v>25000000</v>
      </c>
      <c r="E3955" s="8">
        <v>0</v>
      </c>
      <c r="F3955" t="s">
        <v>8219</v>
      </c>
      <c r="G3955" t="s">
        <v>8223</v>
      </c>
      <c r="H3955" t="s">
        <v>8245</v>
      </c>
      <c r="I3955" s="12">
        <v>1417391100</v>
      </c>
      <c r="J3955" s="12">
        <v>1412371898</v>
      </c>
      <c r="K3955" s="13">
        <f>(J3955/86400)+25569</f>
        <v>41915.896967592591</v>
      </c>
      <c r="L3955" t="b">
        <v>0</v>
      </c>
      <c r="M3955">
        <v>0</v>
      </c>
      <c r="N3955" t="b">
        <v>0</v>
      </c>
      <c r="O3955" t="s">
        <v>8285</v>
      </c>
      <c r="Q3955">
        <f>YEAR(K3955)</f>
        <v>2014</v>
      </c>
      <c r="R3955">
        <f t="shared" si="116"/>
        <v>0</v>
      </c>
      <c r="S3955" s="17" t="s">
        <v>8331</v>
      </c>
      <c r="T3955" t="s">
        <v>8368</v>
      </c>
    </row>
    <row r="3956" spans="1:20" ht="64" x14ac:dyDescent="0.2">
      <c r="A3956">
        <v>2642</v>
      </c>
      <c r="B3956" s="3" t="s">
        <v>2642</v>
      </c>
      <c r="C3956" s="3" t="s">
        <v>6752</v>
      </c>
      <c r="D3956" s="6">
        <v>500000</v>
      </c>
      <c r="E3956" s="8">
        <v>0</v>
      </c>
      <c r="F3956" t="s">
        <v>8220</v>
      </c>
      <c r="G3956" t="s">
        <v>8235</v>
      </c>
      <c r="H3956" t="s">
        <v>8248</v>
      </c>
      <c r="I3956" s="12">
        <v>1468565820</v>
      </c>
      <c r="J3956" s="12">
        <v>1465970108</v>
      </c>
      <c r="K3956" s="13">
        <f>(J3956/86400)+25569</f>
        <v>42536.246620370366</v>
      </c>
      <c r="L3956" t="b">
        <v>0</v>
      </c>
      <c r="M3956">
        <v>0</v>
      </c>
      <c r="N3956" t="b">
        <v>0</v>
      </c>
      <c r="O3956" t="s">
        <v>8299</v>
      </c>
      <c r="Q3956">
        <f>YEAR(K3956)</f>
        <v>2016</v>
      </c>
      <c r="R3956">
        <f t="shared" si="116"/>
        <v>0</v>
      </c>
      <c r="S3956" s="17" t="s">
        <v>8328</v>
      </c>
      <c r="T3956" t="s">
        <v>8335</v>
      </c>
    </row>
    <row r="3957" spans="1:20" ht="64" x14ac:dyDescent="0.2">
      <c r="A3957">
        <v>686</v>
      </c>
      <c r="B3957" s="3" t="s">
        <v>687</v>
      </c>
      <c r="C3957" s="3" t="s">
        <v>4796</v>
      </c>
      <c r="D3957" s="6">
        <v>500000</v>
      </c>
      <c r="E3957" s="8">
        <v>0</v>
      </c>
      <c r="F3957" t="s">
        <v>8220</v>
      </c>
      <c r="G3957" t="s">
        <v>8236</v>
      </c>
      <c r="H3957" t="s">
        <v>8248</v>
      </c>
      <c r="I3957" s="12">
        <v>1438618170</v>
      </c>
      <c r="J3957" s="12">
        <v>1436026170</v>
      </c>
      <c r="K3957" s="13">
        <f>(J3957/86400)+25569</f>
        <v>42189.673263888893</v>
      </c>
      <c r="L3957" t="b">
        <v>0</v>
      </c>
      <c r="M3957">
        <v>0</v>
      </c>
      <c r="N3957" t="b">
        <v>0</v>
      </c>
      <c r="O3957" t="s">
        <v>8271</v>
      </c>
      <c r="Q3957">
        <f>YEAR(K3957)</f>
        <v>2015</v>
      </c>
      <c r="R3957">
        <f t="shared" si="116"/>
        <v>0</v>
      </c>
      <c r="S3957" s="17" t="s">
        <v>8328</v>
      </c>
      <c r="T3957" t="s">
        <v>8330</v>
      </c>
    </row>
    <row r="3958" spans="1:20" ht="48" x14ac:dyDescent="0.2">
      <c r="A3958">
        <v>706</v>
      </c>
      <c r="B3958" s="3" t="s">
        <v>707</v>
      </c>
      <c r="C3958" s="3" t="s">
        <v>4816</v>
      </c>
      <c r="D3958" s="6">
        <v>100000</v>
      </c>
      <c r="E3958" s="8">
        <v>0</v>
      </c>
      <c r="F3958" t="s">
        <v>8220</v>
      </c>
      <c r="G3958" t="s">
        <v>8226</v>
      </c>
      <c r="H3958" t="s">
        <v>8248</v>
      </c>
      <c r="I3958" s="12">
        <v>1481740740</v>
      </c>
      <c r="J3958" s="12">
        <v>1478130783</v>
      </c>
      <c r="K3958" s="13">
        <f>(J3958/86400)+25569</f>
        <v>42676.995173611111</v>
      </c>
      <c r="L3958" t="b">
        <v>0</v>
      </c>
      <c r="M3958">
        <v>0</v>
      </c>
      <c r="N3958" t="b">
        <v>0</v>
      </c>
      <c r="O3958" t="s">
        <v>8271</v>
      </c>
      <c r="Q3958">
        <f>YEAR(K3958)</f>
        <v>2016</v>
      </c>
      <c r="R3958">
        <f t="shared" si="116"/>
        <v>0</v>
      </c>
      <c r="S3958" s="17" t="s">
        <v>8328</v>
      </c>
      <c r="T3958" t="s">
        <v>8330</v>
      </c>
    </row>
    <row r="3959" spans="1:20" ht="32" x14ac:dyDescent="0.2">
      <c r="A3959">
        <v>710</v>
      </c>
      <c r="B3959" s="3" t="s">
        <v>711</v>
      </c>
      <c r="C3959" s="3" t="s">
        <v>4820</v>
      </c>
      <c r="D3959" s="6">
        <v>1200</v>
      </c>
      <c r="E3959" s="8">
        <v>0</v>
      </c>
      <c r="F3959" t="s">
        <v>8220</v>
      </c>
      <c r="G3959" t="s">
        <v>8228</v>
      </c>
      <c r="H3959" t="s">
        <v>8250</v>
      </c>
      <c r="I3959" s="12">
        <v>1408495440</v>
      </c>
      <c r="J3959" s="12">
        <v>1405640302</v>
      </c>
      <c r="K3959" s="13">
        <f>(J3959/86400)+25569</f>
        <v>41837.984976851854</v>
      </c>
      <c r="L3959" t="b">
        <v>0</v>
      </c>
      <c r="M3959">
        <v>0</v>
      </c>
      <c r="N3959" t="b">
        <v>0</v>
      </c>
      <c r="O3959" t="s">
        <v>8271</v>
      </c>
      <c r="Q3959">
        <f>YEAR(K3959)</f>
        <v>2014</v>
      </c>
      <c r="R3959">
        <f t="shared" si="116"/>
        <v>0</v>
      </c>
      <c r="S3959" s="17" t="s">
        <v>8328</v>
      </c>
      <c r="T3959" t="s">
        <v>8330</v>
      </c>
    </row>
    <row r="3960" spans="1:20" ht="48" x14ac:dyDescent="0.2">
      <c r="A3960">
        <v>947</v>
      </c>
      <c r="B3960" s="3" t="s">
        <v>948</v>
      </c>
      <c r="C3960" s="3" t="s">
        <v>5057</v>
      </c>
      <c r="D3960" s="6">
        <v>850</v>
      </c>
      <c r="E3960" s="8">
        <v>0</v>
      </c>
      <c r="F3960" t="s">
        <v>8220</v>
      </c>
      <c r="G3960" t="s">
        <v>8223</v>
      </c>
      <c r="H3960" t="s">
        <v>8245</v>
      </c>
      <c r="I3960" s="12">
        <v>1467312306</v>
      </c>
      <c r="J3960" s="12">
        <v>1462128306</v>
      </c>
      <c r="K3960" s="13">
        <f>(J3960/86400)+25569</f>
        <v>42491.781319444446</v>
      </c>
      <c r="L3960" t="b">
        <v>0</v>
      </c>
      <c r="M3960">
        <v>0</v>
      </c>
      <c r="N3960" t="b">
        <v>0</v>
      </c>
      <c r="O3960" t="s">
        <v>8271</v>
      </c>
      <c r="Q3960">
        <f>YEAR(K3960)</f>
        <v>2016</v>
      </c>
      <c r="R3960">
        <f t="shared" si="116"/>
        <v>0</v>
      </c>
      <c r="S3960" s="17" t="s">
        <v>8328</v>
      </c>
      <c r="T3960" t="s">
        <v>8330</v>
      </c>
    </row>
    <row r="3961" spans="1:20" ht="48" x14ac:dyDescent="0.2">
      <c r="A3961">
        <v>988</v>
      </c>
      <c r="B3961" s="3" t="s">
        <v>989</v>
      </c>
      <c r="C3961" s="3" t="s">
        <v>5098</v>
      </c>
      <c r="D3961" s="6">
        <v>5000</v>
      </c>
      <c r="E3961" s="8">
        <v>0</v>
      </c>
      <c r="F3961" t="s">
        <v>8220</v>
      </c>
      <c r="G3961" t="s">
        <v>8236</v>
      </c>
      <c r="H3961" t="s">
        <v>8248</v>
      </c>
      <c r="I3961" s="12">
        <v>1475310825</v>
      </c>
      <c r="J3961" s="12">
        <v>1472718825</v>
      </c>
      <c r="K3961" s="13">
        <f>(J3961/86400)+25569</f>
        <v>42614.356770833328</v>
      </c>
      <c r="L3961" t="b">
        <v>0</v>
      </c>
      <c r="M3961">
        <v>0</v>
      </c>
      <c r="N3961" t="b">
        <v>0</v>
      </c>
      <c r="O3961" t="s">
        <v>8271</v>
      </c>
      <c r="Q3961">
        <f>YEAR(K3961)</f>
        <v>2016</v>
      </c>
      <c r="R3961">
        <f t="shared" si="116"/>
        <v>0</v>
      </c>
      <c r="S3961" s="17" t="s">
        <v>8328</v>
      </c>
      <c r="T3961" t="s">
        <v>8330</v>
      </c>
    </row>
    <row r="3962" spans="1:20" ht="48" hidden="1" x14ac:dyDescent="0.2">
      <c r="A3962">
        <v>1332</v>
      </c>
      <c r="B3962" s="3" t="s">
        <v>1333</v>
      </c>
      <c r="C3962" s="3" t="s">
        <v>5442</v>
      </c>
      <c r="D3962" s="6">
        <v>10115</v>
      </c>
      <c r="E3962" s="8">
        <v>0</v>
      </c>
      <c r="F3962" t="s">
        <v>8219</v>
      </c>
      <c r="G3962" t="s">
        <v>8239</v>
      </c>
      <c r="H3962" t="s">
        <v>8256</v>
      </c>
      <c r="I3962" s="12">
        <v>1485480408</v>
      </c>
      <c r="J3962" s="12">
        <v>1482888408</v>
      </c>
      <c r="K3962" s="13">
        <f>(J3962/86400)+25569</f>
        <v>42732.060277777782</v>
      </c>
      <c r="L3962" t="b">
        <v>0</v>
      </c>
      <c r="M3962">
        <v>0</v>
      </c>
      <c r="N3962" t="b">
        <v>0</v>
      </c>
      <c r="O3962" t="s">
        <v>8271</v>
      </c>
      <c r="Q3962">
        <f>YEAR(K3962)</f>
        <v>2016</v>
      </c>
      <c r="R3962">
        <f t="shared" si="116"/>
        <v>0</v>
      </c>
      <c r="S3962" s="17" t="s">
        <v>8328</v>
      </c>
      <c r="T3962" t="s">
        <v>8330</v>
      </c>
    </row>
    <row r="3963" spans="1:20" ht="48" hidden="1" x14ac:dyDescent="0.2">
      <c r="A3963">
        <v>1333</v>
      </c>
      <c r="B3963" s="3" t="s">
        <v>1334</v>
      </c>
      <c r="C3963" s="3" t="s">
        <v>5443</v>
      </c>
      <c r="D3963" s="6">
        <v>2500</v>
      </c>
      <c r="E3963" s="8">
        <v>0</v>
      </c>
      <c r="F3963" t="s">
        <v>8219</v>
      </c>
      <c r="G3963" t="s">
        <v>8225</v>
      </c>
      <c r="H3963" t="s">
        <v>8247</v>
      </c>
      <c r="I3963" s="12">
        <v>1405478025</v>
      </c>
      <c r="J3963" s="12">
        <v>1402886025</v>
      </c>
      <c r="K3963" s="13">
        <f>(J3963/86400)+25569</f>
        <v>41806.106770833336</v>
      </c>
      <c r="L3963" t="b">
        <v>0</v>
      </c>
      <c r="M3963">
        <v>0</v>
      </c>
      <c r="N3963" t="b">
        <v>0</v>
      </c>
      <c r="O3963" t="s">
        <v>8271</v>
      </c>
      <c r="Q3963">
        <f>YEAR(K3963)</f>
        <v>2014</v>
      </c>
      <c r="R3963">
        <f t="shared" si="116"/>
        <v>0</v>
      </c>
      <c r="S3963" s="17" t="s">
        <v>8328</v>
      </c>
      <c r="T3963" t="s">
        <v>8330</v>
      </c>
    </row>
    <row r="3964" spans="1:20" ht="48" hidden="1" x14ac:dyDescent="0.2">
      <c r="A3964">
        <v>1340</v>
      </c>
      <c r="B3964" s="3" t="s">
        <v>1341</v>
      </c>
      <c r="C3964" s="3" t="s">
        <v>5450</v>
      </c>
      <c r="D3964" s="6">
        <v>1680</v>
      </c>
      <c r="E3964" s="8">
        <v>0</v>
      </c>
      <c r="F3964" t="s">
        <v>8219</v>
      </c>
      <c r="G3964" t="s">
        <v>8223</v>
      </c>
      <c r="H3964" t="s">
        <v>8245</v>
      </c>
      <c r="I3964" s="12">
        <v>1408112253</v>
      </c>
      <c r="J3964" s="12">
        <v>1405520253</v>
      </c>
      <c r="K3964" s="13">
        <f>(J3964/86400)+25569</f>
        <v>41836.595520833333</v>
      </c>
      <c r="L3964" t="b">
        <v>0</v>
      </c>
      <c r="M3964">
        <v>0</v>
      </c>
      <c r="N3964" t="b">
        <v>0</v>
      </c>
      <c r="O3964" t="s">
        <v>8271</v>
      </c>
      <c r="Q3964">
        <f>YEAR(K3964)</f>
        <v>2014</v>
      </c>
      <c r="R3964">
        <f t="shared" si="116"/>
        <v>0</v>
      </c>
      <c r="S3964" s="17" t="s">
        <v>8328</v>
      </c>
      <c r="T3964" t="s">
        <v>8330</v>
      </c>
    </row>
    <row r="3965" spans="1:20" ht="48" x14ac:dyDescent="0.2">
      <c r="A3965">
        <v>547</v>
      </c>
      <c r="B3965" s="3" t="s">
        <v>548</v>
      </c>
      <c r="C3965" s="3" t="s">
        <v>4657</v>
      </c>
      <c r="D3965" s="6">
        <v>7500</v>
      </c>
      <c r="E3965" s="8">
        <v>0</v>
      </c>
      <c r="F3965" t="s">
        <v>8220</v>
      </c>
      <c r="G3965" t="s">
        <v>8224</v>
      </c>
      <c r="H3965" t="s">
        <v>8246</v>
      </c>
      <c r="I3965" s="12">
        <v>1455122564</v>
      </c>
      <c r="J3965" s="12">
        <v>1452530564</v>
      </c>
      <c r="K3965" s="13">
        <f>(J3965/86400)+25569</f>
        <v>42380.696342592593</v>
      </c>
      <c r="L3965" t="b">
        <v>0</v>
      </c>
      <c r="M3965">
        <v>0</v>
      </c>
      <c r="N3965" t="b">
        <v>0</v>
      </c>
      <c r="O3965" t="s">
        <v>8270</v>
      </c>
      <c r="Q3965">
        <f>YEAR(K3965)</f>
        <v>2016</v>
      </c>
      <c r="R3965">
        <f t="shared" si="116"/>
        <v>0</v>
      </c>
      <c r="S3965" s="17" t="s">
        <v>8328</v>
      </c>
      <c r="T3965" t="s">
        <v>8362</v>
      </c>
    </row>
    <row r="3966" spans="1:20" ht="48" x14ac:dyDescent="0.2">
      <c r="A3966">
        <v>552</v>
      </c>
      <c r="B3966" s="3" t="s">
        <v>553</v>
      </c>
      <c r="C3966" s="3" t="s">
        <v>4662</v>
      </c>
      <c r="D3966" s="6">
        <v>45000</v>
      </c>
      <c r="E3966" s="8">
        <v>0</v>
      </c>
      <c r="F3966" t="s">
        <v>8220</v>
      </c>
      <c r="G3966" t="s">
        <v>8228</v>
      </c>
      <c r="H3966" t="s">
        <v>8250</v>
      </c>
      <c r="I3966" s="12">
        <v>1452350896</v>
      </c>
      <c r="J3966" s="12">
        <v>1447166896</v>
      </c>
      <c r="K3966" s="13">
        <f>(J3966/86400)+25569</f>
        <v>42318.616851851853</v>
      </c>
      <c r="L3966" t="b">
        <v>0</v>
      </c>
      <c r="M3966">
        <v>0</v>
      </c>
      <c r="N3966" t="b">
        <v>0</v>
      </c>
      <c r="O3966" t="s">
        <v>8270</v>
      </c>
      <c r="Q3966">
        <f>YEAR(K3966)</f>
        <v>2015</v>
      </c>
      <c r="R3966">
        <f t="shared" si="116"/>
        <v>0</v>
      </c>
      <c r="S3966" s="17" t="s">
        <v>8328</v>
      </c>
      <c r="T3966" t="s">
        <v>8362</v>
      </c>
    </row>
    <row r="3967" spans="1:20" ht="48" x14ac:dyDescent="0.2">
      <c r="A3967">
        <v>555</v>
      </c>
      <c r="B3967" s="3" t="s">
        <v>556</v>
      </c>
      <c r="C3967" s="3" t="s">
        <v>4665</v>
      </c>
      <c r="D3967" s="6">
        <v>7500</v>
      </c>
      <c r="E3967" s="8">
        <v>0</v>
      </c>
      <c r="F3967" t="s">
        <v>8220</v>
      </c>
      <c r="G3967" t="s">
        <v>8224</v>
      </c>
      <c r="H3967" t="s">
        <v>8246</v>
      </c>
      <c r="I3967" s="12">
        <v>1465720143</v>
      </c>
      <c r="J3967" s="12">
        <v>1463128143</v>
      </c>
      <c r="K3967" s="13">
        <f>(J3967/86400)+25569</f>
        <v>42503.353506944448</v>
      </c>
      <c r="L3967" t="b">
        <v>0</v>
      </c>
      <c r="M3967">
        <v>0</v>
      </c>
      <c r="N3967" t="b">
        <v>0</v>
      </c>
      <c r="O3967" t="s">
        <v>8270</v>
      </c>
      <c r="Q3967">
        <f>YEAR(K3967)</f>
        <v>2016</v>
      </c>
      <c r="R3967">
        <f t="shared" si="116"/>
        <v>0</v>
      </c>
      <c r="S3967" s="17" t="s">
        <v>8328</v>
      </c>
      <c r="T3967" t="s">
        <v>8362</v>
      </c>
    </row>
    <row r="3968" spans="1:20" ht="48" x14ac:dyDescent="0.2">
      <c r="A3968">
        <v>558</v>
      </c>
      <c r="B3968" s="3" t="s">
        <v>559</v>
      </c>
      <c r="C3968" s="3" t="s">
        <v>4668</v>
      </c>
      <c r="D3968" s="6">
        <v>750</v>
      </c>
      <c r="E3968" s="8">
        <v>0</v>
      </c>
      <c r="F3968" t="s">
        <v>8220</v>
      </c>
      <c r="G3968" t="s">
        <v>8223</v>
      </c>
      <c r="H3968" t="s">
        <v>8245</v>
      </c>
      <c r="I3968" s="12">
        <v>1427227905</v>
      </c>
      <c r="J3968" s="12">
        <v>1424639505</v>
      </c>
      <c r="K3968" s="13">
        <f>(J3968/86400)+25569</f>
        <v>42057.883159722223</v>
      </c>
      <c r="L3968" t="b">
        <v>0</v>
      </c>
      <c r="M3968">
        <v>0</v>
      </c>
      <c r="N3968" t="b">
        <v>0</v>
      </c>
      <c r="O3968" t="s">
        <v>8270</v>
      </c>
      <c r="Q3968">
        <f>YEAR(K3968)</f>
        <v>2015</v>
      </c>
      <c r="R3968">
        <f t="shared" si="116"/>
        <v>0</v>
      </c>
      <c r="S3968" s="17" t="s">
        <v>8328</v>
      </c>
      <c r="T3968" t="s">
        <v>8362</v>
      </c>
    </row>
    <row r="3969" spans="1:20" ht="48" x14ac:dyDescent="0.2">
      <c r="A3969">
        <v>562</v>
      </c>
      <c r="B3969" s="3" t="s">
        <v>563</v>
      </c>
      <c r="C3969" s="3" t="s">
        <v>4672</v>
      </c>
      <c r="D3969" s="6">
        <v>50000</v>
      </c>
      <c r="E3969" s="8">
        <v>0</v>
      </c>
      <c r="F3969" t="s">
        <v>8220</v>
      </c>
      <c r="G3969" t="s">
        <v>8232</v>
      </c>
      <c r="H3969" t="s">
        <v>8248</v>
      </c>
      <c r="I3969" s="12">
        <v>1482052815</v>
      </c>
      <c r="J3969" s="12">
        <v>1479460815</v>
      </c>
      <c r="K3969" s="13">
        <f>(J3969/86400)+25569</f>
        <v>42692.389062499999</v>
      </c>
      <c r="L3969" t="b">
        <v>0</v>
      </c>
      <c r="M3969">
        <v>0</v>
      </c>
      <c r="N3969" t="b">
        <v>0</v>
      </c>
      <c r="O3969" t="s">
        <v>8270</v>
      </c>
      <c r="Q3969">
        <f>YEAR(K3969)</f>
        <v>2016</v>
      </c>
      <c r="R3969">
        <f t="shared" si="116"/>
        <v>0</v>
      </c>
      <c r="S3969" s="17" t="s">
        <v>8328</v>
      </c>
      <c r="T3969" t="s">
        <v>8362</v>
      </c>
    </row>
    <row r="3970" spans="1:20" ht="48" x14ac:dyDescent="0.2">
      <c r="A3970">
        <v>565</v>
      </c>
      <c r="B3970" s="3" t="s">
        <v>566</v>
      </c>
      <c r="C3970" s="3" t="s">
        <v>4675</v>
      </c>
      <c r="D3970" s="6">
        <v>25000</v>
      </c>
      <c r="E3970" s="8">
        <v>0</v>
      </c>
      <c r="F3970" t="s">
        <v>8220</v>
      </c>
      <c r="G3970" t="s">
        <v>8224</v>
      </c>
      <c r="H3970" t="s">
        <v>8246</v>
      </c>
      <c r="I3970" s="12">
        <v>1436554249</v>
      </c>
      <c r="J3970" s="12">
        <v>1433962249</v>
      </c>
      <c r="K3970" s="13">
        <f>(J3970/86400)+25569</f>
        <v>42165.78528935185</v>
      </c>
      <c r="L3970" t="b">
        <v>0</v>
      </c>
      <c r="M3970">
        <v>0</v>
      </c>
      <c r="N3970" t="b">
        <v>0</v>
      </c>
      <c r="O3970" t="s">
        <v>8270</v>
      </c>
      <c r="Q3970">
        <f>YEAR(K3970)</f>
        <v>2015</v>
      </c>
      <c r="R3970">
        <f t="shared" si="116"/>
        <v>0</v>
      </c>
      <c r="S3970" s="17" t="s">
        <v>8328</v>
      </c>
      <c r="T3970" t="s">
        <v>8362</v>
      </c>
    </row>
    <row r="3971" spans="1:20" ht="48" x14ac:dyDescent="0.2">
      <c r="A3971">
        <v>567</v>
      </c>
      <c r="B3971" s="3" t="s">
        <v>568</v>
      </c>
      <c r="C3971" s="3" t="s">
        <v>4677</v>
      </c>
      <c r="D3971" s="6">
        <v>10000</v>
      </c>
      <c r="E3971" s="8">
        <v>0</v>
      </c>
      <c r="F3971" t="s">
        <v>8220</v>
      </c>
      <c r="G3971" t="s">
        <v>8223</v>
      </c>
      <c r="H3971" t="s">
        <v>8245</v>
      </c>
      <c r="I3971" s="12">
        <v>1420143194</v>
      </c>
      <c r="J3971" s="12">
        <v>1417551194</v>
      </c>
      <c r="K3971" s="13">
        <f>(J3971/86400)+25569</f>
        <v>41975.842523148152</v>
      </c>
      <c r="L3971" t="b">
        <v>0</v>
      </c>
      <c r="M3971">
        <v>0</v>
      </c>
      <c r="N3971" t="b">
        <v>0</v>
      </c>
      <c r="O3971" t="s">
        <v>8270</v>
      </c>
      <c r="Q3971">
        <f>YEAR(K3971)</f>
        <v>2014</v>
      </c>
      <c r="R3971">
        <f t="shared" ref="R3971:R4034" si="117">ROUND(E3971/D3971*100,0)</f>
        <v>0</v>
      </c>
      <c r="S3971" s="17" t="s">
        <v>8328</v>
      </c>
      <c r="T3971" t="s">
        <v>8362</v>
      </c>
    </row>
    <row r="3972" spans="1:20" ht="48" x14ac:dyDescent="0.2">
      <c r="A3972">
        <v>572</v>
      </c>
      <c r="B3972" s="3" t="s">
        <v>573</v>
      </c>
      <c r="C3972" s="3" t="s">
        <v>4682</v>
      </c>
      <c r="D3972" s="6">
        <v>2500</v>
      </c>
      <c r="E3972" s="8">
        <v>0</v>
      </c>
      <c r="F3972" t="s">
        <v>8220</v>
      </c>
      <c r="G3972" t="s">
        <v>8223</v>
      </c>
      <c r="H3972" t="s">
        <v>8245</v>
      </c>
      <c r="I3972" s="12">
        <v>1446660688</v>
      </c>
      <c r="J3972" s="12">
        <v>1444065088</v>
      </c>
      <c r="K3972" s="13">
        <f>(J3972/86400)+25569</f>
        <v>42282.716296296298</v>
      </c>
      <c r="L3972" t="b">
        <v>0</v>
      </c>
      <c r="M3972">
        <v>0</v>
      </c>
      <c r="N3972" t="b">
        <v>0</v>
      </c>
      <c r="O3972" t="s">
        <v>8270</v>
      </c>
      <c r="Q3972">
        <f>YEAR(K3972)</f>
        <v>2015</v>
      </c>
      <c r="R3972">
        <f t="shared" si="117"/>
        <v>0</v>
      </c>
      <c r="S3972" s="17" t="s">
        <v>8328</v>
      </c>
      <c r="T3972" t="s">
        <v>8362</v>
      </c>
    </row>
    <row r="3973" spans="1:20" ht="48" x14ac:dyDescent="0.2">
      <c r="A3973">
        <v>581</v>
      </c>
      <c r="B3973" s="3" t="s">
        <v>582</v>
      </c>
      <c r="C3973" s="3" t="s">
        <v>4691</v>
      </c>
      <c r="D3973" s="6">
        <v>400</v>
      </c>
      <c r="E3973" s="8">
        <v>0</v>
      </c>
      <c r="F3973" t="s">
        <v>8220</v>
      </c>
      <c r="G3973" t="s">
        <v>8223</v>
      </c>
      <c r="H3973" t="s">
        <v>8245</v>
      </c>
      <c r="I3973" s="12">
        <v>1438474704</v>
      </c>
      <c r="J3973" s="12">
        <v>1435882704</v>
      </c>
      <c r="K3973" s="13">
        <f>(J3973/86400)+25569</f>
        <v>42188.012777777782</v>
      </c>
      <c r="L3973" t="b">
        <v>0</v>
      </c>
      <c r="M3973">
        <v>0</v>
      </c>
      <c r="N3973" t="b">
        <v>0</v>
      </c>
      <c r="O3973" t="s">
        <v>8270</v>
      </c>
      <c r="Q3973">
        <f>YEAR(K3973)</f>
        <v>2015</v>
      </c>
      <c r="R3973">
        <f t="shared" si="117"/>
        <v>0</v>
      </c>
      <c r="S3973" s="17" t="s">
        <v>8328</v>
      </c>
      <c r="T3973" t="s">
        <v>8362</v>
      </c>
    </row>
    <row r="3974" spans="1:20" ht="48" x14ac:dyDescent="0.2">
      <c r="A3974">
        <v>582</v>
      </c>
      <c r="B3974" s="3" t="s">
        <v>583</v>
      </c>
      <c r="C3974" s="3" t="s">
        <v>4692</v>
      </c>
      <c r="D3974" s="6">
        <v>100000</v>
      </c>
      <c r="E3974" s="8">
        <v>0</v>
      </c>
      <c r="F3974" t="s">
        <v>8220</v>
      </c>
      <c r="G3974" t="s">
        <v>8223</v>
      </c>
      <c r="H3974" t="s">
        <v>8245</v>
      </c>
      <c r="I3974" s="12">
        <v>1426442400</v>
      </c>
      <c r="J3974" s="12">
        <v>1424454319</v>
      </c>
      <c r="K3974" s="13">
        <f>(J3974/86400)+25569</f>
        <v>42055.739803240736</v>
      </c>
      <c r="L3974" t="b">
        <v>0</v>
      </c>
      <c r="M3974">
        <v>0</v>
      </c>
      <c r="N3974" t="b">
        <v>0</v>
      </c>
      <c r="O3974" t="s">
        <v>8270</v>
      </c>
      <c r="Q3974">
        <f>YEAR(K3974)</f>
        <v>2015</v>
      </c>
      <c r="R3974">
        <f t="shared" si="117"/>
        <v>0</v>
      </c>
      <c r="S3974" s="17" t="s">
        <v>8328</v>
      </c>
      <c r="T3974" t="s">
        <v>8362</v>
      </c>
    </row>
    <row r="3975" spans="1:20" ht="48" x14ac:dyDescent="0.2">
      <c r="A3975">
        <v>585</v>
      </c>
      <c r="B3975" s="3" t="s">
        <v>586</v>
      </c>
      <c r="C3975" s="3" t="s">
        <v>4695</v>
      </c>
      <c r="D3975" s="6">
        <v>9000</v>
      </c>
      <c r="E3975" s="8">
        <v>0</v>
      </c>
      <c r="F3975" t="s">
        <v>8220</v>
      </c>
      <c r="G3975" t="s">
        <v>8224</v>
      </c>
      <c r="H3975" t="s">
        <v>8246</v>
      </c>
      <c r="I3975" s="12">
        <v>1448928000</v>
      </c>
      <c r="J3975" s="12">
        <v>1444123377</v>
      </c>
      <c r="K3975" s="13">
        <f>(J3975/86400)+25569</f>
        <v>42283.3909375</v>
      </c>
      <c r="L3975" t="b">
        <v>0</v>
      </c>
      <c r="M3975">
        <v>0</v>
      </c>
      <c r="N3975" t="b">
        <v>0</v>
      </c>
      <c r="O3975" t="s">
        <v>8270</v>
      </c>
      <c r="Q3975">
        <f>YEAR(K3975)</f>
        <v>2015</v>
      </c>
      <c r="R3975">
        <f t="shared" si="117"/>
        <v>0</v>
      </c>
      <c r="S3975" s="17" t="s">
        <v>8328</v>
      </c>
      <c r="T3975" t="s">
        <v>8362</v>
      </c>
    </row>
    <row r="3976" spans="1:20" ht="48" hidden="1" x14ac:dyDescent="0.2">
      <c r="A3976">
        <v>602</v>
      </c>
      <c r="B3976" s="3" t="s">
        <v>603</v>
      </c>
      <c r="C3976" s="3" t="s">
        <v>4712</v>
      </c>
      <c r="D3976" s="6">
        <v>70000</v>
      </c>
      <c r="E3976" s="8">
        <v>0</v>
      </c>
      <c r="F3976" t="s">
        <v>8219</v>
      </c>
      <c r="G3976" t="s">
        <v>8223</v>
      </c>
      <c r="H3976" t="s">
        <v>8245</v>
      </c>
      <c r="I3976" s="12">
        <v>1434654215</v>
      </c>
      <c r="J3976" s="12">
        <v>1432062215</v>
      </c>
      <c r="K3976" s="13">
        <f>(J3976/86400)+25569</f>
        <v>42143.79415509259</v>
      </c>
      <c r="L3976" t="b">
        <v>0</v>
      </c>
      <c r="M3976">
        <v>0</v>
      </c>
      <c r="N3976" t="b">
        <v>0</v>
      </c>
      <c r="O3976" t="s">
        <v>8270</v>
      </c>
      <c r="Q3976">
        <f>YEAR(K3976)</f>
        <v>2015</v>
      </c>
      <c r="R3976">
        <f t="shared" si="117"/>
        <v>0</v>
      </c>
      <c r="S3976" s="17" t="s">
        <v>8328</v>
      </c>
      <c r="T3976" t="s">
        <v>8362</v>
      </c>
    </row>
    <row r="3977" spans="1:20" ht="48" hidden="1" x14ac:dyDescent="0.2">
      <c r="A3977">
        <v>604</v>
      </c>
      <c r="B3977" s="3" t="s">
        <v>605</v>
      </c>
      <c r="C3977" s="3" t="s">
        <v>4714</v>
      </c>
      <c r="D3977" s="6">
        <v>1500</v>
      </c>
      <c r="E3977" s="8">
        <v>0</v>
      </c>
      <c r="F3977" t="s">
        <v>8219</v>
      </c>
      <c r="G3977" t="s">
        <v>8223</v>
      </c>
      <c r="H3977" t="s">
        <v>8245</v>
      </c>
      <c r="I3977" s="12">
        <v>1409187056</v>
      </c>
      <c r="J3977" s="12">
        <v>1406595056</v>
      </c>
      <c r="K3977" s="13">
        <f>(J3977/86400)+25569</f>
        <v>41849.035370370373</v>
      </c>
      <c r="L3977" t="b">
        <v>0</v>
      </c>
      <c r="M3977">
        <v>0</v>
      </c>
      <c r="N3977" t="b">
        <v>0</v>
      </c>
      <c r="O3977" t="s">
        <v>8270</v>
      </c>
      <c r="Q3977">
        <f>YEAR(K3977)</f>
        <v>2014</v>
      </c>
      <c r="R3977">
        <f t="shared" si="117"/>
        <v>0</v>
      </c>
      <c r="S3977" s="17" t="s">
        <v>8328</v>
      </c>
      <c r="T3977" t="s">
        <v>8362</v>
      </c>
    </row>
    <row r="3978" spans="1:20" ht="48" hidden="1" x14ac:dyDescent="0.2">
      <c r="A3978">
        <v>607</v>
      </c>
      <c r="B3978" s="3" t="s">
        <v>608</v>
      </c>
      <c r="C3978" s="3" t="s">
        <v>4717</v>
      </c>
      <c r="D3978" s="6">
        <v>250</v>
      </c>
      <c r="E3978" s="8">
        <v>0</v>
      </c>
      <c r="F3978" t="s">
        <v>8219</v>
      </c>
      <c r="G3978" t="s">
        <v>8223</v>
      </c>
      <c r="H3978" t="s">
        <v>8245</v>
      </c>
      <c r="I3978" s="12">
        <v>1448225336</v>
      </c>
      <c r="J3978" s="12">
        <v>1445629736</v>
      </c>
      <c r="K3978" s="13">
        <f>(J3978/86400)+25569</f>
        <v>42300.825648148151</v>
      </c>
      <c r="L3978" t="b">
        <v>0</v>
      </c>
      <c r="M3978">
        <v>0</v>
      </c>
      <c r="N3978" t="b">
        <v>0</v>
      </c>
      <c r="O3978" t="s">
        <v>8270</v>
      </c>
      <c r="Q3978">
        <f>YEAR(K3978)</f>
        <v>2015</v>
      </c>
      <c r="R3978">
        <f t="shared" si="117"/>
        <v>0</v>
      </c>
      <c r="S3978" s="17" t="s">
        <v>8328</v>
      </c>
      <c r="T3978" t="s">
        <v>8362</v>
      </c>
    </row>
    <row r="3979" spans="1:20" ht="48" hidden="1" x14ac:dyDescent="0.2">
      <c r="A3979">
        <v>610</v>
      </c>
      <c r="B3979" s="3" t="s">
        <v>611</v>
      </c>
      <c r="C3979" s="3" t="s">
        <v>4720</v>
      </c>
      <c r="D3979" s="6">
        <v>13803</v>
      </c>
      <c r="E3979" s="8">
        <v>0</v>
      </c>
      <c r="F3979" t="s">
        <v>8219</v>
      </c>
      <c r="G3979" t="s">
        <v>8223</v>
      </c>
      <c r="H3979" t="s">
        <v>8245</v>
      </c>
      <c r="I3979" s="12">
        <v>1429732586</v>
      </c>
      <c r="J3979" s="12">
        <v>1427140586</v>
      </c>
      <c r="K3979" s="13">
        <f>(J3979/86400)+25569</f>
        <v>42086.83085648148</v>
      </c>
      <c r="L3979" t="b">
        <v>0</v>
      </c>
      <c r="M3979">
        <v>0</v>
      </c>
      <c r="N3979" t="b">
        <v>0</v>
      </c>
      <c r="O3979" t="s">
        <v>8270</v>
      </c>
      <c r="Q3979">
        <f>YEAR(K3979)</f>
        <v>2015</v>
      </c>
      <c r="R3979">
        <f t="shared" si="117"/>
        <v>0</v>
      </c>
      <c r="S3979" s="17" t="s">
        <v>8328</v>
      </c>
      <c r="T3979" t="s">
        <v>8362</v>
      </c>
    </row>
    <row r="3980" spans="1:20" ht="48" hidden="1" x14ac:dyDescent="0.2">
      <c r="A3980">
        <v>611</v>
      </c>
      <c r="B3980" s="3" t="s">
        <v>612</v>
      </c>
      <c r="C3980" s="3" t="s">
        <v>4721</v>
      </c>
      <c r="D3980" s="6">
        <v>80000</v>
      </c>
      <c r="E3980" s="8">
        <v>0</v>
      </c>
      <c r="F3980" t="s">
        <v>8219</v>
      </c>
      <c r="G3980" t="s">
        <v>8229</v>
      </c>
      <c r="H3980" t="s">
        <v>8248</v>
      </c>
      <c r="I3980" s="12">
        <v>1453210037</v>
      </c>
      <c r="J3980" s="12">
        <v>1448026037</v>
      </c>
      <c r="K3980" s="13">
        <f>(J3980/86400)+25569</f>
        <v>42328.560613425929</v>
      </c>
      <c r="L3980" t="b">
        <v>0</v>
      </c>
      <c r="M3980">
        <v>0</v>
      </c>
      <c r="N3980" t="b">
        <v>0</v>
      </c>
      <c r="O3980" t="s">
        <v>8270</v>
      </c>
      <c r="Q3980">
        <f>YEAR(K3980)</f>
        <v>2015</v>
      </c>
      <c r="R3980">
        <f t="shared" si="117"/>
        <v>0</v>
      </c>
      <c r="S3980" s="17" t="s">
        <v>8328</v>
      </c>
      <c r="T3980" t="s">
        <v>8362</v>
      </c>
    </row>
    <row r="3981" spans="1:20" ht="32" hidden="1" x14ac:dyDescent="0.2">
      <c r="A3981">
        <v>612</v>
      </c>
      <c r="B3981" s="3" t="s">
        <v>613</v>
      </c>
      <c r="C3981" s="3" t="s">
        <v>4722</v>
      </c>
      <c r="D3981" s="6">
        <v>10000</v>
      </c>
      <c r="E3981" s="8">
        <v>0</v>
      </c>
      <c r="F3981" t="s">
        <v>8219</v>
      </c>
      <c r="G3981" t="s">
        <v>8236</v>
      </c>
      <c r="H3981" t="s">
        <v>8248</v>
      </c>
      <c r="I3981" s="12">
        <v>1472777146</v>
      </c>
      <c r="J3981" s="12">
        <v>1470185146</v>
      </c>
      <c r="K3981" s="13">
        <f>(J3981/86400)+25569</f>
        <v>42585.031782407408</v>
      </c>
      <c r="L3981" t="b">
        <v>0</v>
      </c>
      <c r="M3981">
        <v>0</v>
      </c>
      <c r="N3981" t="b">
        <v>0</v>
      </c>
      <c r="O3981" t="s">
        <v>8270</v>
      </c>
      <c r="Q3981">
        <f>YEAR(K3981)</f>
        <v>2016</v>
      </c>
      <c r="R3981">
        <f t="shared" si="117"/>
        <v>0</v>
      </c>
      <c r="S3981" s="17" t="s">
        <v>8328</v>
      </c>
      <c r="T3981" t="s">
        <v>8362</v>
      </c>
    </row>
    <row r="3982" spans="1:20" ht="48" hidden="1" x14ac:dyDescent="0.2">
      <c r="A3982">
        <v>614</v>
      </c>
      <c r="B3982" s="3" t="s">
        <v>615</v>
      </c>
      <c r="C3982" s="3" t="s">
        <v>4724</v>
      </c>
      <c r="D3982" s="6">
        <v>10000</v>
      </c>
      <c r="E3982" s="8">
        <v>0</v>
      </c>
      <c r="F3982" t="s">
        <v>8219</v>
      </c>
      <c r="G3982" t="s">
        <v>8223</v>
      </c>
      <c r="H3982" t="s">
        <v>8245</v>
      </c>
      <c r="I3982" s="12">
        <v>1466731740</v>
      </c>
      <c r="J3982" s="12">
        <v>1464139740</v>
      </c>
      <c r="K3982" s="13">
        <f>(J3982/86400)+25569</f>
        <v>42515.061805555553</v>
      </c>
      <c r="L3982" t="b">
        <v>0</v>
      </c>
      <c r="M3982">
        <v>0</v>
      </c>
      <c r="N3982" t="b">
        <v>0</v>
      </c>
      <c r="O3982" t="s">
        <v>8270</v>
      </c>
      <c r="Q3982">
        <f>YEAR(K3982)</f>
        <v>2016</v>
      </c>
      <c r="R3982">
        <f t="shared" si="117"/>
        <v>0</v>
      </c>
      <c r="S3982" s="17" t="s">
        <v>8328</v>
      </c>
      <c r="T3982" t="s">
        <v>8362</v>
      </c>
    </row>
    <row r="3983" spans="1:20" ht="48" hidden="1" x14ac:dyDescent="0.2">
      <c r="A3983">
        <v>615</v>
      </c>
      <c r="B3983" s="3" t="s">
        <v>616</v>
      </c>
      <c r="C3983" s="3" t="s">
        <v>4725</v>
      </c>
      <c r="D3983" s="6">
        <v>515</v>
      </c>
      <c r="E3983" s="8">
        <v>0</v>
      </c>
      <c r="F3983" t="s">
        <v>8219</v>
      </c>
      <c r="G3983" t="s">
        <v>8227</v>
      </c>
      <c r="H3983" t="s">
        <v>8249</v>
      </c>
      <c r="I3983" s="12">
        <v>1443149759</v>
      </c>
      <c r="J3983" s="12">
        <v>1440557759</v>
      </c>
      <c r="K3983" s="13">
        <f>(J3983/86400)+25569</f>
        <v>42242.122210648144</v>
      </c>
      <c r="L3983" t="b">
        <v>0</v>
      </c>
      <c r="M3983">
        <v>0</v>
      </c>
      <c r="N3983" t="b">
        <v>0</v>
      </c>
      <c r="O3983" t="s">
        <v>8270</v>
      </c>
      <c r="Q3983">
        <f>YEAR(K3983)</f>
        <v>2015</v>
      </c>
      <c r="R3983">
        <f t="shared" si="117"/>
        <v>0</v>
      </c>
      <c r="S3983" s="17" t="s">
        <v>8328</v>
      </c>
      <c r="T3983" t="s">
        <v>8362</v>
      </c>
    </row>
    <row r="3984" spans="1:20" ht="48" hidden="1" x14ac:dyDescent="0.2">
      <c r="A3984">
        <v>616</v>
      </c>
      <c r="B3984" s="3" t="s">
        <v>617</v>
      </c>
      <c r="C3984" s="3" t="s">
        <v>4726</v>
      </c>
      <c r="D3984" s="6">
        <v>5000</v>
      </c>
      <c r="E3984" s="8">
        <v>0</v>
      </c>
      <c r="F3984" t="s">
        <v>8219</v>
      </c>
      <c r="G3984" t="s">
        <v>8229</v>
      </c>
      <c r="H3984" t="s">
        <v>8248</v>
      </c>
      <c r="I3984" s="12">
        <v>1488013307</v>
      </c>
      <c r="J3984" s="12">
        <v>1485421307</v>
      </c>
      <c r="K3984" s="13">
        <f>(J3984/86400)+25569</f>
        <v>42761.376238425924</v>
      </c>
      <c r="L3984" t="b">
        <v>0</v>
      </c>
      <c r="M3984">
        <v>0</v>
      </c>
      <c r="N3984" t="b">
        <v>0</v>
      </c>
      <c r="O3984" t="s">
        <v>8270</v>
      </c>
      <c r="Q3984">
        <f>YEAR(K3984)</f>
        <v>2017</v>
      </c>
      <c r="R3984">
        <f t="shared" si="117"/>
        <v>0</v>
      </c>
      <c r="S3984" s="17" t="s">
        <v>8328</v>
      </c>
      <c r="T3984" t="s">
        <v>8362</v>
      </c>
    </row>
    <row r="3985" spans="1:20" ht="48" hidden="1" x14ac:dyDescent="0.2">
      <c r="A3985">
        <v>618</v>
      </c>
      <c r="B3985" s="3" t="s">
        <v>619</v>
      </c>
      <c r="C3985" s="3" t="s">
        <v>4728</v>
      </c>
      <c r="D3985" s="6">
        <v>400</v>
      </c>
      <c r="E3985" s="8">
        <v>0</v>
      </c>
      <c r="F3985" t="s">
        <v>8219</v>
      </c>
      <c r="G3985" t="s">
        <v>8223</v>
      </c>
      <c r="H3985" t="s">
        <v>8245</v>
      </c>
      <c r="I3985" s="12">
        <v>1449689203</v>
      </c>
      <c r="J3985" s="12">
        <v>1447097203</v>
      </c>
      <c r="K3985" s="13">
        <f>(J3985/86400)+25569</f>
        <v>42317.810219907406</v>
      </c>
      <c r="L3985" t="b">
        <v>0</v>
      </c>
      <c r="M3985">
        <v>0</v>
      </c>
      <c r="N3985" t="b">
        <v>0</v>
      </c>
      <c r="O3985" t="s">
        <v>8270</v>
      </c>
      <c r="Q3985">
        <f>YEAR(K3985)</f>
        <v>2015</v>
      </c>
      <c r="R3985">
        <f t="shared" si="117"/>
        <v>0</v>
      </c>
      <c r="S3985" s="17" t="s">
        <v>8328</v>
      </c>
      <c r="T3985" t="s">
        <v>8362</v>
      </c>
    </row>
    <row r="3986" spans="1:20" ht="48" hidden="1" x14ac:dyDescent="0.2">
      <c r="A3986">
        <v>623</v>
      </c>
      <c r="B3986" s="3" t="s">
        <v>624</v>
      </c>
      <c r="C3986" s="3" t="s">
        <v>4733</v>
      </c>
      <c r="D3986" s="6">
        <v>75000</v>
      </c>
      <c r="E3986" s="8">
        <v>0</v>
      </c>
      <c r="F3986" t="s">
        <v>8219</v>
      </c>
      <c r="G3986" t="s">
        <v>8225</v>
      </c>
      <c r="H3986" t="s">
        <v>8247</v>
      </c>
      <c r="I3986" s="12">
        <v>1432771997</v>
      </c>
      <c r="J3986" s="12">
        <v>1430179997</v>
      </c>
      <c r="K3986" s="13">
        <f>(J3986/86400)+25569</f>
        <v>42122.009224537032</v>
      </c>
      <c r="L3986" t="b">
        <v>0</v>
      </c>
      <c r="M3986">
        <v>0</v>
      </c>
      <c r="N3986" t="b">
        <v>0</v>
      </c>
      <c r="O3986" t="s">
        <v>8270</v>
      </c>
      <c r="Q3986">
        <f>YEAR(K3986)</f>
        <v>2015</v>
      </c>
      <c r="R3986">
        <f t="shared" si="117"/>
        <v>0</v>
      </c>
      <c r="S3986" s="17" t="s">
        <v>8328</v>
      </c>
      <c r="T3986" t="s">
        <v>8362</v>
      </c>
    </row>
    <row r="3987" spans="1:20" ht="48" hidden="1" x14ac:dyDescent="0.2">
      <c r="A3987">
        <v>624</v>
      </c>
      <c r="B3987" s="3" t="s">
        <v>625</v>
      </c>
      <c r="C3987" s="3" t="s">
        <v>4734</v>
      </c>
      <c r="D3987" s="6">
        <v>5000</v>
      </c>
      <c r="E3987" s="8">
        <v>0</v>
      </c>
      <c r="F3987" t="s">
        <v>8219</v>
      </c>
      <c r="G3987" t="s">
        <v>8223</v>
      </c>
      <c r="H3987" t="s">
        <v>8245</v>
      </c>
      <c r="I3987" s="12">
        <v>1431647041</v>
      </c>
      <c r="J3987" s="12">
        <v>1429055041</v>
      </c>
      <c r="K3987" s="13">
        <f>(J3987/86400)+25569</f>
        <v>42108.988900462966</v>
      </c>
      <c r="L3987" t="b">
        <v>0</v>
      </c>
      <c r="M3987">
        <v>0</v>
      </c>
      <c r="N3987" t="b">
        <v>0</v>
      </c>
      <c r="O3987" t="s">
        <v>8270</v>
      </c>
      <c r="Q3987">
        <f>YEAR(K3987)</f>
        <v>2015</v>
      </c>
      <c r="R3987">
        <f t="shared" si="117"/>
        <v>0</v>
      </c>
      <c r="S3987" s="17" t="s">
        <v>8328</v>
      </c>
      <c r="T3987" t="s">
        <v>8362</v>
      </c>
    </row>
    <row r="3988" spans="1:20" ht="48" hidden="1" x14ac:dyDescent="0.2">
      <c r="A3988">
        <v>625</v>
      </c>
      <c r="B3988" s="3" t="s">
        <v>626</v>
      </c>
      <c r="C3988" s="3" t="s">
        <v>4735</v>
      </c>
      <c r="D3988" s="6">
        <v>25000</v>
      </c>
      <c r="E3988" s="8">
        <v>0</v>
      </c>
      <c r="F3988" t="s">
        <v>8219</v>
      </c>
      <c r="G3988" t="s">
        <v>8228</v>
      </c>
      <c r="H3988" t="s">
        <v>8250</v>
      </c>
      <c r="I3988" s="12">
        <v>1490560177</v>
      </c>
      <c r="J3988" s="12">
        <v>1487971777</v>
      </c>
      <c r="K3988" s="13">
        <f>(J3988/86400)+25569</f>
        <v>42790.895567129628</v>
      </c>
      <c r="L3988" t="b">
        <v>0</v>
      </c>
      <c r="M3988">
        <v>0</v>
      </c>
      <c r="N3988" t="b">
        <v>0</v>
      </c>
      <c r="O3988" t="s">
        <v>8270</v>
      </c>
      <c r="Q3988">
        <f>YEAR(K3988)</f>
        <v>2017</v>
      </c>
      <c r="R3988">
        <f t="shared" si="117"/>
        <v>0</v>
      </c>
      <c r="S3988" s="17" t="s">
        <v>8328</v>
      </c>
      <c r="T3988" t="s">
        <v>8362</v>
      </c>
    </row>
    <row r="3989" spans="1:20" ht="48" hidden="1" x14ac:dyDescent="0.2">
      <c r="A3989">
        <v>628</v>
      </c>
      <c r="B3989" s="3" t="s">
        <v>629</v>
      </c>
      <c r="C3989" s="3" t="s">
        <v>4738</v>
      </c>
      <c r="D3989" s="6">
        <v>5000</v>
      </c>
      <c r="E3989" s="8">
        <v>0</v>
      </c>
      <c r="F3989" t="s">
        <v>8219</v>
      </c>
      <c r="G3989" t="s">
        <v>8223</v>
      </c>
      <c r="H3989" t="s">
        <v>8245</v>
      </c>
      <c r="I3989" s="12">
        <v>1405269457</v>
      </c>
      <c r="J3989" s="12">
        <v>1402677457</v>
      </c>
      <c r="K3989" s="13">
        <f>(J3989/86400)+25569</f>
        <v>41803.692789351851</v>
      </c>
      <c r="L3989" t="b">
        <v>0</v>
      </c>
      <c r="M3989">
        <v>0</v>
      </c>
      <c r="N3989" t="b">
        <v>0</v>
      </c>
      <c r="O3989" t="s">
        <v>8270</v>
      </c>
      <c r="Q3989">
        <f>YEAR(K3989)</f>
        <v>2014</v>
      </c>
      <c r="R3989">
        <f t="shared" si="117"/>
        <v>0</v>
      </c>
      <c r="S3989" s="17" t="s">
        <v>8328</v>
      </c>
      <c r="T3989" t="s">
        <v>8362</v>
      </c>
    </row>
    <row r="3990" spans="1:20" ht="32" hidden="1" x14ac:dyDescent="0.2">
      <c r="A3990">
        <v>632</v>
      </c>
      <c r="B3990" s="3" t="s">
        <v>633</v>
      </c>
      <c r="C3990" s="3" t="s">
        <v>4742</v>
      </c>
      <c r="D3990" s="6">
        <v>20000</v>
      </c>
      <c r="E3990" s="8">
        <v>0</v>
      </c>
      <c r="F3990" t="s">
        <v>8219</v>
      </c>
      <c r="G3990" t="s">
        <v>8232</v>
      </c>
      <c r="H3990" t="s">
        <v>8248</v>
      </c>
      <c r="I3990" s="12">
        <v>1448470165</v>
      </c>
      <c r="J3990" s="12">
        <v>1445874565</v>
      </c>
      <c r="K3990" s="13">
        <f>(J3990/86400)+25569</f>
        <v>42303.659317129626</v>
      </c>
      <c r="L3990" t="b">
        <v>0</v>
      </c>
      <c r="M3990">
        <v>0</v>
      </c>
      <c r="N3990" t="b">
        <v>0</v>
      </c>
      <c r="O3990" t="s">
        <v>8270</v>
      </c>
      <c r="Q3990">
        <f>YEAR(K3990)</f>
        <v>2015</v>
      </c>
      <c r="R3990">
        <f t="shared" si="117"/>
        <v>0</v>
      </c>
      <c r="S3990" s="17" t="s">
        <v>8328</v>
      </c>
      <c r="T3990" t="s">
        <v>8362</v>
      </c>
    </row>
    <row r="3991" spans="1:20" ht="48" hidden="1" x14ac:dyDescent="0.2">
      <c r="A3991">
        <v>637</v>
      </c>
      <c r="B3991" s="3" t="s">
        <v>638</v>
      </c>
      <c r="C3991" s="3" t="s">
        <v>4747</v>
      </c>
      <c r="D3991" s="6">
        <v>100000</v>
      </c>
      <c r="E3991" s="8">
        <v>0</v>
      </c>
      <c r="F3991" t="s">
        <v>8219</v>
      </c>
      <c r="G3991" t="s">
        <v>8224</v>
      </c>
      <c r="H3991" t="s">
        <v>8246</v>
      </c>
      <c r="I3991" s="12">
        <v>1488063840</v>
      </c>
      <c r="J3991" s="12">
        <v>1485558318</v>
      </c>
      <c r="K3991" s="13">
        <f>(J3991/86400)+25569</f>
        <v>42762.962013888886</v>
      </c>
      <c r="L3991" t="b">
        <v>0</v>
      </c>
      <c r="M3991">
        <v>0</v>
      </c>
      <c r="N3991" t="b">
        <v>0</v>
      </c>
      <c r="O3991" t="s">
        <v>8270</v>
      </c>
      <c r="Q3991">
        <f>YEAR(K3991)</f>
        <v>2017</v>
      </c>
      <c r="R3991">
        <f t="shared" si="117"/>
        <v>0</v>
      </c>
      <c r="S3991" s="17" t="s">
        <v>8328</v>
      </c>
      <c r="T3991" t="s">
        <v>8362</v>
      </c>
    </row>
    <row r="3992" spans="1:20" ht="48" hidden="1" x14ac:dyDescent="0.2">
      <c r="A3992">
        <v>2341</v>
      </c>
      <c r="B3992" s="3" t="s">
        <v>2342</v>
      </c>
      <c r="C3992" s="3" t="s">
        <v>6451</v>
      </c>
      <c r="D3992" s="6">
        <v>5000</v>
      </c>
      <c r="E3992" s="8">
        <v>0</v>
      </c>
      <c r="F3992" t="s">
        <v>8219</v>
      </c>
      <c r="G3992" t="s">
        <v>8223</v>
      </c>
      <c r="H3992" t="s">
        <v>8245</v>
      </c>
      <c r="I3992" s="12">
        <v>1436729504</v>
      </c>
      <c r="J3992" s="12">
        <v>1434137504</v>
      </c>
      <c r="K3992" s="13">
        <f>(J3992/86400)+25569</f>
        <v>42167.813703703709</v>
      </c>
      <c r="L3992" t="b">
        <v>0</v>
      </c>
      <c r="M3992">
        <v>0</v>
      </c>
      <c r="N3992" t="b">
        <v>0</v>
      </c>
      <c r="O3992" t="s">
        <v>8270</v>
      </c>
      <c r="Q3992">
        <f>YEAR(K3992)</f>
        <v>2015</v>
      </c>
      <c r="R3992">
        <f t="shared" si="117"/>
        <v>0</v>
      </c>
      <c r="S3992" s="17" t="s">
        <v>8328</v>
      </c>
      <c r="T3992" t="s">
        <v>8362</v>
      </c>
    </row>
    <row r="3993" spans="1:20" ht="48" hidden="1" x14ac:dyDescent="0.2">
      <c r="A3993">
        <v>2342</v>
      </c>
      <c r="B3993" s="3" t="s">
        <v>2343</v>
      </c>
      <c r="C3993" s="3" t="s">
        <v>6452</v>
      </c>
      <c r="D3993" s="6">
        <v>5500</v>
      </c>
      <c r="E3993" s="8">
        <v>0</v>
      </c>
      <c r="F3993" t="s">
        <v>8219</v>
      </c>
      <c r="G3993" t="s">
        <v>8223</v>
      </c>
      <c r="H3993" t="s">
        <v>8245</v>
      </c>
      <c r="I3993" s="12">
        <v>1412571600</v>
      </c>
      <c r="J3993" s="12">
        <v>1410799870</v>
      </c>
      <c r="K3993" s="13">
        <f>(J3993/86400)+25569</f>
        <v>41897.702199074076</v>
      </c>
      <c r="L3993" t="b">
        <v>0</v>
      </c>
      <c r="M3993">
        <v>0</v>
      </c>
      <c r="N3993" t="b">
        <v>0</v>
      </c>
      <c r="O3993" t="s">
        <v>8270</v>
      </c>
      <c r="Q3993">
        <f>YEAR(K3993)</f>
        <v>2014</v>
      </c>
      <c r="R3993">
        <f t="shared" si="117"/>
        <v>0</v>
      </c>
      <c r="S3993" s="17" t="s">
        <v>8328</v>
      </c>
      <c r="T3993" t="s">
        <v>8362</v>
      </c>
    </row>
    <row r="3994" spans="1:20" ht="48" hidden="1" x14ac:dyDescent="0.2">
      <c r="A3994">
        <v>2345</v>
      </c>
      <c r="B3994" s="3" t="s">
        <v>2346</v>
      </c>
      <c r="C3994" s="3" t="s">
        <v>6455</v>
      </c>
      <c r="D3994" s="6">
        <v>3000</v>
      </c>
      <c r="E3994" s="8">
        <v>0</v>
      </c>
      <c r="F3994" t="s">
        <v>8219</v>
      </c>
      <c r="G3994" t="s">
        <v>8223</v>
      </c>
      <c r="H3994" t="s">
        <v>8245</v>
      </c>
      <c r="I3994" s="12">
        <v>1427845140</v>
      </c>
      <c r="J3994" s="12">
        <v>1424822556</v>
      </c>
      <c r="K3994" s="13">
        <f>(J3994/86400)+25569</f>
        <v>42060.001805555556</v>
      </c>
      <c r="L3994" t="b">
        <v>0</v>
      </c>
      <c r="M3994">
        <v>0</v>
      </c>
      <c r="N3994" t="b">
        <v>0</v>
      </c>
      <c r="O3994" t="s">
        <v>8270</v>
      </c>
      <c r="Q3994">
        <f>YEAR(K3994)</f>
        <v>2015</v>
      </c>
      <c r="R3994">
        <f t="shared" si="117"/>
        <v>0</v>
      </c>
      <c r="S3994" s="17" t="s">
        <v>8328</v>
      </c>
      <c r="T3994" t="s">
        <v>8362</v>
      </c>
    </row>
    <row r="3995" spans="1:20" ht="48" hidden="1" x14ac:dyDescent="0.2">
      <c r="A3995">
        <v>2349</v>
      </c>
      <c r="B3995" s="3" t="s">
        <v>2350</v>
      </c>
      <c r="C3995" s="3" t="s">
        <v>6459</v>
      </c>
      <c r="D3995" s="6">
        <v>474900</v>
      </c>
      <c r="E3995" s="8">
        <v>0</v>
      </c>
      <c r="F3995" t="s">
        <v>8219</v>
      </c>
      <c r="G3995" t="s">
        <v>8234</v>
      </c>
      <c r="H3995" t="s">
        <v>8254</v>
      </c>
      <c r="I3995" s="12">
        <v>1439318228</v>
      </c>
      <c r="J3995" s="12">
        <v>1436812628</v>
      </c>
      <c r="K3995" s="13">
        <f>(J3995/86400)+25569</f>
        <v>42198.775787037041</v>
      </c>
      <c r="L3995" t="b">
        <v>0</v>
      </c>
      <c r="M3995">
        <v>0</v>
      </c>
      <c r="N3995" t="b">
        <v>0</v>
      </c>
      <c r="O3995" t="s">
        <v>8270</v>
      </c>
      <c r="Q3995">
        <f>YEAR(K3995)</f>
        <v>2015</v>
      </c>
      <c r="R3995">
        <f t="shared" si="117"/>
        <v>0</v>
      </c>
      <c r="S3995" s="17" t="s">
        <v>8328</v>
      </c>
      <c r="T3995" t="s">
        <v>8362</v>
      </c>
    </row>
    <row r="3996" spans="1:20" ht="32" hidden="1" x14ac:dyDescent="0.2">
      <c r="A3996">
        <v>2350</v>
      </c>
      <c r="B3996" s="3" t="s">
        <v>2351</v>
      </c>
      <c r="C3996" s="3" t="s">
        <v>6460</v>
      </c>
      <c r="D3996" s="6">
        <v>50000</v>
      </c>
      <c r="E3996" s="8">
        <v>0</v>
      </c>
      <c r="F3996" t="s">
        <v>8219</v>
      </c>
      <c r="G3996" t="s">
        <v>8240</v>
      </c>
      <c r="H3996" t="s">
        <v>8248</v>
      </c>
      <c r="I3996" s="12">
        <v>1483474370</v>
      </c>
      <c r="J3996" s="12">
        <v>1480882370</v>
      </c>
      <c r="K3996" s="13">
        <f>(J3996/86400)+25569</f>
        <v>42708.842245370368</v>
      </c>
      <c r="L3996" t="b">
        <v>0</v>
      </c>
      <c r="M3996">
        <v>0</v>
      </c>
      <c r="N3996" t="b">
        <v>0</v>
      </c>
      <c r="O3996" t="s">
        <v>8270</v>
      </c>
      <c r="Q3996">
        <f>YEAR(K3996)</f>
        <v>2016</v>
      </c>
      <c r="R3996">
        <f t="shared" si="117"/>
        <v>0</v>
      </c>
      <c r="S3996" s="17" t="s">
        <v>8328</v>
      </c>
      <c r="T3996" t="s">
        <v>8362</v>
      </c>
    </row>
    <row r="3997" spans="1:20" ht="48" hidden="1" x14ac:dyDescent="0.2">
      <c r="A3997">
        <v>2352</v>
      </c>
      <c r="B3997" s="3" t="s">
        <v>2353</v>
      </c>
      <c r="C3997" s="3" t="s">
        <v>6462</v>
      </c>
      <c r="D3997" s="6">
        <v>2000</v>
      </c>
      <c r="E3997" s="8">
        <v>0</v>
      </c>
      <c r="F3997" t="s">
        <v>8219</v>
      </c>
      <c r="G3997" t="s">
        <v>8223</v>
      </c>
      <c r="H3997" t="s">
        <v>8245</v>
      </c>
      <c r="I3997" s="12">
        <v>1433603552</v>
      </c>
      <c r="J3997" s="12">
        <v>1428419552</v>
      </c>
      <c r="K3997" s="13">
        <f>(J3997/86400)+25569</f>
        <v>42101.633703703701</v>
      </c>
      <c r="L3997" t="b">
        <v>0</v>
      </c>
      <c r="M3997">
        <v>0</v>
      </c>
      <c r="N3997" t="b">
        <v>0</v>
      </c>
      <c r="O3997" t="s">
        <v>8270</v>
      </c>
      <c r="Q3997">
        <f>YEAR(K3997)</f>
        <v>2015</v>
      </c>
      <c r="R3997">
        <f t="shared" si="117"/>
        <v>0</v>
      </c>
      <c r="S3997" s="17" t="s">
        <v>8328</v>
      </c>
      <c r="T3997" t="s">
        <v>8362</v>
      </c>
    </row>
    <row r="3998" spans="1:20" ht="48" hidden="1" x14ac:dyDescent="0.2">
      <c r="A3998">
        <v>2353</v>
      </c>
      <c r="B3998" s="3" t="s">
        <v>2354</v>
      </c>
      <c r="C3998" s="3" t="s">
        <v>6463</v>
      </c>
      <c r="D3998" s="6">
        <v>1000</v>
      </c>
      <c r="E3998" s="8">
        <v>0</v>
      </c>
      <c r="F3998" t="s">
        <v>8219</v>
      </c>
      <c r="G3998" t="s">
        <v>8223</v>
      </c>
      <c r="H3998" t="s">
        <v>8245</v>
      </c>
      <c r="I3998" s="12">
        <v>1429632822</v>
      </c>
      <c r="J3998" s="12">
        <v>1428596022</v>
      </c>
      <c r="K3998" s="13">
        <f>(J3998/86400)+25569</f>
        <v>42103.676180555558</v>
      </c>
      <c r="L3998" t="b">
        <v>0</v>
      </c>
      <c r="M3998">
        <v>0</v>
      </c>
      <c r="N3998" t="b">
        <v>0</v>
      </c>
      <c r="O3998" t="s">
        <v>8270</v>
      </c>
      <c r="Q3998">
        <f>YEAR(K3998)</f>
        <v>2015</v>
      </c>
      <c r="R3998">
        <f t="shared" si="117"/>
        <v>0</v>
      </c>
      <c r="S3998" s="17" t="s">
        <v>8328</v>
      </c>
      <c r="T3998" t="s">
        <v>8362</v>
      </c>
    </row>
    <row r="3999" spans="1:20" ht="32" hidden="1" x14ac:dyDescent="0.2">
      <c r="A3999">
        <v>2356</v>
      </c>
      <c r="B3999" s="3" t="s">
        <v>2357</v>
      </c>
      <c r="C3999" s="3" t="s">
        <v>6466</v>
      </c>
      <c r="D3999" s="6">
        <v>10000</v>
      </c>
      <c r="E3999" s="8">
        <v>0</v>
      </c>
      <c r="F3999" t="s">
        <v>8219</v>
      </c>
      <c r="G3999" t="s">
        <v>8232</v>
      </c>
      <c r="H3999" t="s">
        <v>8248</v>
      </c>
      <c r="I3999" s="12">
        <v>1433530104</v>
      </c>
      <c r="J3999" s="12">
        <v>1430938104</v>
      </c>
      <c r="K3999" s="13">
        <f>(J3999/86400)+25569</f>
        <v>42130.78361111111</v>
      </c>
      <c r="L3999" t="b">
        <v>0</v>
      </c>
      <c r="M3999">
        <v>0</v>
      </c>
      <c r="N3999" t="b">
        <v>0</v>
      </c>
      <c r="O3999" t="s">
        <v>8270</v>
      </c>
      <c r="Q3999">
        <f>YEAR(K3999)</f>
        <v>2015</v>
      </c>
      <c r="R3999">
        <f t="shared" si="117"/>
        <v>0</v>
      </c>
      <c r="S3999" s="17" t="s">
        <v>8328</v>
      </c>
      <c r="T3999" t="s">
        <v>8362</v>
      </c>
    </row>
    <row r="4000" spans="1:20" ht="32" hidden="1" x14ac:dyDescent="0.2">
      <c r="A4000">
        <v>2357</v>
      </c>
      <c r="B4000" s="3" t="s">
        <v>2358</v>
      </c>
      <c r="C4000" s="3" t="s">
        <v>6467</v>
      </c>
      <c r="D4000" s="6">
        <v>27000</v>
      </c>
      <c r="E4000" s="8">
        <v>0</v>
      </c>
      <c r="F4000" t="s">
        <v>8219</v>
      </c>
      <c r="G4000" t="s">
        <v>8224</v>
      </c>
      <c r="H4000" t="s">
        <v>8246</v>
      </c>
      <c r="I4000" s="12">
        <v>1445093578</v>
      </c>
      <c r="J4000" s="12">
        <v>1442501578</v>
      </c>
      <c r="K4000" s="13">
        <f>(J4000/86400)+25569</f>
        <v>42264.620115740741</v>
      </c>
      <c r="L4000" t="b">
        <v>0</v>
      </c>
      <c r="M4000">
        <v>0</v>
      </c>
      <c r="N4000" t="b">
        <v>0</v>
      </c>
      <c r="O4000" t="s">
        <v>8270</v>
      </c>
      <c r="Q4000">
        <f>YEAR(K4000)</f>
        <v>2015</v>
      </c>
      <c r="R4000">
        <f t="shared" si="117"/>
        <v>0</v>
      </c>
      <c r="S4000" s="17" t="s">
        <v>8328</v>
      </c>
      <c r="T4000" t="s">
        <v>8362</v>
      </c>
    </row>
    <row r="4001" spans="1:20" ht="48" hidden="1" x14ac:dyDescent="0.2">
      <c r="A4001">
        <v>2358</v>
      </c>
      <c r="B4001" s="3" t="s">
        <v>2359</v>
      </c>
      <c r="C4001" s="3" t="s">
        <v>6468</v>
      </c>
      <c r="D4001" s="6">
        <v>1500</v>
      </c>
      <c r="E4001" s="8">
        <v>0</v>
      </c>
      <c r="F4001" t="s">
        <v>8219</v>
      </c>
      <c r="G4001" t="s">
        <v>8224</v>
      </c>
      <c r="H4001" t="s">
        <v>8246</v>
      </c>
      <c r="I4001" s="12">
        <v>1422664740</v>
      </c>
      <c r="J4001" s="12">
        <v>1417818036</v>
      </c>
      <c r="K4001" s="13">
        <f>(J4001/86400)+25569</f>
        <v>41978.930972222224</v>
      </c>
      <c r="L4001" t="b">
        <v>0</v>
      </c>
      <c r="M4001">
        <v>0</v>
      </c>
      <c r="N4001" t="b">
        <v>0</v>
      </c>
      <c r="O4001" t="s">
        <v>8270</v>
      </c>
      <c r="Q4001">
        <f>YEAR(K4001)</f>
        <v>2014</v>
      </c>
      <c r="R4001">
        <f t="shared" si="117"/>
        <v>0</v>
      </c>
      <c r="S4001" s="17" t="s">
        <v>8328</v>
      </c>
      <c r="T4001" t="s">
        <v>8362</v>
      </c>
    </row>
    <row r="4002" spans="1:20" ht="48" hidden="1" x14ac:dyDescent="0.2">
      <c r="A4002">
        <v>2361</v>
      </c>
      <c r="B4002" s="3" t="s">
        <v>2362</v>
      </c>
      <c r="C4002" s="3" t="s">
        <v>6471</v>
      </c>
      <c r="D4002" s="6">
        <v>200</v>
      </c>
      <c r="E4002" s="8">
        <v>0</v>
      </c>
      <c r="F4002" t="s">
        <v>8219</v>
      </c>
      <c r="G4002" t="s">
        <v>8228</v>
      </c>
      <c r="H4002" t="s">
        <v>8250</v>
      </c>
      <c r="I4002" s="12">
        <v>1462053600</v>
      </c>
      <c r="J4002" s="12">
        <v>1459975008</v>
      </c>
      <c r="K4002" s="13">
        <f>(J4002/86400)+25569</f>
        <v>42466.858888888892</v>
      </c>
      <c r="L4002" t="b">
        <v>0</v>
      </c>
      <c r="M4002">
        <v>0</v>
      </c>
      <c r="N4002" t="b">
        <v>0</v>
      </c>
      <c r="O4002" t="s">
        <v>8270</v>
      </c>
      <c r="Q4002">
        <f>YEAR(K4002)</f>
        <v>2016</v>
      </c>
      <c r="R4002">
        <f t="shared" si="117"/>
        <v>0</v>
      </c>
      <c r="S4002" s="17" t="s">
        <v>8328</v>
      </c>
      <c r="T4002" t="s">
        <v>8362</v>
      </c>
    </row>
    <row r="4003" spans="1:20" ht="48" hidden="1" x14ac:dyDescent="0.2">
      <c r="A4003">
        <v>2363</v>
      </c>
      <c r="B4003" s="3" t="s">
        <v>2364</v>
      </c>
      <c r="C4003" s="3" t="s">
        <v>6473</v>
      </c>
      <c r="D4003" s="6">
        <v>175000</v>
      </c>
      <c r="E4003" s="8">
        <v>0</v>
      </c>
      <c r="F4003" t="s">
        <v>8219</v>
      </c>
      <c r="G4003" t="s">
        <v>8223</v>
      </c>
      <c r="H4003" t="s">
        <v>8245</v>
      </c>
      <c r="I4003" s="12">
        <v>1451348200</v>
      </c>
      <c r="J4003" s="12">
        <v>1447460200</v>
      </c>
      <c r="K4003" s="13">
        <f>(J4003/86400)+25569</f>
        <v>42322.011574074073</v>
      </c>
      <c r="L4003" t="b">
        <v>0</v>
      </c>
      <c r="M4003">
        <v>0</v>
      </c>
      <c r="N4003" t="b">
        <v>0</v>
      </c>
      <c r="O4003" t="s">
        <v>8270</v>
      </c>
      <c r="Q4003">
        <f>YEAR(K4003)</f>
        <v>2015</v>
      </c>
      <c r="R4003">
        <f t="shared" si="117"/>
        <v>0</v>
      </c>
      <c r="S4003" s="17" t="s">
        <v>8328</v>
      </c>
      <c r="T4003" t="s">
        <v>8362</v>
      </c>
    </row>
    <row r="4004" spans="1:20" ht="32" hidden="1" x14ac:dyDescent="0.2">
      <c r="A4004">
        <v>2364</v>
      </c>
      <c r="B4004" s="3" t="s">
        <v>2365</v>
      </c>
      <c r="C4004" s="3" t="s">
        <v>6474</v>
      </c>
      <c r="D4004" s="6">
        <v>128</v>
      </c>
      <c r="E4004" s="8">
        <v>0</v>
      </c>
      <c r="F4004" t="s">
        <v>8219</v>
      </c>
      <c r="G4004" t="s">
        <v>8223</v>
      </c>
      <c r="H4004" t="s">
        <v>8245</v>
      </c>
      <c r="I4004" s="12">
        <v>1445898356</v>
      </c>
      <c r="J4004" s="12">
        <v>1441146356</v>
      </c>
      <c r="K4004" s="13">
        <f>(J4004/86400)+25569</f>
        <v>42248.934675925921</v>
      </c>
      <c r="L4004" t="b">
        <v>0</v>
      </c>
      <c r="M4004">
        <v>0</v>
      </c>
      <c r="N4004" t="b">
        <v>0</v>
      </c>
      <c r="O4004" t="s">
        <v>8270</v>
      </c>
      <c r="Q4004">
        <f>YEAR(K4004)</f>
        <v>2015</v>
      </c>
      <c r="R4004">
        <f t="shared" si="117"/>
        <v>0</v>
      </c>
      <c r="S4004" s="17" t="s">
        <v>8328</v>
      </c>
      <c r="T4004" t="s">
        <v>8362</v>
      </c>
    </row>
    <row r="4005" spans="1:20" ht="48" hidden="1" x14ac:dyDescent="0.2">
      <c r="A4005">
        <v>2365</v>
      </c>
      <c r="B4005" s="3" t="s">
        <v>2366</v>
      </c>
      <c r="C4005" s="3" t="s">
        <v>6475</v>
      </c>
      <c r="D4005" s="6">
        <v>1000</v>
      </c>
      <c r="E4005" s="8">
        <v>0</v>
      </c>
      <c r="F4005" t="s">
        <v>8219</v>
      </c>
      <c r="G4005" t="s">
        <v>8236</v>
      </c>
      <c r="H4005" t="s">
        <v>8248</v>
      </c>
      <c r="I4005" s="12">
        <v>1453071600</v>
      </c>
      <c r="J4005" s="12">
        <v>1449596425</v>
      </c>
      <c r="K4005" s="13">
        <f>(J4005/86400)+25569</f>
        <v>42346.736400462964</v>
      </c>
      <c r="L4005" t="b">
        <v>0</v>
      </c>
      <c r="M4005">
        <v>0</v>
      </c>
      <c r="N4005" t="b">
        <v>0</v>
      </c>
      <c r="O4005" t="s">
        <v>8270</v>
      </c>
      <c r="Q4005">
        <f>YEAR(K4005)</f>
        <v>2015</v>
      </c>
      <c r="R4005">
        <f t="shared" si="117"/>
        <v>0</v>
      </c>
      <c r="S4005" s="17" t="s">
        <v>8328</v>
      </c>
      <c r="T4005" t="s">
        <v>8362</v>
      </c>
    </row>
    <row r="4006" spans="1:20" ht="48" hidden="1" x14ac:dyDescent="0.2">
      <c r="A4006">
        <v>2369</v>
      </c>
      <c r="B4006" s="3" t="s">
        <v>2370</v>
      </c>
      <c r="C4006" s="3" t="s">
        <v>6479</v>
      </c>
      <c r="D4006" s="6">
        <v>25000</v>
      </c>
      <c r="E4006" s="8">
        <v>0</v>
      </c>
      <c r="F4006" t="s">
        <v>8219</v>
      </c>
      <c r="G4006" t="s">
        <v>8223</v>
      </c>
      <c r="H4006" t="s">
        <v>8245</v>
      </c>
      <c r="I4006" s="12">
        <v>1455132611</v>
      </c>
      <c r="J4006" s="12">
        <v>1452540611</v>
      </c>
      <c r="K4006" s="13">
        <f>(J4006/86400)+25569</f>
        <v>42380.812627314815</v>
      </c>
      <c r="L4006" t="b">
        <v>0</v>
      </c>
      <c r="M4006">
        <v>0</v>
      </c>
      <c r="N4006" t="b">
        <v>0</v>
      </c>
      <c r="O4006" t="s">
        <v>8270</v>
      </c>
      <c r="Q4006">
        <f>YEAR(K4006)</f>
        <v>2016</v>
      </c>
      <c r="R4006">
        <f t="shared" si="117"/>
        <v>0</v>
      </c>
      <c r="S4006" s="17" t="s">
        <v>8328</v>
      </c>
      <c r="T4006" t="s">
        <v>8362</v>
      </c>
    </row>
    <row r="4007" spans="1:20" ht="48" hidden="1" x14ac:dyDescent="0.2">
      <c r="A4007">
        <v>2371</v>
      </c>
      <c r="B4007" s="3" t="s">
        <v>2372</v>
      </c>
      <c r="C4007" s="3" t="s">
        <v>6481</v>
      </c>
      <c r="D4007" s="6">
        <v>2000</v>
      </c>
      <c r="E4007" s="8">
        <v>0</v>
      </c>
      <c r="F4007" t="s">
        <v>8219</v>
      </c>
      <c r="G4007" t="s">
        <v>8223</v>
      </c>
      <c r="H4007" t="s">
        <v>8245</v>
      </c>
      <c r="I4007" s="12">
        <v>1435257596</v>
      </c>
      <c r="J4007" s="12">
        <v>1432665596</v>
      </c>
      <c r="K4007" s="13">
        <f>(J4007/86400)+25569</f>
        <v>42150.777731481481</v>
      </c>
      <c r="L4007" t="b">
        <v>0</v>
      </c>
      <c r="M4007">
        <v>0</v>
      </c>
      <c r="N4007" t="b">
        <v>0</v>
      </c>
      <c r="O4007" t="s">
        <v>8270</v>
      </c>
      <c r="Q4007">
        <f>YEAR(K4007)</f>
        <v>2015</v>
      </c>
      <c r="R4007">
        <f t="shared" si="117"/>
        <v>0</v>
      </c>
      <c r="S4007" s="17" t="s">
        <v>8328</v>
      </c>
      <c r="T4007" t="s">
        <v>8362</v>
      </c>
    </row>
    <row r="4008" spans="1:20" ht="48" hidden="1" x14ac:dyDescent="0.2">
      <c r="A4008">
        <v>2375</v>
      </c>
      <c r="B4008" s="3" t="s">
        <v>2376</v>
      </c>
      <c r="C4008" s="3" t="s">
        <v>6485</v>
      </c>
      <c r="D4008" s="6">
        <v>10000</v>
      </c>
      <c r="E4008" s="8">
        <v>0</v>
      </c>
      <c r="F4008" t="s">
        <v>8219</v>
      </c>
      <c r="G4008" t="s">
        <v>8223</v>
      </c>
      <c r="H4008" t="s">
        <v>8245</v>
      </c>
      <c r="I4008" s="12">
        <v>1473451437</v>
      </c>
      <c r="J4008" s="12">
        <v>1470859437</v>
      </c>
      <c r="K4008" s="13">
        <f>(J4008/86400)+25569</f>
        <v>42592.836076388892</v>
      </c>
      <c r="L4008" t="b">
        <v>0</v>
      </c>
      <c r="M4008">
        <v>0</v>
      </c>
      <c r="N4008" t="b">
        <v>0</v>
      </c>
      <c r="O4008" t="s">
        <v>8270</v>
      </c>
      <c r="Q4008">
        <f>YEAR(K4008)</f>
        <v>2016</v>
      </c>
      <c r="R4008">
        <f t="shared" si="117"/>
        <v>0</v>
      </c>
      <c r="S4008" s="17" t="s">
        <v>8328</v>
      </c>
      <c r="T4008" t="s">
        <v>8362</v>
      </c>
    </row>
    <row r="4009" spans="1:20" ht="48" hidden="1" x14ac:dyDescent="0.2">
      <c r="A4009">
        <v>2377</v>
      </c>
      <c r="B4009" s="3" t="s">
        <v>2378</v>
      </c>
      <c r="C4009" s="3" t="s">
        <v>6487</v>
      </c>
      <c r="D4009" s="6">
        <v>2500</v>
      </c>
      <c r="E4009" s="8">
        <v>0</v>
      </c>
      <c r="F4009" t="s">
        <v>8219</v>
      </c>
      <c r="G4009" t="s">
        <v>8228</v>
      </c>
      <c r="H4009" t="s">
        <v>8250</v>
      </c>
      <c r="I4009" s="12">
        <v>1480110783</v>
      </c>
      <c r="J4009" s="12">
        <v>1477515183</v>
      </c>
      <c r="K4009" s="13">
        <f>(J4009/86400)+25569</f>
        <v>42669.870173611111</v>
      </c>
      <c r="L4009" t="b">
        <v>0</v>
      </c>
      <c r="M4009">
        <v>0</v>
      </c>
      <c r="N4009" t="b">
        <v>0</v>
      </c>
      <c r="O4009" t="s">
        <v>8270</v>
      </c>
      <c r="Q4009">
        <f>YEAR(K4009)</f>
        <v>2016</v>
      </c>
      <c r="R4009">
        <f t="shared" si="117"/>
        <v>0</v>
      </c>
      <c r="S4009" s="17" t="s">
        <v>8328</v>
      </c>
      <c r="T4009" t="s">
        <v>8362</v>
      </c>
    </row>
    <row r="4010" spans="1:20" ht="32" hidden="1" x14ac:dyDescent="0.2">
      <c r="A4010">
        <v>2378</v>
      </c>
      <c r="B4010" s="3" t="s">
        <v>2379</v>
      </c>
      <c r="C4010" s="3" t="s">
        <v>6488</v>
      </c>
      <c r="D4010" s="6">
        <v>110000</v>
      </c>
      <c r="E4010" s="8">
        <v>0</v>
      </c>
      <c r="F4010" t="s">
        <v>8219</v>
      </c>
      <c r="G4010" t="s">
        <v>8223</v>
      </c>
      <c r="H4010" t="s">
        <v>8245</v>
      </c>
      <c r="I4010" s="12">
        <v>1440548330</v>
      </c>
      <c r="J4010" s="12">
        <v>1438042730</v>
      </c>
      <c r="K4010" s="13">
        <f>(J4010/86400)+25569</f>
        <v>42213.013078703705</v>
      </c>
      <c r="L4010" t="b">
        <v>0</v>
      </c>
      <c r="M4010">
        <v>0</v>
      </c>
      <c r="N4010" t="b">
        <v>0</v>
      </c>
      <c r="O4010" t="s">
        <v>8270</v>
      </c>
      <c r="Q4010">
        <f>YEAR(K4010)</f>
        <v>2015</v>
      </c>
      <c r="R4010">
        <f t="shared" si="117"/>
        <v>0</v>
      </c>
      <c r="S4010" s="17" t="s">
        <v>8328</v>
      </c>
      <c r="T4010" t="s">
        <v>8362</v>
      </c>
    </row>
    <row r="4011" spans="1:20" ht="32" hidden="1" x14ac:dyDescent="0.2">
      <c r="A4011">
        <v>2379</v>
      </c>
      <c r="B4011" s="3" t="s">
        <v>2380</v>
      </c>
      <c r="C4011" s="3" t="s">
        <v>6489</v>
      </c>
      <c r="D4011" s="6">
        <v>30000</v>
      </c>
      <c r="E4011" s="8">
        <v>0</v>
      </c>
      <c r="F4011" t="s">
        <v>8219</v>
      </c>
      <c r="G4011" t="s">
        <v>8223</v>
      </c>
      <c r="H4011" t="s">
        <v>8245</v>
      </c>
      <c r="I4011" s="12">
        <v>1444004616</v>
      </c>
      <c r="J4011" s="12">
        <v>1440116616</v>
      </c>
      <c r="K4011" s="13">
        <f>(J4011/86400)+25569</f>
        <v>42237.016388888893</v>
      </c>
      <c r="L4011" t="b">
        <v>0</v>
      </c>
      <c r="M4011">
        <v>0</v>
      </c>
      <c r="N4011" t="b">
        <v>0</v>
      </c>
      <c r="O4011" t="s">
        <v>8270</v>
      </c>
      <c r="Q4011">
        <f>YEAR(K4011)</f>
        <v>2015</v>
      </c>
      <c r="R4011">
        <f t="shared" si="117"/>
        <v>0</v>
      </c>
      <c r="S4011" s="17" t="s">
        <v>8328</v>
      </c>
      <c r="T4011" t="s">
        <v>8362</v>
      </c>
    </row>
    <row r="4012" spans="1:20" ht="48" hidden="1" x14ac:dyDescent="0.2">
      <c r="A4012">
        <v>2386</v>
      </c>
      <c r="B4012" s="3" t="s">
        <v>2387</v>
      </c>
      <c r="C4012" s="3" t="s">
        <v>6496</v>
      </c>
      <c r="D4012" s="6">
        <v>30000</v>
      </c>
      <c r="E4012" s="8">
        <v>0</v>
      </c>
      <c r="F4012" t="s">
        <v>8219</v>
      </c>
      <c r="G4012" t="s">
        <v>8228</v>
      </c>
      <c r="H4012" t="s">
        <v>8250</v>
      </c>
      <c r="I4012" s="12">
        <v>1420920424</v>
      </c>
      <c r="J4012" s="12">
        <v>1415736424</v>
      </c>
      <c r="K4012" s="13">
        <f>(J4012/86400)+25569</f>
        <v>41954.838240740741</v>
      </c>
      <c r="L4012" t="b">
        <v>0</v>
      </c>
      <c r="M4012">
        <v>0</v>
      </c>
      <c r="N4012" t="b">
        <v>0</v>
      </c>
      <c r="O4012" t="s">
        <v>8270</v>
      </c>
      <c r="Q4012">
        <f>YEAR(K4012)</f>
        <v>2014</v>
      </c>
      <c r="R4012">
        <f t="shared" si="117"/>
        <v>0</v>
      </c>
      <c r="S4012" s="17" t="s">
        <v>8328</v>
      </c>
      <c r="T4012" t="s">
        <v>8362</v>
      </c>
    </row>
    <row r="4013" spans="1:20" ht="48" hidden="1" x14ac:dyDescent="0.2">
      <c r="A4013">
        <v>2390</v>
      </c>
      <c r="B4013" s="3" t="s">
        <v>2391</v>
      </c>
      <c r="C4013" s="3" t="s">
        <v>6500</v>
      </c>
      <c r="D4013" s="6">
        <v>510000</v>
      </c>
      <c r="E4013" s="8">
        <v>0</v>
      </c>
      <c r="F4013" t="s">
        <v>8219</v>
      </c>
      <c r="G4013" t="s">
        <v>8225</v>
      </c>
      <c r="H4013" t="s">
        <v>8247</v>
      </c>
      <c r="I4013" s="12">
        <v>1420352264</v>
      </c>
      <c r="J4013" s="12">
        <v>1416896264</v>
      </c>
      <c r="K4013" s="13">
        <f>(J4013/86400)+25569</f>
        <v>41968.262314814812</v>
      </c>
      <c r="L4013" t="b">
        <v>0</v>
      </c>
      <c r="M4013">
        <v>0</v>
      </c>
      <c r="N4013" t="b">
        <v>0</v>
      </c>
      <c r="O4013" t="s">
        <v>8270</v>
      </c>
      <c r="Q4013">
        <f>YEAR(K4013)</f>
        <v>2014</v>
      </c>
      <c r="R4013">
        <f t="shared" si="117"/>
        <v>0</v>
      </c>
      <c r="S4013" s="17" t="s">
        <v>8328</v>
      </c>
      <c r="T4013" t="s">
        <v>8362</v>
      </c>
    </row>
    <row r="4014" spans="1:20" ht="48" hidden="1" x14ac:dyDescent="0.2">
      <c r="A4014">
        <v>2392</v>
      </c>
      <c r="B4014" s="3" t="s">
        <v>2393</v>
      </c>
      <c r="C4014" s="3" t="s">
        <v>6502</v>
      </c>
      <c r="D4014" s="6">
        <v>4200</v>
      </c>
      <c r="E4014" s="8">
        <v>0</v>
      </c>
      <c r="F4014" t="s">
        <v>8219</v>
      </c>
      <c r="G4014" t="s">
        <v>8223</v>
      </c>
      <c r="H4014" t="s">
        <v>8245</v>
      </c>
      <c r="I4014" s="12">
        <v>1446087223</v>
      </c>
      <c r="J4014" s="12">
        <v>1443495223</v>
      </c>
      <c r="K4014" s="13">
        <f>(J4014/86400)+25569</f>
        <v>42276.120636574073</v>
      </c>
      <c r="L4014" t="b">
        <v>0</v>
      </c>
      <c r="M4014">
        <v>0</v>
      </c>
      <c r="N4014" t="b">
        <v>0</v>
      </c>
      <c r="O4014" t="s">
        <v>8270</v>
      </c>
      <c r="Q4014">
        <f>YEAR(K4014)</f>
        <v>2015</v>
      </c>
      <c r="R4014">
        <f t="shared" si="117"/>
        <v>0</v>
      </c>
      <c r="S4014" s="17" t="s">
        <v>8328</v>
      </c>
      <c r="T4014" t="s">
        <v>8362</v>
      </c>
    </row>
    <row r="4015" spans="1:20" ht="48" hidden="1" x14ac:dyDescent="0.2">
      <c r="A4015">
        <v>2395</v>
      </c>
      <c r="B4015" s="3" t="s">
        <v>2396</v>
      </c>
      <c r="C4015" s="3" t="s">
        <v>6505</v>
      </c>
      <c r="D4015" s="6">
        <v>33000</v>
      </c>
      <c r="E4015" s="8">
        <v>0</v>
      </c>
      <c r="F4015" t="s">
        <v>8219</v>
      </c>
      <c r="G4015" t="s">
        <v>8223</v>
      </c>
      <c r="H4015" t="s">
        <v>8245</v>
      </c>
      <c r="I4015" s="12">
        <v>1484038620</v>
      </c>
      <c r="J4015" s="12">
        <v>1481597687</v>
      </c>
      <c r="K4015" s="13">
        <f>(J4015/86400)+25569</f>
        <v>42717.121377314819</v>
      </c>
      <c r="L4015" t="b">
        <v>0</v>
      </c>
      <c r="M4015">
        <v>0</v>
      </c>
      <c r="N4015" t="b">
        <v>0</v>
      </c>
      <c r="O4015" t="s">
        <v>8270</v>
      </c>
      <c r="Q4015">
        <f>YEAR(K4015)</f>
        <v>2016</v>
      </c>
      <c r="R4015">
        <f t="shared" si="117"/>
        <v>0</v>
      </c>
      <c r="S4015" s="17" t="s">
        <v>8328</v>
      </c>
      <c r="T4015" t="s">
        <v>8362</v>
      </c>
    </row>
    <row r="4016" spans="1:20" ht="48" hidden="1" x14ac:dyDescent="0.2">
      <c r="A4016">
        <v>2397</v>
      </c>
      <c r="B4016" s="3" t="s">
        <v>2398</v>
      </c>
      <c r="C4016" s="3" t="s">
        <v>6507</v>
      </c>
      <c r="D4016" s="6">
        <v>124000</v>
      </c>
      <c r="E4016" s="8">
        <v>0</v>
      </c>
      <c r="F4016" t="s">
        <v>8219</v>
      </c>
      <c r="G4016" t="s">
        <v>8223</v>
      </c>
      <c r="H4016" t="s">
        <v>8245</v>
      </c>
      <c r="I4016" s="12">
        <v>1420233256</v>
      </c>
      <c r="J4016" s="12">
        <v>1417641256</v>
      </c>
      <c r="K4016" s="13">
        <f>(J4016/86400)+25569</f>
        <v>41976.88490740741</v>
      </c>
      <c r="L4016" t="b">
        <v>0</v>
      </c>
      <c r="M4016">
        <v>0</v>
      </c>
      <c r="N4016" t="b">
        <v>0</v>
      </c>
      <c r="O4016" t="s">
        <v>8270</v>
      </c>
      <c r="Q4016">
        <f>YEAR(K4016)</f>
        <v>2014</v>
      </c>
      <c r="R4016">
        <f t="shared" si="117"/>
        <v>0</v>
      </c>
      <c r="S4016" s="17" t="s">
        <v>8328</v>
      </c>
      <c r="T4016" t="s">
        <v>8362</v>
      </c>
    </row>
    <row r="4017" spans="1:20" ht="48" hidden="1" x14ac:dyDescent="0.2">
      <c r="A4017">
        <v>2398</v>
      </c>
      <c r="B4017" s="3" t="s">
        <v>2399</v>
      </c>
      <c r="C4017" s="3" t="s">
        <v>6508</v>
      </c>
      <c r="D4017" s="6">
        <v>4000</v>
      </c>
      <c r="E4017" s="8">
        <v>0</v>
      </c>
      <c r="F4017" t="s">
        <v>8219</v>
      </c>
      <c r="G4017" t="s">
        <v>8223</v>
      </c>
      <c r="H4017" t="s">
        <v>8245</v>
      </c>
      <c r="I4017" s="12">
        <v>1435874384</v>
      </c>
      <c r="J4017" s="12">
        <v>1433282384</v>
      </c>
      <c r="K4017" s="13">
        <f>(J4017/86400)+25569</f>
        <v>42157.916481481487</v>
      </c>
      <c r="L4017" t="b">
        <v>0</v>
      </c>
      <c r="M4017">
        <v>0</v>
      </c>
      <c r="N4017" t="b">
        <v>0</v>
      </c>
      <c r="O4017" t="s">
        <v>8270</v>
      </c>
      <c r="Q4017">
        <f>YEAR(K4017)</f>
        <v>2015</v>
      </c>
      <c r="R4017">
        <f t="shared" si="117"/>
        <v>0</v>
      </c>
      <c r="S4017" s="17" t="s">
        <v>8328</v>
      </c>
      <c r="T4017" t="s">
        <v>8362</v>
      </c>
    </row>
    <row r="4018" spans="1:20" ht="48" hidden="1" x14ac:dyDescent="0.2">
      <c r="A4018">
        <v>2399</v>
      </c>
      <c r="B4018" s="3" t="s">
        <v>2400</v>
      </c>
      <c r="C4018" s="3" t="s">
        <v>6509</v>
      </c>
      <c r="D4018" s="6">
        <v>13000</v>
      </c>
      <c r="E4018" s="8">
        <v>0</v>
      </c>
      <c r="F4018" t="s">
        <v>8219</v>
      </c>
      <c r="G4018" t="s">
        <v>8234</v>
      </c>
      <c r="H4018" t="s">
        <v>8254</v>
      </c>
      <c r="I4018" s="12">
        <v>1418934506</v>
      </c>
      <c r="J4018" s="12">
        <v>1415910506</v>
      </c>
      <c r="K4018" s="13">
        <f>(J4018/86400)+25569</f>
        <v>41956.853078703702</v>
      </c>
      <c r="L4018" t="b">
        <v>0</v>
      </c>
      <c r="M4018">
        <v>0</v>
      </c>
      <c r="N4018" t="b">
        <v>0</v>
      </c>
      <c r="O4018" t="s">
        <v>8270</v>
      </c>
      <c r="Q4018">
        <f>YEAR(K4018)</f>
        <v>2014</v>
      </c>
      <c r="R4018">
        <f t="shared" si="117"/>
        <v>0</v>
      </c>
      <c r="S4018" s="17" t="s">
        <v>8328</v>
      </c>
      <c r="T4018" t="s">
        <v>8362</v>
      </c>
    </row>
    <row r="4019" spans="1:20" ht="48" hidden="1" x14ac:dyDescent="0.2">
      <c r="A4019">
        <v>2400</v>
      </c>
      <c r="B4019" s="3" t="s">
        <v>2401</v>
      </c>
      <c r="C4019" s="3" t="s">
        <v>6510</v>
      </c>
      <c r="D4019" s="6">
        <v>50000</v>
      </c>
      <c r="E4019" s="8">
        <v>0</v>
      </c>
      <c r="F4019" t="s">
        <v>8219</v>
      </c>
      <c r="G4019" t="s">
        <v>8225</v>
      </c>
      <c r="H4019" t="s">
        <v>8247</v>
      </c>
      <c r="I4019" s="12">
        <v>1460615164</v>
      </c>
      <c r="J4019" s="12">
        <v>1458023164</v>
      </c>
      <c r="K4019" s="13">
        <f>(J4019/86400)+25569</f>
        <v>42444.268101851849</v>
      </c>
      <c r="L4019" t="b">
        <v>0</v>
      </c>
      <c r="M4019">
        <v>0</v>
      </c>
      <c r="N4019" t="b">
        <v>0</v>
      </c>
      <c r="O4019" t="s">
        <v>8270</v>
      </c>
      <c r="Q4019">
        <f>YEAR(K4019)</f>
        <v>2016</v>
      </c>
      <c r="R4019">
        <f t="shared" si="117"/>
        <v>0</v>
      </c>
      <c r="S4019" s="17" t="s">
        <v>8328</v>
      </c>
      <c r="T4019" t="s">
        <v>8362</v>
      </c>
    </row>
    <row r="4020" spans="1:20" ht="48" x14ac:dyDescent="0.2">
      <c r="A4020">
        <v>3190</v>
      </c>
      <c r="B4020" s="3" t="s">
        <v>3190</v>
      </c>
      <c r="C4020" s="3" t="s">
        <v>7300</v>
      </c>
      <c r="D4020" s="6">
        <v>4000</v>
      </c>
      <c r="E4020" s="8">
        <v>0</v>
      </c>
      <c r="F4020" t="s">
        <v>8220</v>
      </c>
      <c r="G4020" t="s">
        <v>8228</v>
      </c>
      <c r="H4020" t="s">
        <v>8250</v>
      </c>
      <c r="I4020" s="12">
        <v>1481258275</v>
      </c>
      <c r="J4020" s="12">
        <v>1478662675</v>
      </c>
      <c r="K4020" s="13">
        <f>(J4020/86400)+25569</f>
        <v>42683.151331018518</v>
      </c>
      <c r="L4020" t="b">
        <v>0</v>
      </c>
      <c r="M4020">
        <v>0</v>
      </c>
      <c r="N4020" t="b">
        <v>0</v>
      </c>
      <c r="O4020" t="s">
        <v>8303</v>
      </c>
      <c r="Q4020">
        <f>YEAR(K4020)</f>
        <v>2016</v>
      </c>
      <c r="R4020">
        <f t="shared" si="117"/>
        <v>0</v>
      </c>
      <c r="S4020" s="17" t="s">
        <v>8343</v>
      </c>
      <c r="T4020" t="s">
        <v>8355</v>
      </c>
    </row>
    <row r="4021" spans="1:20" ht="48" x14ac:dyDescent="0.2">
      <c r="A4021">
        <v>3194</v>
      </c>
      <c r="B4021" s="3" t="s">
        <v>3194</v>
      </c>
      <c r="C4021" s="3" t="s">
        <v>7304</v>
      </c>
      <c r="D4021" s="6">
        <v>11000</v>
      </c>
      <c r="E4021" s="8">
        <v>0</v>
      </c>
      <c r="F4021" t="s">
        <v>8220</v>
      </c>
      <c r="G4021" t="s">
        <v>8223</v>
      </c>
      <c r="H4021" t="s">
        <v>8245</v>
      </c>
      <c r="I4021" s="12">
        <v>1437960598</v>
      </c>
      <c r="J4021" s="12">
        <v>1435368598</v>
      </c>
      <c r="K4021" s="13">
        <f>(J4021/86400)+25569</f>
        <v>42182.062476851846</v>
      </c>
      <c r="L4021" t="b">
        <v>0</v>
      </c>
      <c r="M4021">
        <v>0</v>
      </c>
      <c r="N4021" t="b">
        <v>0</v>
      </c>
      <c r="O4021" t="s">
        <v>8303</v>
      </c>
      <c r="Q4021">
        <f>YEAR(K4021)</f>
        <v>2015</v>
      </c>
      <c r="R4021">
        <f t="shared" si="117"/>
        <v>0</v>
      </c>
      <c r="S4021" s="17" t="s">
        <v>8343</v>
      </c>
      <c r="T4021" t="s">
        <v>8355</v>
      </c>
    </row>
    <row r="4022" spans="1:20" ht="48" x14ac:dyDescent="0.2">
      <c r="A4022">
        <v>3204</v>
      </c>
      <c r="B4022" s="3" t="s">
        <v>3204</v>
      </c>
      <c r="C4022" s="3" t="s">
        <v>7314</v>
      </c>
      <c r="D4022" s="6">
        <v>500</v>
      </c>
      <c r="E4022" s="8">
        <v>0</v>
      </c>
      <c r="F4022" t="s">
        <v>8220</v>
      </c>
      <c r="G4022" t="s">
        <v>8223</v>
      </c>
      <c r="H4022" t="s">
        <v>8245</v>
      </c>
      <c r="I4022" s="12">
        <v>1437149640</v>
      </c>
      <c r="J4022" s="12">
        <v>1434558479</v>
      </c>
      <c r="K4022" s="13">
        <f>(J4022/86400)+25569</f>
        <v>42172.686099537037</v>
      </c>
      <c r="L4022" t="b">
        <v>0</v>
      </c>
      <c r="M4022">
        <v>0</v>
      </c>
      <c r="N4022" t="b">
        <v>0</v>
      </c>
      <c r="O4022" t="s">
        <v>8303</v>
      </c>
      <c r="Q4022">
        <f>YEAR(K4022)</f>
        <v>2015</v>
      </c>
      <c r="R4022">
        <f t="shared" si="117"/>
        <v>0</v>
      </c>
      <c r="S4022" s="17" t="s">
        <v>8343</v>
      </c>
      <c r="T4022" t="s">
        <v>8355</v>
      </c>
    </row>
    <row r="4023" spans="1:20" ht="48" x14ac:dyDescent="0.2">
      <c r="A4023">
        <v>3206</v>
      </c>
      <c r="B4023" s="3" t="s">
        <v>3206</v>
      </c>
      <c r="C4023" s="3" t="s">
        <v>7316</v>
      </c>
      <c r="D4023" s="6">
        <v>5000</v>
      </c>
      <c r="E4023" s="8">
        <v>0</v>
      </c>
      <c r="F4023" t="s">
        <v>8220</v>
      </c>
      <c r="G4023" t="s">
        <v>8223</v>
      </c>
      <c r="H4023" t="s">
        <v>8245</v>
      </c>
      <c r="I4023" s="12">
        <v>1442644651</v>
      </c>
      <c r="J4023" s="12">
        <v>1440052651</v>
      </c>
      <c r="K4023" s="13">
        <f>(J4023/86400)+25569</f>
        <v>42236.276053240741</v>
      </c>
      <c r="L4023" t="b">
        <v>0</v>
      </c>
      <c r="M4023">
        <v>0</v>
      </c>
      <c r="N4023" t="b">
        <v>0</v>
      </c>
      <c r="O4023" t="s">
        <v>8303</v>
      </c>
      <c r="Q4023">
        <f>YEAR(K4023)</f>
        <v>2015</v>
      </c>
      <c r="R4023">
        <f t="shared" si="117"/>
        <v>0</v>
      </c>
      <c r="S4023" s="17" t="s">
        <v>8343</v>
      </c>
      <c r="T4023" t="s">
        <v>8355</v>
      </c>
    </row>
    <row r="4024" spans="1:20" ht="48" x14ac:dyDescent="0.2">
      <c r="A4024">
        <v>3628</v>
      </c>
      <c r="B4024" s="3" t="s">
        <v>3626</v>
      </c>
      <c r="C4024" s="3" t="s">
        <v>7738</v>
      </c>
      <c r="D4024" s="6">
        <v>100000</v>
      </c>
      <c r="E4024" s="8">
        <v>0</v>
      </c>
      <c r="F4024" t="s">
        <v>8220</v>
      </c>
      <c r="G4024" t="s">
        <v>8223</v>
      </c>
      <c r="H4024" t="s">
        <v>8245</v>
      </c>
      <c r="I4024" s="12">
        <v>1450040396</v>
      </c>
      <c r="J4024" s="12">
        <v>1444852796</v>
      </c>
      <c r="K4024" s="13">
        <f>(J4024/86400)+25569</f>
        <v>42291.833287037036</v>
      </c>
      <c r="L4024" t="b">
        <v>0</v>
      </c>
      <c r="M4024">
        <v>0</v>
      </c>
      <c r="N4024" t="b">
        <v>0</v>
      </c>
      <c r="O4024" t="s">
        <v>8303</v>
      </c>
      <c r="Q4024">
        <f>YEAR(K4024)</f>
        <v>2015</v>
      </c>
      <c r="R4024">
        <f t="shared" si="117"/>
        <v>0</v>
      </c>
      <c r="S4024" s="17" t="s">
        <v>8343</v>
      </c>
      <c r="T4024" t="s">
        <v>8355</v>
      </c>
    </row>
    <row r="4025" spans="1:20" ht="48" x14ac:dyDescent="0.2">
      <c r="A4025">
        <v>3636</v>
      </c>
      <c r="B4025" s="3" t="s">
        <v>3634</v>
      </c>
      <c r="C4025" s="3" t="s">
        <v>7746</v>
      </c>
      <c r="D4025" s="6">
        <v>150000</v>
      </c>
      <c r="E4025" s="8">
        <v>0</v>
      </c>
      <c r="F4025" t="s">
        <v>8220</v>
      </c>
      <c r="G4025" t="s">
        <v>8223</v>
      </c>
      <c r="H4025" t="s">
        <v>8245</v>
      </c>
      <c r="I4025" s="12">
        <v>1442248829</v>
      </c>
      <c r="J4025" s="12">
        <v>1439224829</v>
      </c>
      <c r="K4025" s="13">
        <f>(J4025/86400)+25569</f>
        <v>42226.694780092592</v>
      </c>
      <c r="L4025" t="b">
        <v>0</v>
      </c>
      <c r="M4025">
        <v>0</v>
      </c>
      <c r="N4025" t="b">
        <v>0</v>
      </c>
      <c r="O4025" t="s">
        <v>8303</v>
      </c>
      <c r="Q4025">
        <f>YEAR(K4025)</f>
        <v>2015</v>
      </c>
      <c r="R4025">
        <f t="shared" si="117"/>
        <v>0</v>
      </c>
      <c r="S4025" s="17" t="s">
        <v>8343</v>
      </c>
      <c r="T4025" t="s">
        <v>8355</v>
      </c>
    </row>
    <row r="4026" spans="1:20" ht="48" x14ac:dyDescent="0.2">
      <c r="A4026">
        <v>3641</v>
      </c>
      <c r="B4026" s="3" t="s">
        <v>3639</v>
      </c>
      <c r="C4026" s="3" t="s">
        <v>7751</v>
      </c>
      <c r="D4026" s="6">
        <v>3000</v>
      </c>
      <c r="E4026" s="8">
        <v>0</v>
      </c>
      <c r="F4026" t="s">
        <v>8220</v>
      </c>
      <c r="G4026" t="s">
        <v>8223</v>
      </c>
      <c r="H4026" t="s">
        <v>8245</v>
      </c>
      <c r="I4026" s="12">
        <v>1412485200</v>
      </c>
      <c r="J4026" s="12">
        <v>1410966179</v>
      </c>
      <c r="K4026" s="13">
        <f>(J4026/86400)+25569</f>
        <v>41899.627071759256</v>
      </c>
      <c r="L4026" t="b">
        <v>0</v>
      </c>
      <c r="M4026">
        <v>0</v>
      </c>
      <c r="N4026" t="b">
        <v>0</v>
      </c>
      <c r="O4026" t="s">
        <v>8303</v>
      </c>
      <c r="Q4026">
        <f>YEAR(K4026)</f>
        <v>2014</v>
      </c>
      <c r="R4026">
        <f t="shared" si="117"/>
        <v>0</v>
      </c>
      <c r="S4026" s="17" t="s">
        <v>8343</v>
      </c>
      <c r="T4026" t="s">
        <v>8355</v>
      </c>
    </row>
    <row r="4027" spans="1:20" ht="48" x14ac:dyDescent="0.2">
      <c r="A4027">
        <v>3643</v>
      </c>
      <c r="B4027" s="3" t="s">
        <v>3641</v>
      </c>
      <c r="C4027" s="3" t="s">
        <v>7753</v>
      </c>
      <c r="D4027" s="6">
        <v>25000</v>
      </c>
      <c r="E4027" s="8">
        <v>0</v>
      </c>
      <c r="F4027" t="s">
        <v>8220</v>
      </c>
      <c r="G4027" t="s">
        <v>8223</v>
      </c>
      <c r="H4027" t="s">
        <v>8245</v>
      </c>
      <c r="I4027" s="12">
        <v>1447734439</v>
      </c>
      <c r="J4027" s="12">
        <v>1444274839</v>
      </c>
      <c r="K4027" s="13">
        <f>(J4027/86400)+25569</f>
        <v>42285.143969907411</v>
      </c>
      <c r="L4027" t="b">
        <v>0</v>
      </c>
      <c r="M4027">
        <v>0</v>
      </c>
      <c r="N4027" t="b">
        <v>0</v>
      </c>
      <c r="O4027" t="s">
        <v>8303</v>
      </c>
      <c r="Q4027">
        <f>YEAR(K4027)</f>
        <v>2015</v>
      </c>
      <c r="R4027">
        <f t="shared" si="117"/>
        <v>0</v>
      </c>
      <c r="S4027" s="17" t="s">
        <v>8343</v>
      </c>
      <c r="T4027" t="s">
        <v>8355</v>
      </c>
    </row>
    <row r="4028" spans="1:20" ht="48" x14ac:dyDescent="0.2">
      <c r="A4028">
        <v>3790</v>
      </c>
      <c r="B4028" s="3" t="s">
        <v>3787</v>
      </c>
      <c r="C4028" s="3" t="s">
        <v>7900</v>
      </c>
      <c r="D4028" s="6">
        <v>15000</v>
      </c>
      <c r="E4028" s="8">
        <v>0</v>
      </c>
      <c r="F4028" t="s">
        <v>8220</v>
      </c>
      <c r="G4028" t="s">
        <v>8223</v>
      </c>
      <c r="H4028" t="s">
        <v>8245</v>
      </c>
      <c r="I4028" s="12">
        <v>1479834023</v>
      </c>
      <c r="J4028" s="12">
        <v>1477238423</v>
      </c>
      <c r="K4028" s="13">
        <f>(J4028/86400)+25569</f>
        <v>42666.666932870372</v>
      </c>
      <c r="L4028" t="b">
        <v>0</v>
      </c>
      <c r="M4028">
        <v>0</v>
      </c>
      <c r="N4028" t="b">
        <v>0</v>
      </c>
      <c r="O4028" t="s">
        <v>8303</v>
      </c>
      <c r="Q4028">
        <f>YEAR(K4028)</f>
        <v>2016</v>
      </c>
      <c r="R4028">
        <f t="shared" si="117"/>
        <v>0</v>
      </c>
      <c r="S4028" s="17" t="s">
        <v>8343</v>
      </c>
      <c r="T4028" t="s">
        <v>8355</v>
      </c>
    </row>
    <row r="4029" spans="1:20" ht="32" x14ac:dyDescent="0.2">
      <c r="A4029">
        <v>3791</v>
      </c>
      <c r="B4029" s="3" t="s">
        <v>3788</v>
      </c>
      <c r="C4029" s="3" t="s">
        <v>7901</v>
      </c>
      <c r="D4029" s="6">
        <v>1500</v>
      </c>
      <c r="E4029" s="8">
        <v>0</v>
      </c>
      <c r="F4029" t="s">
        <v>8220</v>
      </c>
      <c r="G4029" t="s">
        <v>8223</v>
      </c>
      <c r="H4029" t="s">
        <v>8245</v>
      </c>
      <c r="I4029" s="12">
        <v>1404664592</v>
      </c>
      <c r="J4029" s="12">
        <v>1399480592</v>
      </c>
      <c r="K4029" s="13">
        <f>(J4029/86400)+25569</f>
        <v>41766.692037037035</v>
      </c>
      <c r="L4029" t="b">
        <v>0</v>
      </c>
      <c r="M4029">
        <v>0</v>
      </c>
      <c r="N4029" t="b">
        <v>0</v>
      </c>
      <c r="O4029" t="s">
        <v>8303</v>
      </c>
      <c r="Q4029">
        <f>YEAR(K4029)</f>
        <v>2014</v>
      </c>
      <c r="R4029">
        <f t="shared" si="117"/>
        <v>0</v>
      </c>
      <c r="S4029" s="17" t="s">
        <v>8343</v>
      </c>
      <c r="T4029" t="s">
        <v>8355</v>
      </c>
    </row>
    <row r="4030" spans="1:20" ht="48" x14ac:dyDescent="0.2">
      <c r="A4030">
        <v>3802</v>
      </c>
      <c r="B4030" s="3" t="s">
        <v>3799</v>
      </c>
      <c r="C4030" s="3" t="s">
        <v>7912</v>
      </c>
      <c r="D4030" s="6">
        <v>3000</v>
      </c>
      <c r="E4030" s="8">
        <v>0</v>
      </c>
      <c r="F4030" t="s">
        <v>8220</v>
      </c>
      <c r="G4030" t="s">
        <v>8223</v>
      </c>
      <c r="H4030" t="s">
        <v>8245</v>
      </c>
      <c r="I4030" s="12">
        <v>1445482906</v>
      </c>
      <c r="J4030" s="12">
        <v>1442890906</v>
      </c>
      <c r="K4030" s="13">
        <f>(J4030/86400)+25569</f>
        <v>42269.126226851848</v>
      </c>
      <c r="L4030" t="b">
        <v>0</v>
      </c>
      <c r="M4030">
        <v>0</v>
      </c>
      <c r="N4030" t="b">
        <v>0</v>
      </c>
      <c r="O4030" t="s">
        <v>8303</v>
      </c>
      <c r="Q4030">
        <f>YEAR(K4030)</f>
        <v>2015</v>
      </c>
      <c r="R4030">
        <f t="shared" si="117"/>
        <v>0</v>
      </c>
      <c r="S4030" s="17" t="s">
        <v>8343</v>
      </c>
      <c r="T4030" t="s">
        <v>8355</v>
      </c>
    </row>
    <row r="4031" spans="1:20" ht="48" x14ac:dyDescent="0.2">
      <c r="A4031">
        <v>3804</v>
      </c>
      <c r="B4031" s="3" t="s">
        <v>3801</v>
      </c>
      <c r="C4031" s="3" t="s">
        <v>7914</v>
      </c>
      <c r="D4031" s="6">
        <v>8000</v>
      </c>
      <c r="E4031" s="8">
        <v>0</v>
      </c>
      <c r="F4031" t="s">
        <v>8220</v>
      </c>
      <c r="G4031" t="s">
        <v>8223</v>
      </c>
      <c r="H4031" t="s">
        <v>8245</v>
      </c>
      <c r="I4031" s="12">
        <v>1469948400</v>
      </c>
      <c r="J4031" s="12">
        <v>1465172024</v>
      </c>
      <c r="K4031" s="13">
        <f>(J4031/86400)+25569</f>
        <v>42527.00953703704</v>
      </c>
      <c r="L4031" t="b">
        <v>0</v>
      </c>
      <c r="M4031">
        <v>0</v>
      </c>
      <c r="N4031" t="b">
        <v>0</v>
      </c>
      <c r="O4031" t="s">
        <v>8303</v>
      </c>
      <c r="Q4031">
        <f>YEAR(K4031)</f>
        <v>2016</v>
      </c>
      <c r="R4031">
        <f t="shared" si="117"/>
        <v>0</v>
      </c>
      <c r="S4031" s="17" t="s">
        <v>8343</v>
      </c>
      <c r="T4031" t="s">
        <v>8355</v>
      </c>
    </row>
    <row r="4032" spans="1:20" ht="48" hidden="1" x14ac:dyDescent="0.2">
      <c r="A4032">
        <v>3872</v>
      </c>
      <c r="B4032" s="3" t="s">
        <v>3869</v>
      </c>
      <c r="C4032" s="3" t="s">
        <v>7981</v>
      </c>
      <c r="D4032" s="6">
        <v>15000</v>
      </c>
      <c r="E4032" s="8">
        <v>0</v>
      </c>
      <c r="F4032" t="s">
        <v>8219</v>
      </c>
      <c r="G4032" t="s">
        <v>8223</v>
      </c>
      <c r="H4032" t="s">
        <v>8245</v>
      </c>
      <c r="I4032" s="12">
        <v>1439522996</v>
      </c>
      <c r="J4032" s="12">
        <v>1435202996</v>
      </c>
      <c r="K4032" s="13">
        <f>(J4032/86400)+25569</f>
        <v>42180.145787037036</v>
      </c>
      <c r="L4032" t="b">
        <v>0</v>
      </c>
      <c r="M4032">
        <v>0</v>
      </c>
      <c r="N4032" t="b">
        <v>0</v>
      </c>
      <c r="O4032" t="s">
        <v>8303</v>
      </c>
      <c r="Q4032">
        <f>YEAR(K4032)</f>
        <v>2015</v>
      </c>
      <c r="R4032">
        <f t="shared" si="117"/>
        <v>0</v>
      </c>
      <c r="S4032" s="17" t="s">
        <v>8343</v>
      </c>
      <c r="T4032" t="s">
        <v>8355</v>
      </c>
    </row>
    <row r="4033" spans="1:20" ht="48" hidden="1" x14ac:dyDescent="0.2">
      <c r="A4033">
        <v>3873</v>
      </c>
      <c r="B4033" s="3" t="s">
        <v>3870</v>
      </c>
      <c r="C4033" s="3" t="s">
        <v>7982</v>
      </c>
      <c r="D4033" s="6">
        <v>5500</v>
      </c>
      <c r="E4033" s="8">
        <v>0</v>
      </c>
      <c r="F4033" t="s">
        <v>8219</v>
      </c>
      <c r="G4033" t="s">
        <v>8223</v>
      </c>
      <c r="H4033" t="s">
        <v>8245</v>
      </c>
      <c r="I4033" s="12">
        <v>1444322535</v>
      </c>
      <c r="J4033" s="12">
        <v>1441730535</v>
      </c>
      <c r="K4033" s="13">
        <f>(J4033/86400)+25569</f>
        <v>42255.696006944447</v>
      </c>
      <c r="L4033" t="b">
        <v>0</v>
      </c>
      <c r="M4033">
        <v>0</v>
      </c>
      <c r="N4033" t="b">
        <v>0</v>
      </c>
      <c r="O4033" t="s">
        <v>8303</v>
      </c>
      <c r="Q4033">
        <f>YEAR(K4033)</f>
        <v>2015</v>
      </c>
      <c r="R4033">
        <f t="shared" si="117"/>
        <v>0</v>
      </c>
      <c r="S4033" s="17" t="s">
        <v>8343</v>
      </c>
      <c r="T4033" t="s">
        <v>8355</v>
      </c>
    </row>
    <row r="4034" spans="1:20" ht="48" hidden="1" x14ac:dyDescent="0.2">
      <c r="A4034">
        <v>3874</v>
      </c>
      <c r="B4034" s="3" t="s">
        <v>3871</v>
      </c>
      <c r="C4034" s="3" t="s">
        <v>7983</v>
      </c>
      <c r="D4034" s="6">
        <v>620</v>
      </c>
      <c r="E4034" s="8">
        <v>0</v>
      </c>
      <c r="F4034" t="s">
        <v>8219</v>
      </c>
      <c r="G4034" t="s">
        <v>8227</v>
      </c>
      <c r="H4034" t="s">
        <v>8249</v>
      </c>
      <c r="I4034" s="12">
        <v>1422061200</v>
      </c>
      <c r="J4034" s="12">
        <v>1420244622</v>
      </c>
      <c r="K4034" s="13">
        <f>(J4034/86400)+25569</f>
        <v>42007.016458333332</v>
      </c>
      <c r="L4034" t="b">
        <v>0</v>
      </c>
      <c r="M4034">
        <v>0</v>
      </c>
      <c r="N4034" t="b">
        <v>0</v>
      </c>
      <c r="O4034" t="s">
        <v>8303</v>
      </c>
      <c r="Q4034">
        <f>YEAR(K4034)</f>
        <v>2015</v>
      </c>
      <c r="R4034">
        <f t="shared" si="117"/>
        <v>0</v>
      </c>
      <c r="S4034" s="17" t="s">
        <v>8343</v>
      </c>
      <c r="T4034" t="s">
        <v>8355</v>
      </c>
    </row>
    <row r="4035" spans="1:20" ht="48" hidden="1" x14ac:dyDescent="0.2">
      <c r="A4035">
        <v>3875</v>
      </c>
      <c r="B4035" s="3" t="s">
        <v>3872</v>
      </c>
      <c r="C4035" s="3" t="s">
        <v>7984</v>
      </c>
      <c r="D4035" s="6">
        <v>30000</v>
      </c>
      <c r="E4035" s="8">
        <v>0</v>
      </c>
      <c r="F4035" t="s">
        <v>8219</v>
      </c>
      <c r="G4035" t="s">
        <v>8231</v>
      </c>
      <c r="H4035" t="s">
        <v>8252</v>
      </c>
      <c r="I4035" s="12">
        <v>1472896800</v>
      </c>
      <c r="J4035" s="12">
        <v>1472804365</v>
      </c>
      <c r="K4035" s="13">
        <f>(J4035/86400)+25569</f>
        <v>42615.346817129626</v>
      </c>
      <c r="L4035" t="b">
        <v>0</v>
      </c>
      <c r="M4035">
        <v>0</v>
      </c>
      <c r="N4035" t="b">
        <v>0</v>
      </c>
      <c r="O4035" t="s">
        <v>8303</v>
      </c>
      <c r="Q4035">
        <f>YEAR(K4035)</f>
        <v>2016</v>
      </c>
      <c r="R4035">
        <f t="shared" ref="R4035:R4098" si="118">ROUND(E4035/D4035*100,0)</f>
        <v>0</v>
      </c>
      <c r="S4035" s="17" t="s">
        <v>8343</v>
      </c>
      <c r="T4035" t="s">
        <v>8355</v>
      </c>
    </row>
    <row r="4036" spans="1:20" ht="48" hidden="1" x14ac:dyDescent="0.2">
      <c r="A4036">
        <v>3879</v>
      </c>
      <c r="B4036" s="3" t="s">
        <v>3876</v>
      </c>
      <c r="C4036" s="3" t="s">
        <v>7988</v>
      </c>
      <c r="D4036" s="6">
        <v>15000</v>
      </c>
      <c r="E4036" s="8">
        <v>0</v>
      </c>
      <c r="F4036" t="s">
        <v>8219</v>
      </c>
      <c r="G4036" t="s">
        <v>8224</v>
      </c>
      <c r="H4036" t="s">
        <v>8246</v>
      </c>
      <c r="I4036" s="12">
        <v>1422218396</v>
      </c>
      <c r="J4036" s="12">
        <v>1419626396</v>
      </c>
      <c r="K4036" s="13">
        <f>(J4036/86400)+25569</f>
        <v>41999.861064814817</v>
      </c>
      <c r="L4036" t="b">
        <v>0</v>
      </c>
      <c r="M4036">
        <v>0</v>
      </c>
      <c r="N4036" t="b">
        <v>0</v>
      </c>
      <c r="O4036" t="s">
        <v>8303</v>
      </c>
      <c r="Q4036">
        <f>YEAR(K4036)</f>
        <v>2014</v>
      </c>
      <c r="R4036">
        <f t="shared" si="118"/>
        <v>0</v>
      </c>
      <c r="S4036" s="17" t="s">
        <v>8343</v>
      </c>
      <c r="T4036" t="s">
        <v>8355</v>
      </c>
    </row>
    <row r="4037" spans="1:20" ht="48" hidden="1" x14ac:dyDescent="0.2">
      <c r="A4037">
        <v>3882</v>
      </c>
      <c r="B4037" s="3" t="s">
        <v>3879</v>
      </c>
      <c r="C4037" s="3" t="s">
        <v>7991</v>
      </c>
      <c r="D4037" s="6">
        <v>30000</v>
      </c>
      <c r="E4037" s="8">
        <v>0</v>
      </c>
      <c r="F4037" t="s">
        <v>8219</v>
      </c>
      <c r="G4037" t="s">
        <v>8225</v>
      </c>
      <c r="H4037" t="s">
        <v>8247</v>
      </c>
      <c r="I4037" s="12">
        <v>1454281380</v>
      </c>
      <c r="J4037" s="12">
        <v>1451950570</v>
      </c>
      <c r="K4037" s="13">
        <f>(J4037/86400)+25569</f>
        <v>42373.983449074076</v>
      </c>
      <c r="L4037" t="b">
        <v>0</v>
      </c>
      <c r="M4037">
        <v>0</v>
      </c>
      <c r="N4037" t="b">
        <v>0</v>
      </c>
      <c r="O4037" t="s">
        <v>8303</v>
      </c>
      <c r="Q4037">
        <f>YEAR(K4037)</f>
        <v>2016</v>
      </c>
      <c r="R4037">
        <f t="shared" si="118"/>
        <v>0</v>
      </c>
      <c r="S4037" s="17" t="s">
        <v>8343</v>
      </c>
      <c r="T4037" t="s">
        <v>8355</v>
      </c>
    </row>
    <row r="4038" spans="1:20" ht="48" hidden="1" x14ac:dyDescent="0.2">
      <c r="A4038">
        <v>3883</v>
      </c>
      <c r="B4038" s="3" t="s">
        <v>3880</v>
      </c>
      <c r="C4038" s="3" t="s">
        <v>7992</v>
      </c>
      <c r="D4038" s="6">
        <v>15000</v>
      </c>
      <c r="E4038" s="8">
        <v>0</v>
      </c>
      <c r="F4038" t="s">
        <v>8219</v>
      </c>
      <c r="G4038" t="s">
        <v>8224</v>
      </c>
      <c r="H4038" t="s">
        <v>8246</v>
      </c>
      <c r="I4038" s="12">
        <v>1409668069</v>
      </c>
      <c r="J4038" s="12">
        <v>1407076069</v>
      </c>
      <c r="K4038" s="13">
        <f>(J4038/86400)+25569</f>
        <v>41854.602650462963</v>
      </c>
      <c r="L4038" t="b">
        <v>0</v>
      </c>
      <c r="M4038">
        <v>0</v>
      </c>
      <c r="N4038" t="b">
        <v>0</v>
      </c>
      <c r="O4038" t="s">
        <v>8303</v>
      </c>
      <c r="Q4038">
        <f>YEAR(K4038)</f>
        <v>2014</v>
      </c>
      <c r="R4038">
        <f t="shared" si="118"/>
        <v>0</v>
      </c>
      <c r="S4038" s="17" t="s">
        <v>8343</v>
      </c>
      <c r="T4038" t="s">
        <v>8355</v>
      </c>
    </row>
    <row r="4039" spans="1:20" ht="48" hidden="1" x14ac:dyDescent="0.2">
      <c r="A4039">
        <v>3884</v>
      </c>
      <c r="B4039" s="3" t="s">
        <v>3881</v>
      </c>
      <c r="C4039" s="3" t="s">
        <v>7993</v>
      </c>
      <c r="D4039" s="6">
        <v>10000</v>
      </c>
      <c r="E4039" s="8">
        <v>0</v>
      </c>
      <c r="F4039" t="s">
        <v>8219</v>
      </c>
      <c r="G4039" t="s">
        <v>8223</v>
      </c>
      <c r="H4039" t="s">
        <v>8245</v>
      </c>
      <c r="I4039" s="12">
        <v>1427479192</v>
      </c>
      <c r="J4039" s="12">
        <v>1425322792</v>
      </c>
      <c r="K4039" s="13">
        <f>(J4039/86400)+25569</f>
        <v>42065.791574074072</v>
      </c>
      <c r="L4039" t="b">
        <v>0</v>
      </c>
      <c r="M4039">
        <v>0</v>
      </c>
      <c r="N4039" t="b">
        <v>0</v>
      </c>
      <c r="O4039" t="s">
        <v>8303</v>
      </c>
      <c r="Q4039">
        <f>YEAR(K4039)</f>
        <v>2015</v>
      </c>
      <c r="R4039">
        <f t="shared" si="118"/>
        <v>0</v>
      </c>
      <c r="S4039" s="17" t="s">
        <v>8343</v>
      </c>
      <c r="T4039" t="s">
        <v>8355</v>
      </c>
    </row>
    <row r="4040" spans="1:20" ht="48" hidden="1" x14ac:dyDescent="0.2">
      <c r="A4040">
        <v>3885</v>
      </c>
      <c r="B4040" s="3" t="s">
        <v>3882</v>
      </c>
      <c r="C4040" s="3" t="s">
        <v>7994</v>
      </c>
      <c r="D4040" s="6">
        <v>375000</v>
      </c>
      <c r="E4040" s="8">
        <v>0</v>
      </c>
      <c r="F4040" t="s">
        <v>8219</v>
      </c>
      <c r="G4040" t="s">
        <v>8223</v>
      </c>
      <c r="H4040" t="s">
        <v>8245</v>
      </c>
      <c r="I4040" s="12">
        <v>1462834191</v>
      </c>
      <c r="J4040" s="12">
        <v>1460242191</v>
      </c>
      <c r="K4040" s="13">
        <f>(J4040/86400)+25569</f>
        <v>42469.951284722221</v>
      </c>
      <c r="L4040" t="b">
        <v>0</v>
      </c>
      <c r="M4040">
        <v>0</v>
      </c>
      <c r="N4040" t="b">
        <v>0</v>
      </c>
      <c r="O4040" t="s">
        <v>8303</v>
      </c>
      <c r="Q4040">
        <f>YEAR(K4040)</f>
        <v>2016</v>
      </c>
      <c r="R4040">
        <f t="shared" si="118"/>
        <v>0</v>
      </c>
      <c r="S4040" s="17" t="s">
        <v>8343</v>
      </c>
      <c r="T4040" t="s">
        <v>8355</v>
      </c>
    </row>
    <row r="4041" spans="1:20" ht="19" hidden="1" x14ac:dyDescent="0.2">
      <c r="A4041">
        <v>3886</v>
      </c>
      <c r="B4041" s="3" t="s">
        <v>3883</v>
      </c>
      <c r="C4041" s="3">
        <v>1</v>
      </c>
      <c r="D4041" s="6">
        <v>10000</v>
      </c>
      <c r="E4041" s="8">
        <v>0</v>
      </c>
      <c r="F4041" t="s">
        <v>8219</v>
      </c>
      <c r="G4041" t="s">
        <v>8225</v>
      </c>
      <c r="H4041" t="s">
        <v>8247</v>
      </c>
      <c r="I4041" s="12">
        <v>1418275702</v>
      </c>
      <c r="J4041" s="12">
        <v>1415683702</v>
      </c>
      <c r="K4041" s="13">
        <f>(J4041/86400)+25569</f>
        <v>41954.228032407409</v>
      </c>
      <c r="L4041" t="b">
        <v>0</v>
      </c>
      <c r="M4041">
        <v>0</v>
      </c>
      <c r="N4041" t="b">
        <v>0</v>
      </c>
      <c r="O4041" t="s">
        <v>8303</v>
      </c>
      <c r="Q4041">
        <f>YEAR(K4041)</f>
        <v>2014</v>
      </c>
      <c r="R4041">
        <f t="shared" si="118"/>
        <v>0</v>
      </c>
      <c r="S4041" s="17" t="s">
        <v>8343</v>
      </c>
      <c r="T4041" t="s">
        <v>8355</v>
      </c>
    </row>
    <row r="4042" spans="1:20" ht="48" x14ac:dyDescent="0.2">
      <c r="A4042">
        <v>2842</v>
      </c>
      <c r="B4042" s="3" t="s">
        <v>2842</v>
      </c>
      <c r="C4042" s="3" t="s">
        <v>6952</v>
      </c>
      <c r="D4042" s="6">
        <v>1500</v>
      </c>
      <c r="E4042" s="8">
        <v>0</v>
      </c>
      <c r="F4042" t="s">
        <v>8220</v>
      </c>
      <c r="G4042" t="s">
        <v>8224</v>
      </c>
      <c r="H4042" t="s">
        <v>8246</v>
      </c>
      <c r="I4042" s="12">
        <v>1403348400</v>
      </c>
      <c r="J4042" s="12">
        <v>1401058295</v>
      </c>
      <c r="K4042" s="13">
        <f>(J4042/86400)+25569</f>
        <v>41784.95248842593</v>
      </c>
      <c r="L4042" t="b">
        <v>0</v>
      </c>
      <c r="M4042">
        <v>0</v>
      </c>
      <c r="N4042" t="b">
        <v>0</v>
      </c>
      <c r="O4042" t="s">
        <v>8269</v>
      </c>
      <c r="Q4042">
        <f>YEAR(K4042)</f>
        <v>2014</v>
      </c>
      <c r="R4042">
        <f t="shared" si="118"/>
        <v>0</v>
      </c>
      <c r="S4042" s="17" t="s">
        <v>8343</v>
      </c>
      <c r="T4042" t="s">
        <v>8346</v>
      </c>
    </row>
    <row r="4043" spans="1:20" ht="48" x14ac:dyDescent="0.2">
      <c r="A4043">
        <v>2843</v>
      </c>
      <c r="B4043" s="3" t="s">
        <v>2843</v>
      </c>
      <c r="C4043" s="3" t="s">
        <v>6953</v>
      </c>
      <c r="D4043" s="6">
        <v>1200</v>
      </c>
      <c r="E4043" s="8">
        <v>0</v>
      </c>
      <c r="F4043" t="s">
        <v>8220</v>
      </c>
      <c r="G4043" t="s">
        <v>8223</v>
      </c>
      <c r="H4043" t="s">
        <v>8245</v>
      </c>
      <c r="I4043" s="12">
        <v>1465790400</v>
      </c>
      <c r="J4043" s="12">
        <v>1462210950</v>
      </c>
      <c r="K4043" s="13">
        <f>(J4043/86400)+25569</f>
        <v>42492.737847222219</v>
      </c>
      <c r="L4043" t="b">
        <v>0</v>
      </c>
      <c r="M4043">
        <v>0</v>
      </c>
      <c r="N4043" t="b">
        <v>0</v>
      </c>
      <c r="O4043" t="s">
        <v>8269</v>
      </c>
      <c r="Q4043">
        <f>YEAR(K4043)</f>
        <v>2016</v>
      </c>
      <c r="R4043">
        <f t="shared" si="118"/>
        <v>0</v>
      </c>
      <c r="S4043" s="17" t="s">
        <v>8343</v>
      </c>
      <c r="T4043" t="s">
        <v>8346</v>
      </c>
    </row>
    <row r="4044" spans="1:20" ht="48" x14ac:dyDescent="0.2">
      <c r="A4044">
        <v>2846</v>
      </c>
      <c r="B4044" s="3" t="s">
        <v>2846</v>
      </c>
      <c r="C4044" s="3" t="s">
        <v>6956</v>
      </c>
      <c r="D4044" s="6">
        <v>8000</v>
      </c>
      <c r="E4044" s="8">
        <v>0</v>
      </c>
      <c r="F4044" t="s">
        <v>8220</v>
      </c>
      <c r="G4044" t="s">
        <v>8223</v>
      </c>
      <c r="H4044" t="s">
        <v>8245</v>
      </c>
      <c r="I4044" s="12">
        <v>1432917394</v>
      </c>
      <c r="J4044" s="12">
        <v>1429029394</v>
      </c>
      <c r="K4044" s="13">
        <f>(J4044/86400)+25569</f>
        <v>42108.692060185189</v>
      </c>
      <c r="L4044" t="b">
        <v>0</v>
      </c>
      <c r="M4044">
        <v>0</v>
      </c>
      <c r="N4044" t="b">
        <v>0</v>
      </c>
      <c r="O4044" t="s">
        <v>8269</v>
      </c>
      <c r="Q4044">
        <f>YEAR(K4044)</f>
        <v>2015</v>
      </c>
      <c r="R4044">
        <f t="shared" si="118"/>
        <v>0</v>
      </c>
      <c r="S4044" s="17" t="s">
        <v>8343</v>
      </c>
      <c r="T4044" t="s">
        <v>8346</v>
      </c>
    </row>
    <row r="4045" spans="1:20" ht="48" x14ac:dyDescent="0.2">
      <c r="A4045">
        <v>2847</v>
      </c>
      <c r="B4045" s="3" t="s">
        <v>2847</v>
      </c>
      <c r="C4045" s="3" t="s">
        <v>6957</v>
      </c>
      <c r="D4045" s="6">
        <v>2000</v>
      </c>
      <c r="E4045" s="8">
        <v>0</v>
      </c>
      <c r="F4045" t="s">
        <v>8220</v>
      </c>
      <c r="G4045" t="s">
        <v>8223</v>
      </c>
      <c r="H4045" t="s">
        <v>8245</v>
      </c>
      <c r="I4045" s="12">
        <v>1464031265</v>
      </c>
      <c r="J4045" s="12">
        <v>1458847265</v>
      </c>
      <c r="K4045" s="13">
        <f>(J4045/86400)+25569</f>
        <v>42453.806307870371</v>
      </c>
      <c r="L4045" t="b">
        <v>0</v>
      </c>
      <c r="M4045">
        <v>0</v>
      </c>
      <c r="N4045" t="b">
        <v>0</v>
      </c>
      <c r="O4045" t="s">
        <v>8269</v>
      </c>
      <c r="Q4045">
        <f>YEAR(K4045)</f>
        <v>2016</v>
      </c>
      <c r="R4045">
        <f t="shared" si="118"/>
        <v>0</v>
      </c>
      <c r="S4045" s="17" t="s">
        <v>8343</v>
      </c>
      <c r="T4045" t="s">
        <v>8346</v>
      </c>
    </row>
    <row r="4046" spans="1:20" ht="48" x14ac:dyDescent="0.2">
      <c r="A4046">
        <v>2851</v>
      </c>
      <c r="B4046" s="3" t="s">
        <v>2851</v>
      </c>
      <c r="C4046" s="3" t="s">
        <v>6961</v>
      </c>
      <c r="D4046" s="6">
        <v>4500</v>
      </c>
      <c r="E4046" s="8">
        <v>0</v>
      </c>
      <c r="F4046" t="s">
        <v>8220</v>
      </c>
      <c r="G4046" t="s">
        <v>8240</v>
      </c>
      <c r="H4046" t="s">
        <v>8248</v>
      </c>
      <c r="I4046" s="12">
        <v>1454109420</v>
      </c>
      <c r="J4046" s="12">
        <v>1453334629</v>
      </c>
      <c r="K4046" s="13">
        <f>(J4046/86400)+25569</f>
        <v>42390.002650462964</v>
      </c>
      <c r="L4046" t="b">
        <v>0</v>
      </c>
      <c r="M4046">
        <v>0</v>
      </c>
      <c r="N4046" t="b">
        <v>0</v>
      </c>
      <c r="O4046" t="s">
        <v>8269</v>
      </c>
      <c r="Q4046">
        <f>YEAR(K4046)</f>
        <v>2016</v>
      </c>
      <c r="R4046">
        <f t="shared" si="118"/>
        <v>0</v>
      </c>
      <c r="S4046" s="17" t="s">
        <v>8343</v>
      </c>
      <c r="T4046" t="s">
        <v>8346</v>
      </c>
    </row>
    <row r="4047" spans="1:20" ht="48" x14ac:dyDescent="0.2">
      <c r="A4047">
        <v>2853</v>
      </c>
      <c r="B4047" s="3" t="s">
        <v>2853</v>
      </c>
      <c r="C4047" s="3" t="s">
        <v>6963</v>
      </c>
      <c r="D4047" s="6">
        <v>9500</v>
      </c>
      <c r="E4047" s="8">
        <v>0</v>
      </c>
      <c r="F4047" t="s">
        <v>8220</v>
      </c>
      <c r="G4047" t="s">
        <v>8228</v>
      </c>
      <c r="H4047" t="s">
        <v>8250</v>
      </c>
      <c r="I4047" s="12">
        <v>1410669297</v>
      </c>
      <c r="J4047" s="12">
        <v>1405485297</v>
      </c>
      <c r="K4047" s="13">
        <f>(J4047/86400)+25569</f>
        <v>41836.190937499996</v>
      </c>
      <c r="L4047" t="b">
        <v>0</v>
      </c>
      <c r="M4047">
        <v>0</v>
      </c>
      <c r="N4047" t="b">
        <v>0</v>
      </c>
      <c r="O4047" t="s">
        <v>8269</v>
      </c>
      <c r="Q4047">
        <f>YEAR(K4047)</f>
        <v>2014</v>
      </c>
      <c r="R4047">
        <f t="shared" si="118"/>
        <v>0</v>
      </c>
      <c r="S4047" s="17" t="s">
        <v>8343</v>
      </c>
      <c r="T4047" t="s">
        <v>8346</v>
      </c>
    </row>
    <row r="4048" spans="1:20" ht="48" x14ac:dyDescent="0.2">
      <c r="A4048">
        <v>2858</v>
      </c>
      <c r="B4048" s="3" t="s">
        <v>2858</v>
      </c>
      <c r="C4048" s="3" t="s">
        <v>6968</v>
      </c>
      <c r="D4048" s="6">
        <v>1000</v>
      </c>
      <c r="E4048" s="8">
        <v>0</v>
      </c>
      <c r="F4048" t="s">
        <v>8220</v>
      </c>
      <c r="G4048" t="s">
        <v>8232</v>
      </c>
      <c r="H4048" t="s">
        <v>8248</v>
      </c>
      <c r="I4048" s="12">
        <v>1417778880</v>
      </c>
      <c r="J4048" s="12">
        <v>1415711095</v>
      </c>
      <c r="K4048" s="13">
        <f>(J4048/86400)+25569</f>
        <v>41954.545081018514</v>
      </c>
      <c r="L4048" t="b">
        <v>0</v>
      </c>
      <c r="M4048">
        <v>0</v>
      </c>
      <c r="N4048" t="b">
        <v>0</v>
      </c>
      <c r="O4048" t="s">
        <v>8269</v>
      </c>
      <c r="Q4048">
        <f>YEAR(K4048)</f>
        <v>2014</v>
      </c>
      <c r="R4048">
        <f t="shared" si="118"/>
        <v>0</v>
      </c>
      <c r="S4048" s="17" t="s">
        <v>8343</v>
      </c>
      <c r="T4048" t="s">
        <v>8346</v>
      </c>
    </row>
    <row r="4049" spans="1:20" ht="48" x14ac:dyDescent="0.2">
      <c r="A4049">
        <v>2865</v>
      </c>
      <c r="B4049" s="3" t="s">
        <v>2865</v>
      </c>
      <c r="C4049" s="3" t="s">
        <v>6975</v>
      </c>
      <c r="D4049" s="6">
        <v>2888</v>
      </c>
      <c r="E4049" s="8">
        <v>0</v>
      </c>
      <c r="F4049" t="s">
        <v>8220</v>
      </c>
      <c r="G4049" t="s">
        <v>8223</v>
      </c>
      <c r="H4049" t="s">
        <v>8245</v>
      </c>
      <c r="I4049" s="12">
        <v>1420512259</v>
      </c>
      <c r="J4049" s="12">
        <v>1415328259</v>
      </c>
      <c r="K4049" s="13">
        <f>(J4049/86400)+25569</f>
        <v>41950.114108796297</v>
      </c>
      <c r="L4049" t="b">
        <v>0</v>
      </c>
      <c r="M4049">
        <v>0</v>
      </c>
      <c r="N4049" t="b">
        <v>0</v>
      </c>
      <c r="O4049" t="s">
        <v>8269</v>
      </c>
      <c r="Q4049">
        <f>YEAR(K4049)</f>
        <v>2014</v>
      </c>
      <c r="R4049">
        <f t="shared" si="118"/>
        <v>0</v>
      </c>
      <c r="S4049" s="17" t="s">
        <v>8343</v>
      </c>
      <c r="T4049" t="s">
        <v>8346</v>
      </c>
    </row>
    <row r="4050" spans="1:20" ht="32" x14ac:dyDescent="0.2">
      <c r="A4050">
        <v>2872</v>
      </c>
      <c r="B4050" s="3" t="s">
        <v>2872</v>
      </c>
      <c r="C4050" s="3" t="s">
        <v>6982</v>
      </c>
      <c r="D4050" s="6">
        <v>3000</v>
      </c>
      <c r="E4050" s="8">
        <v>0</v>
      </c>
      <c r="F4050" t="s">
        <v>8220</v>
      </c>
      <c r="G4050" t="s">
        <v>8223</v>
      </c>
      <c r="H4050" t="s">
        <v>8245</v>
      </c>
      <c r="I4050" s="12">
        <v>1434768438</v>
      </c>
      <c r="J4050" s="12">
        <v>1429584438</v>
      </c>
      <c r="K4050" s="13">
        <f>(J4050/86400)+25569</f>
        <v>42115.11618055556</v>
      </c>
      <c r="L4050" t="b">
        <v>0</v>
      </c>
      <c r="M4050">
        <v>0</v>
      </c>
      <c r="N4050" t="b">
        <v>0</v>
      </c>
      <c r="O4050" t="s">
        <v>8269</v>
      </c>
      <c r="Q4050">
        <f>YEAR(K4050)</f>
        <v>2015</v>
      </c>
      <c r="R4050">
        <f t="shared" si="118"/>
        <v>0</v>
      </c>
      <c r="S4050" s="17" t="s">
        <v>8343</v>
      </c>
      <c r="T4050" t="s">
        <v>8346</v>
      </c>
    </row>
    <row r="4051" spans="1:20" ht="48" x14ac:dyDescent="0.2">
      <c r="A4051">
        <v>2876</v>
      </c>
      <c r="B4051" s="3" t="s">
        <v>2876</v>
      </c>
      <c r="C4051" s="3" t="s">
        <v>6986</v>
      </c>
      <c r="D4051" s="6">
        <v>150000</v>
      </c>
      <c r="E4051" s="8">
        <v>0</v>
      </c>
      <c r="F4051" t="s">
        <v>8220</v>
      </c>
      <c r="G4051" t="s">
        <v>8223</v>
      </c>
      <c r="H4051" t="s">
        <v>8245</v>
      </c>
      <c r="I4051" s="12">
        <v>1437069079</v>
      </c>
      <c r="J4051" s="12">
        <v>1434477079</v>
      </c>
      <c r="K4051" s="13">
        <f>(J4051/86400)+25569</f>
        <v>42171.743969907402</v>
      </c>
      <c r="L4051" t="b">
        <v>0</v>
      </c>
      <c r="M4051">
        <v>0</v>
      </c>
      <c r="N4051" t="b">
        <v>0</v>
      </c>
      <c r="O4051" t="s">
        <v>8269</v>
      </c>
      <c r="Q4051">
        <f>YEAR(K4051)</f>
        <v>2015</v>
      </c>
      <c r="R4051">
        <f t="shared" si="118"/>
        <v>0</v>
      </c>
      <c r="S4051" s="17" t="s">
        <v>8343</v>
      </c>
      <c r="T4051" t="s">
        <v>8346</v>
      </c>
    </row>
    <row r="4052" spans="1:20" ht="48" x14ac:dyDescent="0.2">
      <c r="A4052">
        <v>2881</v>
      </c>
      <c r="B4052" s="3" t="s">
        <v>2881</v>
      </c>
      <c r="C4052" s="3" t="s">
        <v>6991</v>
      </c>
      <c r="D4052" s="6">
        <v>5500</v>
      </c>
      <c r="E4052" s="8">
        <v>0</v>
      </c>
      <c r="F4052" t="s">
        <v>8220</v>
      </c>
      <c r="G4052" t="s">
        <v>8223</v>
      </c>
      <c r="H4052" t="s">
        <v>8245</v>
      </c>
      <c r="I4052" s="12">
        <v>1417620036</v>
      </c>
      <c r="J4052" s="12">
        <v>1412432436</v>
      </c>
      <c r="K4052" s="13">
        <f>(J4052/86400)+25569</f>
        <v>41916.597638888888</v>
      </c>
      <c r="L4052" t="b">
        <v>0</v>
      </c>
      <c r="M4052">
        <v>0</v>
      </c>
      <c r="N4052" t="b">
        <v>0</v>
      </c>
      <c r="O4052" t="s">
        <v>8269</v>
      </c>
      <c r="Q4052">
        <f>YEAR(K4052)</f>
        <v>2014</v>
      </c>
      <c r="R4052">
        <f t="shared" si="118"/>
        <v>0</v>
      </c>
      <c r="S4052" s="17" t="s">
        <v>8343</v>
      </c>
      <c r="T4052" t="s">
        <v>8346</v>
      </c>
    </row>
    <row r="4053" spans="1:20" ht="48" x14ac:dyDescent="0.2">
      <c r="A4053">
        <v>2888</v>
      </c>
      <c r="B4053" s="3" t="s">
        <v>2888</v>
      </c>
      <c r="C4053" s="3" t="s">
        <v>6998</v>
      </c>
      <c r="D4053" s="6">
        <v>30000</v>
      </c>
      <c r="E4053" s="8">
        <v>0</v>
      </c>
      <c r="F4053" t="s">
        <v>8220</v>
      </c>
      <c r="G4053" t="s">
        <v>8223</v>
      </c>
      <c r="H4053" t="s">
        <v>8245</v>
      </c>
      <c r="I4053" s="12">
        <v>1413608340</v>
      </c>
      <c r="J4053" s="12">
        <v>1412945440</v>
      </c>
      <c r="K4053" s="13">
        <f>(J4053/86400)+25569</f>
        <v>41922.535185185188</v>
      </c>
      <c r="L4053" t="b">
        <v>0</v>
      </c>
      <c r="M4053">
        <v>0</v>
      </c>
      <c r="N4053" t="b">
        <v>0</v>
      </c>
      <c r="O4053" t="s">
        <v>8269</v>
      </c>
      <c r="Q4053">
        <f>YEAR(K4053)</f>
        <v>2014</v>
      </c>
      <c r="R4053">
        <f t="shared" si="118"/>
        <v>0</v>
      </c>
      <c r="S4053" s="17" t="s">
        <v>8343</v>
      </c>
      <c r="T4053" t="s">
        <v>8346</v>
      </c>
    </row>
    <row r="4054" spans="1:20" ht="32" x14ac:dyDescent="0.2">
      <c r="A4054">
        <v>2894</v>
      </c>
      <c r="B4054" s="3" t="s">
        <v>2894</v>
      </c>
      <c r="C4054" s="3" t="s">
        <v>7004</v>
      </c>
      <c r="D4054" s="6">
        <v>50000</v>
      </c>
      <c r="E4054" s="8">
        <v>0</v>
      </c>
      <c r="F4054" t="s">
        <v>8220</v>
      </c>
      <c r="G4054" t="s">
        <v>8223</v>
      </c>
      <c r="H4054" t="s">
        <v>8245</v>
      </c>
      <c r="I4054" s="12">
        <v>1428100815</v>
      </c>
      <c r="J4054" s="12">
        <v>1422920415</v>
      </c>
      <c r="K4054" s="13">
        <f>(J4054/86400)+25569</f>
        <v>42037.986284722225</v>
      </c>
      <c r="L4054" t="b">
        <v>0</v>
      </c>
      <c r="M4054">
        <v>0</v>
      </c>
      <c r="N4054" t="b">
        <v>0</v>
      </c>
      <c r="O4054" t="s">
        <v>8269</v>
      </c>
      <c r="Q4054">
        <f>YEAR(K4054)</f>
        <v>2015</v>
      </c>
      <c r="R4054">
        <f t="shared" si="118"/>
        <v>0</v>
      </c>
      <c r="S4054" s="17" t="s">
        <v>8343</v>
      </c>
      <c r="T4054" t="s">
        <v>8346</v>
      </c>
    </row>
    <row r="4055" spans="1:20" ht="48" x14ac:dyDescent="0.2">
      <c r="A4055">
        <v>2899</v>
      </c>
      <c r="B4055" s="3" t="s">
        <v>2899</v>
      </c>
      <c r="C4055" s="3" t="s">
        <v>7009</v>
      </c>
      <c r="D4055" s="6">
        <v>10000</v>
      </c>
      <c r="E4055" s="8">
        <v>0</v>
      </c>
      <c r="F4055" t="s">
        <v>8220</v>
      </c>
      <c r="G4055" t="s">
        <v>8223</v>
      </c>
      <c r="H4055" t="s">
        <v>8245</v>
      </c>
      <c r="I4055" s="12">
        <v>1469325158</v>
      </c>
      <c r="J4055" s="12">
        <v>1464141158</v>
      </c>
      <c r="K4055" s="13">
        <f>(J4055/86400)+25569</f>
        <v>42515.078217592592</v>
      </c>
      <c r="L4055" t="b">
        <v>0</v>
      </c>
      <c r="M4055">
        <v>0</v>
      </c>
      <c r="N4055" t="b">
        <v>0</v>
      </c>
      <c r="O4055" t="s">
        <v>8269</v>
      </c>
      <c r="Q4055">
        <f>YEAR(K4055)</f>
        <v>2016</v>
      </c>
      <c r="R4055">
        <f t="shared" si="118"/>
        <v>0</v>
      </c>
      <c r="S4055" s="17" t="s">
        <v>8343</v>
      </c>
      <c r="T4055" t="s">
        <v>8346</v>
      </c>
    </row>
    <row r="4056" spans="1:20" ht="64" hidden="1" x14ac:dyDescent="0.2">
      <c r="A4056">
        <v>3138</v>
      </c>
      <c r="B4056" s="3" t="s">
        <v>3138</v>
      </c>
      <c r="C4056" s="3" t="s">
        <v>7248</v>
      </c>
      <c r="D4056" s="6">
        <v>200</v>
      </c>
      <c r="E4056" s="8">
        <v>0</v>
      </c>
      <c r="F4056" t="s">
        <v>8221</v>
      </c>
      <c r="G4056" t="s">
        <v>8224</v>
      </c>
      <c r="H4056" t="s">
        <v>8246</v>
      </c>
      <c r="I4056" s="12">
        <v>1491233407</v>
      </c>
      <c r="J4056" s="12">
        <v>1489591807</v>
      </c>
      <c r="K4056" s="13">
        <f>(J4056/86400)+25569</f>
        <v>42809.645914351851</v>
      </c>
      <c r="L4056" t="b">
        <v>0</v>
      </c>
      <c r="M4056">
        <v>0</v>
      </c>
      <c r="N4056" t="b">
        <v>0</v>
      </c>
      <c r="O4056" t="s">
        <v>8269</v>
      </c>
      <c r="Q4056">
        <f>YEAR(K4056)</f>
        <v>2017</v>
      </c>
      <c r="R4056">
        <f t="shared" si="118"/>
        <v>0</v>
      </c>
      <c r="S4056" s="17" t="s">
        <v>8343</v>
      </c>
      <c r="T4056" t="s">
        <v>8346</v>
      </c>
    </row>
    <row r="4057" spans="1:20" ht="64" hidden="1" x14ac:dyDescent="0.2">
      <c r="A4057">
        <v>3143</v>
      </c>
      <c r="B4057" s="3" t="s">
        <v>3143</v>
      </c>
      <c r="C4057" s="3" t="s">
        <v>7253</v>
      </c>
      <c r="D4057" s="6">
        <v>700</v>
      </c>
      <c r="E4057" s="8">
        <v>0</v>
      </c>
      <c r="F4057" t="s">
        <v>8221</v>
      </c>
      <c r="G4057" t="s">
        <v>8224</v>
      </c>
      <c r="H4057" t="s">
        <v>8246</v>
      </c>
      <c r="I4057" s="12">
        <v>1491726956</v>
      </c>
      <c r="J4057" s="12">
        <v>1489480556</v>
      </c>
      <c r="K4057" s="13">
        <f>(J4057/86400)+25569</f>
        <v>42808.358287037037</v>
      </c>
      <c r="L4057" t="b">
        <v>0</v>
      </c>
      <c r="M4057">
        <v>0</v>
      </c>
      <c r="N4057" t="b">
        <v>0</v>
      </c>
      <c r="O4057" t="s">
        <v>8269</v>
      </c>
      <c r="Q4057">
        <f>YEAR(K4057)</f>
        <v>2017</v>
      </c>
      <c r="R4057">
        <f t="shared" si="118"/>
        <v>0</v>
      </c>
      <c r="S4057" s="17" t="s">
        <v>8343</v>
      </c>
      <c r="T4057" t="s">
        <v>8346</v>
      </c>
    </row>
    <row r="4058" spans="1:20" ht="32" hidden="1" x14ac:dyDescent="0.2">
      <c r="A4058">
        <v>3145</v>
      </c>
      <c r="B4058" s="3" t="s">
        <v>3145</v>
      </c>
      <c r="C4058" s="3" t="s">
        <v>7255</v>
      </c>
      <c r="D4058" s="6">
        <v>25000</v>
      </c>
      <c r="E4058" s="8">
        <v>0</v>
      </c>
      <c r="F4058" t="s">
        <v>8221</v>
      </c>
      <c r="G4058" t="s">
        <v>8223</v>
      </c>
      <c r="H4058" t="s">
        <v>8245</v>
      </c>
      <c r="I4058" s="12">
        <v>1490659134</v>
      </c>
      <c r="J4058" s="12">
        <v>1485478734</v>
      </c>
      <c r="K4058" s="13">
        <f>(J4058/86400)+25569</f>
        <v>42762.040902777779</v>
      </c>
      <c r="L4058" t="b">
        <v>0</v>
      </c>
      <c r="M4058">
        <v>0</v>
      </c>
      <c r="N4058" t="b">
        <v>0</v>
      </c>
      <c r="O4058" t="s">
        <v>8269</v>
      </c>
      <c r="Q4058">
        <f>YEAR(K4058)</f>
        <v>2017</v>
      </c>
      <c r="R4058">
        <f t="shared" si="118"/>
        <v>0</v>
      </c>
      <c r="S4058" s="17" t="s">
        <v>8343</v>
      </c>
      <c r="T4058" t="s">
        <v>8346</v>
      </c>
    </row>
    <row r="4059" spans="1:20" ht="48" x14ac:dyDescent="0.2">
      <c r="A4059">
        <v>3733</v>
      </c>
      <c r="B4059" s="3" t="s">
        <v>3730</v>
      </c>
      <c r="C4059" s="3" t="s">
        <v>7843</v>
      </c>
      <c r="D4059" s="6">
        <v>1500</v>
      </c>
      <c r="E4059" s="8">
        <v>0</v>
      </c>
      <c r="F4059" t="s">
        <v>8220</v>
      </c>
      <c r="G4059" t="s">
        <v>8223</v>
      </c>
      <c r="H4059" t="s">
        <v>8245</v>
      </c>
      <c r="I4059" s="12">
        <v>1429396200</v>
      </c>
      <c r="J4059" s="12">
        <v>1428539708</v>
      </c>
      <c r="K4059" s="13">
        <f>(J4059/86400)+25569</f>
        <v>42103.024398148147</v>
      </c>
      <c r="L4059" t="b">
        <v>0</v>
      </c>
      <c r="M4059">
        <v>0</v>
      </c>
      <c r="N4059" t="b">
        <v>0</v>
      </c>
      <c r="O4059" t="s">
        <v>8269</v>
      </c>
      <c r="Q4059">
        <f>YEAR(K4059)</f>
        <v>2015</v>
      </c>
      <c r="R4059">
        <f t="shared" si="118"/>
        <v>0</v>
      </c>
      <c r="S4059" s="17" t="s">
        <v>8343</v>
      </c>
      <c r="T4059" t="s">
        <v>8346</v>
      </c>
    </row>
    <row r="4060" spans="1:20" ht="48" x14ac:dyDescent="0.2">
      <c r="A4060">
        <v>3741</v>
      </c>
      <c r="B4060" s="3" t="s">
        <v>3738</v>
      </c>
      <c r="C4060" s="3" t="s">
        <v>7851</v>
      </c>
      <c r="D4060" s="6">
        <v>20000</v>
      </c>
      <c r="E4060" s="8">
        <v>0</v>
      </c>
      <c r="F4060" t="s">
        <v>8220</v>
      </c>
      <c r="G4060" t="s">
        <v>8223</v>
      </c>
      <c r="H4060" t="s">
        <v>8245</v>
      </c>
      <c r="I4060" s="12">
        <v>1450389950</v>
      </c>
      <c r="J4060" s="12">
        <v>1447797950</v>
      </c>
      <c r="K4060" s="13">
        <f>(J4060/86400)+25569</f>
        <v>42325.920717592591</v>
      </c>
      <c r="L4060" t="b">
        <v>0</v>
      </c>
      <c r="M4060">
        <v>0</v>
      </c>
      <c r="N4060" t="b">
        <v>0</v>
      </c>
      <c r="O4060" t="s">
        <v>8269</v>
      </c>
      <c r="Q4060">
        <f>YEAR(K4060)</f>
        <v>2015</v>
      </c>
      <c r="R4060">
        <f t="shared" si="118"/>
        <v>0</v>
      </c>
      <c r="S4060" s="17" t="s">
        <v>8343</v>
      </c>
      <c r="T4060" t="s">
        <v>8346</v>
      </c>
    </row>
    <row r="4061" spans="1:20" ht="32" x14ac:dyDescent="0.2">
      <c r="A4061">
        <v>3743</v>
      </c>
      <c r="B4061" s="3" t="s">
        <v>3740</v>
      </c>
      <c r="C4061" s="3" t="s">
        <v>7853</v>
      </c>
      <c r="D4061" s="6">
        <v>2200</v>
      </c>
      <c r="E4061" s="8">
        <v>0</v>
      </c>
      <c r="F4061" t="s">
        <v>8220</v>
      </c>
      <c r="G4061" t="s">
        <v>8223</v>
      </c>
      <c r="H4061" t="s">
        <v>8245</v>
      </c>
      <c r="I4061" s="12">
        <v>1404406964</v>
      </c>
      <c r="J4061" s="12">
        <v>1401814964</v>
      </c>
      <c r="K4061" s="13">
        <f>(J4061/86400)+25569</f>
        <v>41793.710231481484</v>
      </c>
      <c r="L4061" t="b">
        <v>0</v>
      </c>
      <c r="M4061">
        <v>0</v>
      </c>
      <c r="N4061" t="b">
        <v>0</v>
      </c>
      <c r="O4061" t="s">
        <v>8269</v>
      </c>
      <c r="Q4061">
        <f>YEAR(K4061)</f>
        <v>2014</v>
      </c>
      <c r="R4061">
        <f t="shared" si="118"/>
        <v>0</v>
      </c>
      <c r="S4061" s="17" t="s">
        <v>8343</v>
      </c>
      <c r="T4061" t="s">
        <v>8346</v>
      </c>
    </row>
    <row r="4062" spans="1:20" ht="48" x14ac:dyDescent="0.2">
      <c r="A4062">
        <v>3744</v>
      </c>
      <c r="B4062" s="3" t="s">
        <v>3741</v>
      </c>
      <c r="C4062" s="3" t="s">
        <v>7854</v>
      </c>
      <c r="D4062" s="6">
        <v>1200</v>
      </c>
      <c r="E4062" s="8">
        <v>0</v>
      </c>
      <c r="F4062" t="s">
        <v>8220</v>
      </c>
      <c r="G4062" t="s">
        <v>8223</v>
      </c>
      <c r="H4062" t="s">
        <v>8245</v>
      </c>
      <c r="I4062" s="12">
        <v>1404532740</v>
      </c>
      <c r="J4062" s="12">
        <v>1401823952</v>
      </c>
      <c r="K4062" s="13">
        <f>(J4062/86400)+25569</f>
        <v>41793.814259259263</v>
      </c>
      <c r="L4062" t="b">
        <v>0</v>
      </c>
      <c r="M4062">
        <v>0</v>
      </c>
      <c r="N4062" t="b">
        <v>0</v>
      </c>
      <c r="O4062" t="s">
        <v>8269</v>
      </c>
      <c r="Q4062">
        <f>YEAR(K4062)</f>
        <v>2014</v>
      </c>
      <c r="R4062">
        <f t="shared" si="118"/>
        <v>0</v>
      </c>
      <c r="S4062" s="17" t="s">
        <v>8343</v>
      </c>
      <c r="T4062" t="s">
        <v>8346</v>
      </c>
    </row>
    <row r="4063" spans="1:20" ht="48" x14ac:dyDescent="0.2">
      <c r="A4063">
        <v>3863</v>
      </c>
      <c r="B4063" s="3" t="s">
        <v>3860</v>
      </c>
      <c r="C4063" s="3" t="s">
        <v>7972</v>
      </c>
      <c r="D4063" s="6">
        <v>6000</v>
      </c>
      <c r="E4063" s="8">
        <v>0</v>
      </c>
      <c r="F4063" t="s">
        <v>8220</v>
      </c>
      <c r="G4063" t="s">
        <v>8223</v>
      </c>
      <c r="H4063" t="s">
        <v>8245</v>
      </c>
      <c r="I4063" s="12">
        <v>1446739905</v>
      </c>
      <c r="J4063" s="12">
        <v>1441552305</v>
      </c>
      <c r="K4063" s="13">
        <f>(J4063/86400)+25569</f>
        <v>42253.633159722223</v>
      </c>
      <c r="L4063" t="b">
        <v>0</v>
      </c>
      <c r="M4063">
        <v>0</v>
      </c>
      <c r="N4063" t="b">
        <v>0</v>
      </c>
      <c r="O4063" t="s">
        <v>8269</v>
      </c>
      <c r="Q4063">
        <f>YEAR(K4063)</f>
        <v>2015</v>
      </c>
      <c r="R4063">
        <f t="shared" si="118"/>
        <v>0</v>
      </c>
      <c r="S4063" s="17" t="s">
        <v>8343</v>
      </c>
      <c r="T4063" t="s">
        <v>8346</v>
      </c>
    </row>
    <row r="4064" spans="1:20" ht="48" x14ac:dyDescent="0.2">
      <c r="A4064">
        <v>3892</v>
      </c>
      <c r="B4064" s="3" t="s">
        <v>3889</v>
      </c>
      <c r="C4064" s="3" t="s">
        <v>8000</v>
      </c>
      <c r="D4064" s="6">
        <v>1000</v>
      </c>
      <c r="E4064" s="8">
        <v>0</v>
      </c>
      <c r="F4064" t="s">
        <v>8220</v>
      </c>
      <c r="G4064" t="s">
        <v>8223</v>
      </c>
      <c r="H4064" t="s">
        <v>8245</v>
      </c>
      <c r="I4064" s="12">
        <v>1408863600</v>
      </c>
      <c r="J4064" s="12">
        <v>1408203557</v>
      </c>
      <c r="K4064" s="13">
        <f>(J4064/86400)+25569</f>
        <v>41867.652280092589</v>
      </c>
      <c r="L4064" t="b">
        <v>0</v>
      </c>
      <c r="M4064">
        <v>0</v>
      </c>
      <c r="N4064" t="b">
        <v>0</v>
      </c>
      <c r="O4064" t="s">
        <v>8269</v>
      </c>
      <c r="Q4064">
        <f>YEAR(K4064)</f>
        <v>2014</v>
      </c>
      <c r="R4064">
        <f t="shared" si="118"/>
        <v>0</v>
      </c>
      <c r="S4064" s="17" t="s">
        <v>8343</v>
      </c>
      <c r="T4064" t="s">
        <v>8346</v>
      </c>
    </row>
    <row r="4065" spans="1:20" ht="48" x14ac:dyDescent="0.2">
      <c r="A4065">
        <v>3903</v>
      </c>
      <c r="B4065" s="3" t="s">
        <v>3900</v>
      </c>
      <c r="C4065" s="3" t="s">
        <v>8011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 s="12">
        <v>1439581080</v>
      </c>
      <c r="J4065" s="12">
        <v>1435709765</v>
      </c>
      <c r="K4065" s="13">
        <f>(J4065/86400)+25569</f>
        <v>42186.01116898148</v>
      </c>
      <c r="L4065" t="b">
        <v>0</v>
      </c>
      <c r="M4065">
        <v>0</v>
      </c>
      <c r="N4065" t="b">
        <v>0</v>
      </c>
      <c r="O4065" t="s">
        <v>8269</v>
      </c>
      <c r="Q4065">
        <f>YEAR(K4065)</f>
        <v>2015</v>
      </c>
      <c r="R4065">
        <f t="shared" si="118"/>
        <v>0</v>
      </c>
      <c r="S4065" s="17" t="s">
        <v>8343</v>
      </c>
      <c r="T4065" t="s">
        <v>8346</v>
      </c>
    </row>
    <row r="4066" spans="1:20" ht="48" x14ac:dyDescent="0.2">
      <c r="A4066">
        <v>3916</v>
      </c>
      <c r="B4066" s="3" t="s">
        <v>3913</v>
      </c>
      <c r="C4066" s="3" t="s">
        <v>8024</v>
      </c>
      <c r="D4066" s="6">
        <v>2000</v>
      </c>
      <c r="E4066" s="8">
        <v>0</v>
      </c>
      <c r="F4066" t="s">
        <v>8220</v>
      </c>
      <c r="G4066" t="s">
        <v>8231</v>
      </c>
      <c r="H4066" t="s">
        <v>8252</v>
      </c>
      <c r="I4066" s="12">
        <v>1464952752</v>
      </c>
      <c r="J4066" s="12">
        <v>1462360752</v>
      </c>
      <c r="K4066" s="13">
        <f>(J4066/86400)+25569</f>
        <v>42494.471666666665</v>
      </c>
      <c r="L4066" t="b">
        <v>0</v>
      </c>
      <c r="M4066">
        <v>0</v>
      </c>
      <c r="N4066" t="b">
        <v>0</v>
      </c>
      <c r="O4066" t="s">
        <v>8269</v>
      </c>
      <c r="Q4066">
        <f>YEAR(K4066)</f>
        <v>2016</v>
      </c>
      <c r="R4066">
        <f t="shared" si="118"/>
        <v>0</v>
      </c>
      <c r="S4066" s="17" t="s">
        <v>8343</v>
      </c>
      <c r="T4066" t="s">
        <v>8346</v>
      </c>
    </row>
    <row r="4067" spans="1:20" ht="48" x14ac:dyDescent="0.2">
      <c r="A4067">
        <v>3921</v>
      </c>
      <c r="B4067" s="3" t="s">
        <v>3918</v>
      </c>
      <c r="C4067" s="3" t="s">
        <v>8029</v>
      </c>
      <c r="D4067" s="6">
        <v>3000</v>
      </c>
      <c r="E4067" s="8">
        <v>0</v>
      </c>
      <c r="F4067" t="s">
        <v>8220</v>
      </c>
      <c r="G4067" t="s">
        <v>8224</v>
      </c>
      <c r="H4067" t="s">
        <v>8246</v>
      </c>
      <c r="I4067" s="12">
        <v>1414346400</v>
      </c>
      <c r="J4067" s="12">
        <v>1413291655</v>
      </c>
      <c r="K4067" s="13">
        <f>(J4067/86400)+25569</f>
        <v>41926.542303240742</v>
      </c>
      <c r="L4067" t="b">
        <v>0</v>
      </c>
      <c r="M4067">
        <v>0</v>
      </c>
      <c r="N4067" t="b">
        <v>0</v>
      </c>
      <c r="O4067" t="s">
        <v>8269</v>
      </c>
      <c r="Q4067">
        <f>YEAR(K4067)</f>
        <v>2014</v>
      </c>
      <c r="R4067">
        <f t="shared" si="118"/>
        <v>0</v>
      </c>
      <c r="S4067" s="17" t="s">
        <v>8343</v>
      </c>
      <c r="T4067" t="s">
        <v>8346</v>
      </c>
    </row>
    <row r="4068" spans="1:20" ht="48" x14ac:dyDescent="0.2">
      <c r="A4068">
        <v>3930</v>
      </c>
      <c r="B4068" s="3" t="s">
        <v>3927</v>
      </c>
      <c r="C4068" s="3" t="s">
        <v>8038</v>
      </c>
      <c r="D4068" s="6">
        <v>10000</v>
      </c>
      <c r="E4068" s="8">
        <v>0</v>
      </c>
      <c r="F4068" t="s">
        <v>8220</v>
      </c>
      <c r="G4068" t="s">
        <v>8225</v>
      </c>
      <c r="H4068" t="s">
        <v>8247</v>
      </c>
      <c r="I4068" s="12">
        <v>1459490400</v>
      </c>
      <c r="J4068" s="12">
        <v>1457078868</v>
      </c>
      <c r="K4068" s="13">
        <f>(J4068/86400)+25569</f>
        <v>42433.338749999995</v>
      </c>
      <c r="L4068" t="b">
        <v>0</v>
      </c>
      <c r="M4068">
        <v>0</v>
      </c>
      <c r="N4068" t="b">
        <v>0</v>
      </c>
      <c r="O4068" t="s">
        <v>8269</v>
      </c>
      <c r="Q4068">
        <f>YEAR(K4068)</f>
        <v>2016</v>
      </c>
      <c r="R4068">
        <f t="shared" si="118"/>
        <v>0</v>
      </c>
      <c r="S4068" s="17" t="s">
        <v>8343</v>
      </c>
      <c r="T4068" t="s">
        <v>8346</v>
      </c>
    </row>
    <row r="4069" spans="1:20" ht="48" x14ac:dyDescent="0.2">
      <c r="A4069">
        <v>3931</v>
      </c>
      <c r="B4069" s="3" t="s">
        <v>3928</v>
      </c>
      <c r="C4069" s="3" t="s">
        <v>8039</v>
      </c>
      <c r="D4069" s="6">
        <v>8000</v>
      </c>
      <c r="E4069" s="8">
        <v>0</v>
      </c>
      <c r="F4069" t="s">
        <v>8220</v>
      </c>
      <c r="G4069" t="s">
        <v>8223</v>
      </c>
      <c r="H4069" t="s">
        <v>8245</v>
      </c>
      <c r="I4069" s="12">
        <v>1441510707</v>
      </c>
      <c r="J4069" s="12">
        <v>1439350707</v>
      </c>
      <c r="K4069" s="13">
        <f>(J4069/86400)+25569</f>
        <v>42228.151701388888</v>
      </c>
      <c r="L4069" t="b">
        <v>0</v>
      </c>
      <c r="M4069">
        <v>0</v>
      </c>
      <c r="N4069" t="b">
        <v>0</v>
      </c>
      <c r="O4069" t="s">
        <v>8269</v>
      </c>
      <c r="Q4069">
        <f>YEAR(K4069)</f>
        <v>2015</v>
      </c>
      <c r="R4069">
        <f t="shared" si="118"/>
        <v>0</v>
      </c>
      <c r="S4069" s="17" t="s">
        <v>8343</v>
      </c>
      <c r="T4069" t="s">
        <v>8346</v>
      </c>
    </row>
    <row r="4070" spans="1:20" ht="48" x14ac:dyDescent="0.2">
      <c r="A4070">
        <v>3936</v>
      </c>
      <c r="B4070" s="3" t="s">
        <v>3933</v>
      </c>
      <c r="C4070" s="3" t="s">
        <v>8044</v>
      </c>
      <c r="D4070" s="6">
        <v>20000</v>
      </c>
      <c r="E4070" s="8">
        <v>0</v>
      </c>
      <c r="F4070" t="s">
        <v>8220</v>
      </c>
      <c r="G4070" t="s">
        <v>8223</v>
      </c>
      <c r="H4070" t="s">
        <v>8245</v>
      </c>
      <c r="I4070" s="12">
        <v>1480576720</v>
      </c>
      <c r="J4070" s="12">
        <v>1477981120</v>
      </c>
      <c r="K4070" s="13">
        <f>(J4070/86400)+25569</f>
        <v>42675.262962962966</v>
      </c>
      <c r="L4070" t="b">
        <v>0</v>
      </c>
      <c r="M4070">
        <v>0</v>
      </c>
      <c r="N4070" t="b">
        <v>0</v>
      </c>
      <c r="O4070" t="s">
        <v>8269</v>
      </c>
      <c r="Q4070">
        <f>YEAR(K4070)</f>
        <v>2016</v>
      </c>
      <c r="R4070">
        <f t="shared" si="118"/>
        <v>0</v>
      </c>
      <c r="S4070" s="17" t="s">
        <v>8343</v>
      </c>
      <c r="T4070" t="s">
        <v>8346</v>
      </c>
    </row>
    <row r="4071" spans="1:20" ht="48" x14ac:dyDescent="0.2">
      <c r="A4071">
        <v>3942</v>
      </c>
      <c r="B4071" s="3" t="s">
        <v>3939</v>
      </c>
      <c r="C4071" s="3" t="s">
        <v>8050</v>
      </c>
      <c r="D4071" s="6">
        <v>1200</v>
      </c>
      <c r="E4071" s="8">
        <v>0</v>
      </c>
      <c r="F4071" t="s">
        <v>8220</v>
      </c>
      <c r="G4071" t="s">
        <v>8223</v>
      </c>
      <c r="H4071" t="s">
        <v>8245</v>
      </c>
      <c r="I4071" s="12">
        <v>1434490914</v>
      </c>
      <c r="J4071" s="12">
        <v>1429306914</v>
      </c>
      <c r="K4071" s="13">
        <f>(J4071/86400)+25569</f>
        <v>42111.904097222221</v>
      </c>
      <c r="L4071" t="b">
        <v>0</v>
      </c>
      <c r="M4071">
        <v>0</v>
      </c>
      <c r="N4071" t="b">
        <v>0</v>
      </c>
      <c r="O4071" t="s">
        <v>8269</v>
      </c>
      <c r="Q4071">
        <f>YEAR(K4071)</f>
        <v>2015</v>
      </c>
      <c r="R4071">
        <f t="shared" si="118"/>
        <v>0</v>
      </c>
      <c r="S4071" s="17" t="s">
        <v>8343</v>
      </c>
      <c r="T4071" t="s">
        <v>8346</v>
      </c>
    </row>
    <row r="4072" spans="1:20" ht="48" x14ac:dyDescent="0.2">
      <c r="A4072">
        <v>3944</v>
      </c>
      <c r="B4072" s="3" t="s">
        <v>3941</v>
      </c>
      <c r="C4072" s="3" t="s">
        <v>8052</v>
      </c>
      <c r="D4072" s="6">
        <v>5000</v>
      </c>
      <c r="E4072" s="8">
        <v>0</v>
      </c>
      <c r="F4072" t="s">
        <v>8220</v>
      </c>
      <c r="G4072" t="s">
        <v>8223</v>
      </c>
      <c r="H4072" t="s">
        <v>8245</v>
      </c>
      <c r="I4072" s="12">
        <v>1440690875</v>
      </c>
      <c r="J4072" s="12">
        <v>1438098875</v>
      </c>
      <c r="K4072" s="13">
        <f>(J4072/86400)+25569</f>
        <v>42213.662905092591</v>
      </c>
      <c r="L4072" t="b">
        <v>0</v>
      </c>
      <c r="M4072">
        <v>0</v>
      </c>
      <c r="N4072" t="b">
        <v>0</v>
      </c>
      <c r="O4072" t="s">
        <v>8269</v>
      </c>
      <c r="Q4072">
        <f>YEAR(K4072)</f>
        <v>2015</v>
      </c>
      <c r="R4072">
        <f t="shared" si="118"/>
        <v>0</v>
      </c>
      <c r="S4072" s="17" t="s">
        <v>8343</v>
      </c>
      <c r="T4072" t="s">
        <v>8346</v>
      </c>
    </row>
    <row r="4073" spans="1:20" ht="48" x14ac:dyDescent="0.2">
      <c r="A4073">
        <v>3948</v>
      </c>
      <c r="B4073" s="3" t="s">
        <v>3945</v>
      </c>
      <c r="C4073" s="3" t="s">
        <v>8056</v>
      </c>
      <c r="D4073" s="6">
        <v>30000</v>
      </c>
      <c r="E4073" s="8">
        <v>0</v>
      </c>
      <c r="F4073" t="s">
        <v>8220</v>
      </c>
      <c r="G4073" t="s">
        <v>8225</v>
      </c>
      <c r="H4073" t="s">
        <v>8247</v>
      </c>
      <c r="I4073" s="12">
        <v>1410076123</v>
      </c>
      <c r="J4073" s="12">
        <v>1404892123</v>
      </c>
      <c r="K4073" s="13">
        <f>(J4073/86400)+25569</f>
        <v>41829.325497685189</v>
      </c>
      <c r="L4073" t="b">
        <v>0</v>
      </c>
      <c r="M4073">
        <v>0</v>
      </c>
      <c r="N4073" t="b">
        <v>0</v>
      </c>
      <c r="O4073" t="s">
        <v>8269</v>
      </c>
      <c r="Q4073">
        <f>YEAR(K4073)</f>
        <v>2014</v>
      </c>
      <c r="R4073">
        <f t="shared" si="118"/>
        <v>0</v>
      </c>
      <c r="S4073" s="17" t="s">
        <v>8343</v>
      </c>
      <c r="T4073" t="s">
        <v>8346</v>
      </c>
    </row>
    <row r="4074" spans="1:20" ht="48" x14ac:dyDescent="0.2">
      <c r="A4074">
        <v>3953</v>
      </c>
      <c r="B4074" s="3" t="s">
        <v>3950</v>
      </c>
      <c r="C4074" s="3" t="s">
        <v>8060</v>
      </c>
      <c r="D4074" s="6">
        <v>17600</v>
      </c>
      <c r="E4074" s="8">
        <v>0</v>
      </c>
      <c r="F4074" t="s">
        <v>8220</v>
      </c>
      <c r="G4074" t="s">
        <v>8223</v>
      </c>
      <c r="H4074" t="s">
        <v>8245</v>
      </c>
      <c r="I4074" s="12">
        <v>1469834940</v>
      </c>
      <c r="J4074" s="12">
        <v>1467162586</v>
      </c>
      <c r="K4074" s="13">
        <f>(J4074/86400)+25569</f>
        <v>42550.048449074078</v>
      </c>
      <c r="L4074" t="b">
        <v>0</v>
      </c>
      <c r="M4074">
        <v>0</v>
      </c>
      <c r="N4074" t="b">
        <v>0</v>
      </c>
      <c r="O4074" t="s">
        <v>8269</v>
      </c>
      <c r="Q4074">
        <f>YEAR(K4074)</f>
        <v>2016</v>
      </c>
      <c r="R4074">
        <f t="shared" si="118"/>
        <v>0</v>
      </c>
      <c r="S4074" s="17" t="s">
        <v>8343</v>
      </c>
      <c r="T4074" t="s">
        <v>8346</v>
      </c>
    </row>
    <row r="4075" spans="1:20" ht="48" x14ac:dyDescent="0.2">
      <c r="A4075">
        <v>3954</v>
      </c>
      <c r="B4075" s="3" t="s">
        <v>3951</v>
      </c>
      <c r="C4075" s="3" t="s">
        <v>8061</v>
      </c>
      <c r="D4075" s="6">
        <v>25000</v>
      </c>
      <c r="E4075" s="8">
        <v>0</v>
      </c>
      <c r="F4075" t="s">
        <v>8220</v>
      </c>
      <c r="G4075" t="s">
        <v>8228</v>
      </c>
      <c r="H4075" t="s">
        <v>8250</v>
      </c>
      <c r="I4075" s="12">
        <v>1405352264</v>
      </c>
      <c r="J4075" s="12">
        <v>1400168264</v>
      </c>
      <c r="K4075" s="13">
        <f>(J4075/86400)+25569</f>
        <v>41774.651203703703</v>
      </c>
      <c r="L4075" t="b">
        <v>0</v>
      </c>
      <c r="M4075">
        <v>0</v>
      </c>
      <c r="N4075" t="b">
        <v>0</v>
      </c>
      <c r="O4075" t="s">
        <v>8269</v>
      </c>
      <c r="Q4075">
        <f>YEAR(K4075)</f>
        <v>2014</v>
      </c>
      <c r="R4075">
        <f t="shared" si="118"/>
        <v>0</v>
      </c>
      <c r="S4075" s="17" t="s">
        <v>8343</v>
      </c>
      <c r="T4075" t="s">
        <v>8346</v>
      </c>
    </row>
    <row r="4076" spans="1:20" ht="48" x14ac:dyDescent="0.2">
      <c r="A4076">
        <v>3956</v>
      </c>
      <c r="B4076" s="3" t="s">
        <v>3953</v>
      </c>
      <c r="C4076" s="3" t="s">
        <v>8063</v>
      </c>
      <c r="D4076" s="6">
        <v>5500</v>
      </c>
      <c r="E4076" s="8">
        <v>0</v>
      </c>
      <c r="F4076" t="s">
        <v>8220</v>
      </c>
      <c r="G4076" t="s">
        <v>8223</v>
      </c>
      <c r="H4076" t="s">
        <v>8245</v>
      </c>
      <c r="I4076" s="12">
        <v>1461543600</v>
      </c>
      <c r="J4076" s="12">
        <v>1459203727</v>
      </c>
      <c r="K4076" s="13">
        <f>(J4076/86400)+25569</f>
        <v>42457.932025462964</v>
      </c>
      <c r="L4076" t="b">
        <v>0</v>
      </c>
      <c r="M4076">
        <v>0</v>
      </c>
      <c r="N4076" t="b">
        <v>0</v>
      </c>
      <c r="O4076" t="s">
        <v>8269</v>
      </c>
      <c r="Q4076">
        <f>YEAR(K4076)</f>
        <v>2016</v>
      </c>
      <c r="R4076">
        <f t="shared" si="118"/>
        <v>0</v>
      </c>
      <c r="S4076" s="17" t="s">
        <v>8343</v>
      </c>
      <c r="T4076" t="s">
        <v>8346</v>
      </c>
    </row>
    <row r="4077" spans="1:20" ht="48" x14ac:dyDescent="0.2">
      <c r="A4077">
        <v>3963</v>
      </c>
      <c r="B4077" s="3" t="s">
        <v>3960</v>
      </c>
      <c r="C4077" s="3" t="s">
        <v>8070</v>
      </c>
      <c r="D4077" s="6">
        <v>10000</v>
      </c>
      <c r="E4077" s="8">
        <v>0</v>
      </c>
      <c r="F4077" t="s">
        <v>8220</v>
      </c>
      <c r="G4077" t="s">
        <v>8228</v>
      </c>
      <c r="H4077" t="s">
        <v>8250</v>
      </c>
      <c r="I4077" s="12">
        <v>1447821717</v>
      </c>
      <c r="J4077" s="12">
        <v>1445226117</v>
      </c>
      <c r="K4077" s="13">
        <f>(J4077/86400)+25569</f>
        <v>42296.154131944444</v>
      </c>
      <c r="L4077" t="b">
        <v>0</v>
      </c>
      <c r="M4077">
        <v>0</v>
      </c>
      <c r="N4077" t="b">
        <v>0</v>
      </c>
      <c r="O4077" t="s">
        <v>8269</v>
      </c>
      <c r="Q4077">
        <f>YEAR(K4077)</f>
        <v>2015</v>
      </c>
      <c r="R4077">
        <f t="shared" si="118"/>
        <v>0</v>
      </c>
      <c r="S4077" s="17" t="s">
        <v>8343</v>
      </c>
      <c r="T4077" t="s">
        <v>8346</v>
      </c>
    </row>
    <row r="4078" spans="1:20" ht="48" x14ac:dyDescent="0.2">
      <c r="A4078">
        <v>3975</v>
      </c>
      <c r="B4078" s="3" t="s">
        <v>3972</v>
      </c>
      <c r="C4078" s="3" t="s">
        <v>8082</v>
      </c>
      <c r="D4078" s="6">
        <v>678</v>
      </c>
      <c r="E4078" s="8">
        <v>0</v>
      </c>
      <c r="F4078" t="s">
        <v>8220</v>
      </c>
      <c r="G4078" t="s">
        <v>8223</v>
      </c>
      <c r="H4078" t="s">
        <v>8245</v>
      </c>
      <c r="I4078" s="12">
        <v>1468442898</v>
      </c>
      <c r="J4078" s="12">
        <v>1465850898</v>
      </c>
      <c r="K4078" s="13">
        <f>(J4078/86400)+25569</f>
        <v>42534.866875</v>
      </c>
      <c r="L4078" t="b">
        <v>0</v>
      </c>
      <c r="M4078">
        <v>0</v>
      </c>
      <c r="N4078" t="b">
        <v>0</v>
      </c>
      <c r="O4078" t="s">
        <v>8269</v>
      </c>
      <c r="Q4078">
        <f>YEAR(K4078)</f>
        <v>2016</v>
      </c>
      <c r="R4078">
        <f t="shared" si="118"/>
        <v>0</v>
      </c>
      <c r="S4078" s="17" t="s">
        <v>8343</v>
      </c>
      <c r="T4078" t="s">
        <v>8346</v>
      </c>
    </row>
    <row r="4079" spans="1:20" ht="48" x14ac:dyDescent="0.2">
      <c r="A4079">
        <v>3989</v>
      </c>
      <c r="B4079" s="3" t="s">
        <v>3985</v>
      </c>
      <c r="C4079" s="3" t="s">
        <v>8095</v>
      </c>
      <c r="D4079" s="6">
        <v>3000</v>
      </c>
      <c r="E4079" s="8">
        <v>0</v>
      </c>
      <c r="F4079" t="s">
        <v>8220</v>
      </c>
      <c r="G4079" t="s">
        <v>8223</v>
      </c>
      <c r="H4079" t="s">
        <v>8245</v>
      </c>
      <c r="I4079" s="12">
        <v>1447009181</v>
      </c>
      <c r="J4079" s="12">
        <v>1444413581</v>
      </c>
      <c r="K4079" s="13">
        <f>(J4079/86400)+25569</f>
        <v>42286.749780092592</v>
      </c>
      <c r="L4079" t="b">
        <v>0</v>
      </c>
      <c r="M4079">
        <v>0</v>
      </c>
      <c r="N4079" t="b">
        <v>0</v>
      </c>
      <c r="O4079" t="s">
        <v>8269</v>
      </c>
      <c r="Q4079">
        <f>YEAR(K4079)</f>
        <v>2015</v>
      </c>
      <c r="R4079">
        <f t="shared" si="118"/>
        <v>0</v>
      </c>
      <c r="S4079" s="17" t="s">
        <v>8343</v>
      </c>
      <c r="T4079" t="s">
        <v>8346</v>
      </c>
    </row>
    <row r="4080" spans="1:20" ht="48" x14ac:dyDescent="0.2">
      <c r="A4080">
        <v>3997</v>
      </c>
      <c r="B4080" s="3" t="s">
        <v>3993</v>
      </c>
      <c r="C4080" s="3" t="s">
        <v>8103</v>
      </c>
      <c r="D4080" s="6">
        <v>3000</v>
      </c>
      <c r="E4080" s="8">
        <v>0</v>
      </c>
      <c r="F4080" t="s">
        <v>8220</v>
      </c>
      <c r="G4080" t="s">
        <v>8224</v>
      </c>
      <c r="H4080" t="s">
        <v>8246</v>
      </c>
      <c r="I4080" s="12">
        <v>1428222221</v>
      </c>
      <c r="J4080" s="12">
        <v>1425633821</v>
      </c>
      <c r="K4080" s="13">
        <f>(J4080/86400)+25569</f>
        <v>42069.391446759255</v>
      </c>
      <c r="L4080" t="b">
        <v>0</v>
      </c>
      <c r="M4080">
        <v>0</v>
      </c>
      <c r="N4080" t="b">
        <v>0</v>
      </c>
      <c r="O4080" t="s">
        <v>8269</v>
      </c>
      <c r="Q4080">
        <f>YEAR(K4080)</f>
        <v>2015</v>
      </c>
      <c r="R4080">
        <f t="shared" si="118"/>
        <v>0</v>
      </c>
      <c r="S4080" s="17" t="s">
        <v>8343</v>
      </c>
      <c r="T4080" t="s">
        <v>8346</v>
      </c>
    </row>
    <row r="4081" spans="1:20" ht="48" x14ac:dyDescent="0.2">
      <c r="A4081">
        <v>4012</v>
      </c>
      <c r="B4081" s="3" t="s">
        <v>4008</v>
      </c>
      <c r="C4081" s="3" t="s">
        <v>8117</v>
      </c>
      <c r="D4081" s="6">
        <v>575</v>
      </c>
      <c r="E4081" s="8">
        <v>0</v>
      </c>
      <c r="F4081" t="s">
        <v>8220</v>
      </c>
      <c r="G4081" t="s">
        <v>8224</v>
      </c>
      <c r="H4081" t="s">
        <v>8246</v>
      </c>
      <c r="I4081" s="12">
        <v>1430571849</v>
      </c>
      <c r="J4081" s="12">
        <v>1427979849</v>
      </c>
      <c r="K4081" s="13">
        <f>(J4081/86400)+25569</f>
        <v>42096.544548611113</v>
      </c>
      <c r="L4081" t="b">
        <v>0</v>
      </c>
      <c r="M4081">
        <v>0</v>
      </c>
      <c r="N4081" t="b">
        <v>0</v>
      </c>
      <c r="O4081" t="s">
        <v>8269</v>
      </c>
      <c r="Q4081">
        <f>YEAR(K4081)</f>
        <v>2015</v>
      </c>
      <c r="R4081">
        <f t="shared" si="118"/>
        <v>0</v>
      </c>
      <c r="S4081" s="17" t="s">
        <v>8343</v>
      </c>
      <c r="T4081" t="s">
        <v>8346</v>
      </c>
    </row>
    <row r="4082" spans="1:20" ht="48" x14ac:dyDescent="0.2">
      <c r="A4082">
        <v>4014</v>
      </c>
      <c r="B4082" s="3" t="s">
        <v>4010</v>
      </c>
      <c r="C4082" s="3" t="s">
        <v>8119</v>
      </c>
      <c r="D4082" s="6">
        <v>9000</v>
      </c>
      <c r="E4082" s="8">
        <v>0</v>
      </c>
      <c r="F4082" t="s">
        <v>8220</v>
      </c>
      <c r="G4082" t="s">
        <v>8223</v>
      </c>
      <c r="H4082" t="s">
        <v>8245</v>
      </c>
      <c r="I4082" s="12">
        <v>1457157269</v>
      </c>
      <c r="J4082" s="12">
        <v>1455861269</v>
      </c>
      <c r="K4082" s="13">
        <f>(J4082/86400)+25569</f>
        <v>42419.246168981481</v>
      </c>
      <c r="L4082" t="b">
        <v>0</v>
      </c>
      <c r="M4082">
        <v>0</v>
      </c>
      <c r="N4082" t="b">
        <v>0</v>
      </c>
      <c r="O4082" t="s">
        <v>8269</v>
      </c>
      <c r="Q4082">
        <f>YEAR(K4082)</f>
        <v>2016</v>
      </c>
      <c r="R4082">
        <f t="shared" si="118"/>
        <v>0</v>
      </c>
      <c r="S4082" s="17" t="s">
        <v>8343</v>
      </c>
      <c r="T4082" t="s">
        <v>8346</v>
      </c>
    </row>
    <row r="4083" spans="1:20" ht="48" x14ac:dyDescent="0.2">
      <c r="A4083">
        <v>4023</v>
      </c>
      <c r="B4083" s="3" t="s">
        <v>4019</v>
      </c>
      <c r="C4083" s="3" t="s">
        <v>8128</v>
      </c>
      <c r="D4083" s="6">
        <v>7000</v>
      </c>
      <c r="E4083" s="8">
        <v>0</v>
      </c>
      <c r="F4083" t="s">
        <v>8220</v>
      </c>
      <c r="G4083" t="s">
        <v>8223</v>
      </c>
      <c r="H4083" t="s">
        <v>8245</v>
      </c>
      <c r="I4083" s="12">
        <v>1458860363</v>
      </c>
      <c r="J4083" s="12">
        <v>1454975963</v>
      </c>
      <c r="K4083" s="13">
        <f>(J4083/86400)+25569</f>
        <v>42408.999571759261</v>
      </c>
      <c r="L4083" t="b">
        <v>0</v>
      </c>
      <c r="M4083">
        <v>0</v>
      </c>
      <c r="N4083" t="b">
        <v>0</v>
      </c>
      <c r="O4083" t="s">
        <v>8269</v>
      </c>
      <c r="Q4083">
        <f>YEAR(K4083)</f>
        <v>2016</v>
      </c>
      <c r="R4083">
        <f t="shared" si="118"/>
        <v>0</v>
      </c>
      <c r="S4083" s="17" t="s">
        <v>8343</v>
      </c>
      <c r="T4083" t="s">
        <v>8346</v>
      </c>
    </row>
    <row r="4084" spans="1:20" ht="48" x14ac:dyDescent="0.2">
      <c r="A4084">
        <v>4026</v>
      </c>
      <c r="B4084" s="3" t="s">
        <v>4022</v>
      </c>
      <c r="C4084" s="3" t="s">
        <v>8131</v>
      </c>
      <c r="D4084" s="6">
        <v>4000</v>
      </c>
      <c r="E4084" s="8">
        <v>0</v>
      </c>
      <c r="F4084" t="s">
        <v>8220</v>
      </c>
      <c r="G4084" t="s">
        <v>8223</v>
      </c>
      <c r="H4084" t="s">
        <v>8245</v>
      </c>
      <c r="I4084" s="12">
        <v>1449247439</v>
      </c>
      <c r="J4084" s="12">
        <v>1444059839</v>
      </c>
      <c r="K4084" s="13">
        <f>(J4084/86400)+25569</f>
        <v>42282.655543981484</v>
      </c>
      <c r="L4084" t="b">
        <v>0</v>
      </c>
      <c r="M4084">
        <v>0</v>
      </c>
      <c r="N4084" t="b">
        <v>0</v>
      </c>
      <c r="O4084" t="s">
        <v>8269</v>
      </c>
      <c r="Q4084">
        <f>YEAR(K4084)</f>
        <v>2015</v>
      </c>
      <c r="R4084">
        <f t="shared" si="118"/>
        <v>0</v>
      </c>
      <c r="S4084" s="17" t="s">
        <v>8343</v>
      </c>
      <c r="T4084" t="s">
        <v>8346</v>
      </c>
    </row>
    <row r="4085" spans="1:20" ht="48" x14ac:dyDescent="0.2">
      <c r="A4085">
        <v>4029</v>
      </c>
      <c r="B4085" s="3" t="s">
        <v>4025</v>
      </c>
      <c r="C4085" s="3" t="s">
        <v>8134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 s="12">
        <v>1450053370</v>
      </c>
      <c r="J4085" s="12">
        <v>1447461370</v>
      </c>
      <c r="K4085" s="13">
        <f>(J4085/86400)+25569</f>
        <v>42322.02511574074</v>
      </c>
      <c r="L4085" t="b">
        <v>0</v>
      </c>
      <c r="M4085">
        <v>0</v>
      </c>
      <c r="N4085" t="b">
        <v>0</v>
      </c>
      <c r="O4085" t="s">
        <v>8269</v>
      </c>
      <c r="Q4085">
        <f>YEAR(K4085)</f>
        <v>2015</v>
      </c>
      <c r="R4085">
        <f t="shared" si="118"/>
        <v>0</v>
      </c>
      <c r="S4085" s="17" t="s">
        <v>8343</v>
      </c>
      <c r="T4085" t="s">
        <v>8346</v>
      </c>
    </row>
    <row r="4086" spans="1:20" ht="48" x14ac:dyDescent="0.2">
      <c r="A4086">
        <v>4031</v>
      </c>
      <c r="B4086" s="3" t="s">
        <v>4027</v>
      </c>
      <c r="C4086" s="3" t="s">
        <v>8136</v>
      </c>
      <c r="D4086" s="6">
        <v>5000</v>
      </c>
      <c r="E4086" s="8">
        <v>0</v>
      </c>
      <c r="F4086" t="s">
        <v>8220</v>
      </c>
      <c r="G4086" t="s">
        <v>8223</v>
      </c>
      <c r="H4086" t="s">
        <v>8245</v>
      </c>
      <c r="I4086" s="12">
        <v>1418914964</v>
      </c>
      <c r="J4086" s="12">
        <v>1414591364</v>
      </c>
      <c r="K4086" s="13">
        <f>(J4086/86400)+25569</f>
        <v>41941.585231481484</v>
      </c>
      <c r="L4086" t="b">
        <v>0</v>
      </c>
      <c r="M4086">
        <v>0</v>
      </c>
      <c r="N4086" t="b">
        <v>0</v>
      </c>
      <c r="O4086" t="s">
        <v>8269</v>
      </c>
      <c r="Q4086">
        <f>YEAR(K4086)</f>
        <v>2014</v>
      </c>
      <c r="R4086">
        <f t="shared" si="118"/>
        <v>0</v>
      </c>
      <c r="S4086" s="17" t="s">
        <v>8343</v>
      </c>
      <c r="T4086" t="s">
        <v>8346</v>
      </c>
    </row>
    <row r="4087" spans="1:20" ht="48" x14ac:dyDescent="0.2">
      <c r="A4087">
        <v>4043</v>
      </c>
      <c r="B4087" s="3" t="s">
        <v>4039</v>
      </c>
      <c r="C4087" s="3" t="s">
        <v>8147</v>
      </c>
      <c r="D4087" s="6">
        <v>300</v>
      </c>
      <c r="E4087" s="8">
        <v>0</v>
      </c>
      <c r="F4087" t="s">
        <v>8220</v>
      </c>
      <c r="G4087" t="s">
        <v>8228</v>
      </c>
      <c r="H4087" t="s">
        <v>8250</v>
      </c>
      <c r="I4087" s="12">
        <v>1416524325</v>
      </c>
      <c r="J4087" s="12">
        <v>1415228325</v>
      </c>
      <c r="K4087" s="13">
        <f>(J4087/86400)+25569</f>
        <v>41948.957465277781</v>
      </c>
      <c r="L4087" t="b">
        <v>0</v>
      </c>
      <c r="M4087">
        <v>0</v>
      </c>
      <c r="N4087" t="b">
        <v>0</v>
      </c>
      <c r="O4087" t="s">
        <v>8269</v>
      </c>
      <c r="Q4087">
        <f>YEAR(K4087)</f>
        <v>2014</v>
      </c>
      <c r="R4087">
        <f t="shared" si="118"/>
        <v>0</v>
      </c>
      <c r="S4087" s="17" t="s">
        <v>8343</v>
      </c>
      <c r="T4087" t="s">
        <v>8346</v>
      </c>
    </row>
    <row r="4088" spans="1:20" ht="48" x14ac:dyDescent="0.2">
      <c r="A4088">
        <v>4051</v>
      </c>
      <c r="B4088" s="3" t="s">
        <v>4047</v>
      </c>
      <c r="C4088" s="3" t="s">
        <v>8155</v>
      </c>
      <c r="D4088" s="6">
        <v>500</v>
      </c>
      <c r="E4088" s="8">
        <v>0</v>
      </c>
      <c r="F4088" t="s">
        <v>8220</v>
      </c>
      <c r="G4088" t="s">
        <v>8223</v>
      </c>
      <c r="H4088" t="s">
        <v>8245</v>
      </c>
      <c r="I4088" s="12">
        <v>1399618380</v>
      </c>
      <c r="J4088" s="12">
        <v>1399058797</v>
      </c>
      <c r="K4088" s="13">
        <f>(J4088/86400)+25569</f>
        <v>41761.810150462959</v>
      </c>
      <c r="L4088" t="b">
        <v>0</v>
      </c>
      <c r="M4088">
        <v>0</v>
      </c>
      <c r="N4088" t="b">
        <v>0</v>
      </c>
      <c r="O4088" t="s">
        <v>8269</v>
      </c>
      <c r="Q4088">
        <f>YEAR(K4088)</f>
        <v>2014</v>
      </c>
      <c r="R4088">
        <f t="shared" si="118"/>
        <v>0</v>
      </c>
      <c r="S4088" s="17" t="s">
        <v>8343</v>
      </c>
      <c r="T4088" t="s">
        <v>8346</v>
      </c>
    </row>
    <row r="4089" spans="1:20" ht="48" x14ac:dyDescent="0.2">
      <c r="A4089">
        <v>4054</v>
      </c>
      <c r="B4089" s="3" t="s">
        <v>4050</v>
      </c>
      <c r="C4089" s="3" t="s">
        <v>8158</v>
      </c>
      <c r="D4089" s="6">
        <v>8880</v>
      </c>
      <c r="E4089" s="8">
        <v>0</v>
      </c>
      <c r="F4089" t="s">
        <v>8220</v>
      </c>
      <c r="G4089" t="s">
        <v>8223</v>
      </c>
      <c r="H4089" t="s">
        <v>8245</v>
      </c>
      <c r="I4089" s="12">
        <v>1475294400</v>
      </c>
      <c r="J4089" s="12">
        <v>1472674285</v>
      </c>
      <c r="K4089" s="13">
        <f>(J4089/86400)+25569</f>
        <v>42613.841261574074</v>
      </c>
      <c r="L4089" t="b">
        <v>0</v>
      </c>
      <c r="M4089">
        <v>0</v>
      </c>
      <c r="N4089" t="b">
        <v>0</v>
      </c>
      <c r="O4089" t="s">
        <v>8269</v>
      </c>
      <c r="Q4089">
        <f>YEAR(K4089)</f>
        <v>2016</v>
      </c>
      <c r="R4089">
        <f t="shared" si="118"/>
        <v>0</v>
      </c>
      <c r="S4089" s="17" t="s">
        <v>8343</v>
      </c>
      <c r="T4089" t="s">
        <v>8346</v>
      </c>
    </row>
    <row r="4090" spans="1:20" ht="32" x14ac:dyDescent="0.2">
      <c r="A4090">
        <v>4061</v>
      </c>
      <c r="B4090" s="3" t="s">
        <v>4057</v>
      </c>
      <c r="C4090" s="3" t="s">
        <v>8165</v>
      </c>
      <c r="D4090" s="6">
        <v>525</v>
      </c>
      <c r="E4090" s="8">
        <v>0</v>
      </c>
      <c r="F4090" t="s">
        <v>8220</v>
      </c>
      <c r="G4090" t="s">
        <v>8223</v>
      </c>
      <c r="H4090" t="s">
        <v>8245</v>
      </c>
      <c r="I4090" s="12">
        <v>1461205423</v>
      </c>
      <c r="J4090" s="12">
        <v>1456025023</v>
      </c>
      <c r="K4090" s="13">
        <f>(J4090/86400)+25569</f>
        <v>42421.141469907408</v>
      </c>
      <c r="L4090" t="b">
        <v>0</v>
      </c>
      <c r="M4090">
        <v>0</v>
      </c>
      <c r="N4090" t="b">
        <v>0</v>
      </c>
      <c r="O4090" t="s">
        <v>8269</v>
      </c>
      <c r="Q4090">
        <f>YEAR(K4090)</f>
        <v>2016</v>
      </c>
      <c r="R4090">
        <f t="shared" si="118"/>
        <v>0</v>
      </c>
      <c r="S4090" s="17" t="s">
        <v>8343</v>
      </c>
      <c r="T4090" t="s">
        <v>8346</v>
      </c>
    </row>
    <row r="4091" spans="1:20" ht="48" x14ac:dyDescent="0.2">
      <c r="A4091">
        <v>4071</v>
      </c>
      <c r="B4091" s="3" t="s">
        <v>4067</v>
      </c>
      <c r="C4091" s="3" t="s">
        <v>8174</v>
      </c>
      <c r="D4091" s="6">
        <v>20000</v>
      </c>
      <c r="E4091" s="8">
        <v>0</v>
      </c>
      <c r="F4091" t="s">
        <v>8220</v>
      </c>
      <c r="G4091" t="s">
        <v>8237</v>
      </c>
      <c r="H4091" t="s">
        <v>8255</v>
      </c>
      <c r="I4091" s="12">
        <v>1482779931</v>
      </c>
      <c r="J4091" s="12">
        <v>1480187931</v>
      </c>
      <c r="K4091" s="13">
        <f>(J4091/86400)+25569</f>
        <v>42700.804756944446</v>
      </c>
      <c r="L4091" t="b">
        <v>0</v>
      </c>
      <c r="M4091">
        <v>0</v>
      </c>
      <c r="N4091" t="b">
        <v>0</v>
      </c>
      <c r="O4091" t="s">
        <v>8269</v>
      </c>
      <c r="Q4091">
        <f>YEAR(K4091)</f>
        <v>2016</v>
      </c>
      <c r="R4091">
        <f t="shared" si="118"/>
        <v>0</v>
      </c>
      <c r="S4091" s="17" t="s">
        <v>8343</v>
      </c>
      <c r="T4091" t="s">
        <v>8346</v>
      </c>
    </row>
    <row r="4092" spans="1:20" ht="48" x14ac:dyDescent="0.2">
      <c r="A4092">
        <v>4076</v>
      </c>
      <c r="B4092" s="3" t="s">
        <v>4072</v>
      </c>
      <c r="C4092" s="3" t="s">
        <v>8179</v>
      </c>
      <c r="D4092" s="6">
        <v>700</v>
      </c>
      <c r="E4092" s="8">
        <v>0</v>
      </c>
      <c r="F4092" t="s">
        <v>8220</v>
      </c>
      <c r="G4092" t="s">
        <v>8223</v>
      </c>
      <c r="H4092" t="s">
        <v>8245</v>
      </c>
      <c r="I4092" s="12">
        <v>1413921060</v>
      </c>
      <c r="J4092" s="12">
        <v>1411499149</v>
      </c>
      <c r="K4092" s="13">
        <f>(J4092/86400)+25569</f>
        <v>41905.795706018514</v>
      </c>
      <c r="L4092" t="b">
        <v>0</v>
      </c>
      <c r="M4092">
        <v>0</v>
      </c>
      <c r="N4092" t="b">
        <v>0</v>
      </c>
      <c r="O4092" t="s">
        <v>8269</v>
      </c>
      <c r="Q4092">
        <f>YEAR(K4092)</f>
        <v>2014</v>
      </c>
      <c r="R4092">
        <f t="shared" si="118"/>
        <v>0</v>
      </c>
      <c r="S4092" s="17" t="s">
        <v>8343</v>
      </c>
      <c r="T4092" t="s">
        <v>8346</v>
      </c>
    </row>
    <row r="4093" spans="1:20" ht="48" x14ac:dyDescent="0.2">
      <c r="A4093">
        <v>4078</v>
      </c>
      <c r="B4093" s="3" t="s">
        <v>4074</v>
      </c>
      <c r="C4093" s="3" t="s">
        <v>8181</v>
      </c>
      <c r="D4093" s="6">
        <v>250</v>
      </c>
      <c r="E4093" s="8">
        <v>0</v>
      </c>
      <c r="F4093" t="s">
        <v>8220</v>
      </c>
      <c r="G4093" t="s">
        <v>8224</v>
      </c>
      <c r="H4093" t="s">
        <v>8246</v>
      </c>
      <c r="I4093" s="12">
        <v>1485543242</v>
      </c>
      <c r="J4093" s="12">
        <v>1482951242</v>
      </c>
      <c r="K4093" s="13">
        <f>(J4093/86400)+25569</f>
        <v>42732.787523148145</v>
      </c>
      <c r="L4093" t="b">
        <v>0</v>
      </c>
      <c r="M4093">
        <v>0</v>
      </c>
      <c r="N4093" t="b">
        <v>0</v>
      </c>
      <c r="O4093" t="s">
        <v>8269</v>
      </c>
      <c r="Q4093">
        <f>YEAR(K4093)</f>
        <v>2016</v>
      </c>
      <c r="R4093">
        <f t="shared" si="118"/>
        <v>0</v>
      </c>
      <c r="S4093" s="17" t="s">
        <v>8343</v>
      </c>
      <c r="T4093" t="s">
        <v>8346</v>
      </c>
    </row>
    <row r="4094" spans="1:20" ht="48" x14ac:dyDescent="0.2">
      <c r="A4094">
        <v>4080</v>
      </c>
      <c r="B4094" s="3" t="s">
        <v>4076</v>
      </c>
      <c r="C4094" s="3" t="s">
        <v>8183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 s="12">
        <v>1465930440</v>
      </c>
      <c r="J4094" s="12">
        <v>1463849116</v>
      </c>
      <c r="K4094" s="13">
        <f>(J4094/86400)+25569</f>
        <v>42511.698101851856</v>
      </c>
      <c r="L4094" t="b">
        <v>0</v>
      </c>
      <c r="M4094">
        <v>0</v>
      </c>
      <c r="N4094" t="b">
        <v>0</v>
      </c>
      <c r="O4094" t="s">
        <v>8269</v>
      </c>
      <c r="Q4094">
        <f>YEAR(K4094)</f>
        <v>2016</v>
      </c>
      <c r="R4094">
        <f t="shared" si="118"/>
        <v>0</v>
      </c>
      <c r="S4094" s="17" t="s">
        <v>8343</v>
      </c>
      <c r="T4094" t="s">
        <v>8346</v>
      </c>
    </row>
    <row r="4095" spans="1:20" ht="19" x14ac:dyDescent="0.2">
      <c r="A4095">
        <v>4087</v>
      </c>
      <c r="B4095" s="3" t="s">
        <v>4083</v>
      </c>
      <c r="C4095" s="3" t="s">
        <v>8190</v>
      </c>
      <c r="D4095" s="6">
        <v>9600</v>
      </c>
      <c r="E4095" s="8">
        <v>0</v>
      </c>
      <c r="F4095" t="s">
        <v>8220</v>
      </c>
      <c r="G4095" t="s">
        <v>8223</v>
      </c>
      <c r="H4095" t="s">
        <v>8245</v>
      </c>
      <c r="I4095" s="12">
        <v>1468777786</v>
      </c>
      <c r="J4095" s="12">
        <v>1466185786</v>
      </c>
      <c r="K4095" s="13">
        <f>(J4095/86400)+25569</f>
        <v>42538.742893518516</v>
      </c>
      <c r="L4095" t="b">
        <v>0</v>
      </c>
      <c r="M4095">
        <v>0</v>
      </c>
      <c r="N4095" t="b">
        <v>0</v>
      </c>
      <c r="O4095" t="s">
        <v>8269</v>
      </c>
      <c r="Q4095">
        <f>YEAR(K4095)</f>
        <v>2016</v>
      </c>
      <c r="R4095">
        <f t="shared" si="118"/>
        <v>0</v>
      </c>
      <c r="S4095" s="17" t="s">
        <v>8343</v>
      </c>
      <c r="T4095" t="s">
        <v>8346</v>
      </c>
    </row>
    <row r="4096" spans="1:20" ht="48" x14ac:dyDescent="0.2">
      <c r="A4096">
        <v>4097</v>
      </c>
      <c r="B4096" s="3" t="s">
        <v>4093</v>
      </c>
      <c r="C4096" s="3" t="s">
        <v>8200</v>
      </c>
      <c r="D4096" s="6">
        <v>10000</v>
      </c>
      <c r="E4096" s="8">
        <v>0</v>
      </c>
      <c r="F4096" t="s">
        <v>8220</v>
      </c>
      <c r="G4096" t="s">
        <v>8224</v>
      </c>
      <c r="H4096" t="s">
        <v>8246</v>
      </c>
      <c r="I4096" s="12">
        <v>1454284500</v>
      </c>
      <c r="J4096" s="12">
        <v>1449431237</v>
      </c>
      <c r="K4096" s="13">
        <f>(J4096/86400)+25569</f>
        <v>42344.824502314819</v>
      </c>
      <c r="L4096" t="b">
        <v>0</v>
      </c>
      <c r="M4096">
        <v>0</v>
      </c>
      <c r="N4096" t="b">
        <v>0</v>
      </c>
      <c r="O4096" t="s">
        <v>8269</v>
      </c>
      <c r="Q4096">
        <f>YEAR(K4096)</f>
        <v>2015</v>
      </c>
      <c r="R4096">
        <f t="shared" si="118"/>
        <v>0</v>
      </c>
      <c r="S4096" s="17" t="s">
        <v>8343</v>
      </c>
      <c r="T4096" t="s">
        <v>8346</v>
      </c>
    </row>
    <row r="4097" spans="1:20" ht="48" x14ac:dyDescent="0.2">
      <c r="A4097">
        <v>4098</v>
      </c>
      <c r="B4097" s="3" t="s">
        <v>4094</v>
      </c>
      <c r="C4097" s="3" t="s">
        <v>8201</v>
      </c>
      <c r="D4097" s="6">
        <v>75000</v>
      </c>
      <c r="E4097" s="8">
        <v>0</v>
      </c>
      <c r="F4097" t="s">
        <v>8220</v>
      </c>
      <c r="G4097" t="s">
        <v>8223</v>
      </c>
      <c r="H4097" t="s">
        <v>8245</v>
      </c>
      <c r="I4097" s="12">
        <v>1465060797</v>
      </c>
      <c r="J4097" s="12">
        <v>1462468797</v>
      </c>
      <c r="K4097" s="13">
        <f>(J4097/86400)+25569</f>
        <v>42495.722187499996</v>
      </c>
      <c r="L4097" t="b">
        <v>0</v>
      </c>
      <c r="M4097">
        <v>0</v>
      </c>
      <c r="N4097" t="b">
        <v>0</v>
      </c>
      <c r="O4097" t="s">
        <v>8269</v>
      </c>
      <c r="Q4097">
        <f>YEAR(K4097)</f>
        <v>2016</v>
      </c>
      <c r="R4097">
        <f t="shared" si="118"/>
        <v>0</v>
      </c>
      <c r="S4097" s="17" t="s">
        <v>8343</v>
      </c>
      <c r="T4097" t="s">
        <v>8346</v>
      </c>
    </row>
    <row r="4098" spans="1:20" ht="32" x14ac:dyDescent="0.2">
      <c r="A4098">
        <v>4100</v>
      </c>
      <c r="B4098" s="3" t="s">
        <v>4096</v>
      </c>
      <c r="C4098" s="3" t="s">
        <v>8203</v>
      </c>
      <c r="D4098" s="6">
        <v>270</v>
      </c>
      <c r="E4098" s="8">
        <v>0</v>
      </c>
      <c r="F4098" t="s">
        <v>8220</v>
      </c>
      <c r="G4098" t="s">
        <v>8223</v>
      </c>
      <c r="H4098" t="s">
        <v>8245</v>
      </c>
      <c r="I4098" s="12">
        <v>1414205990</v>
      </c>
      <c r="J4098" s="12">
        <v>1413341990</v>
      </c>
      <c r="K4098" s="13">
        <f>(J4098/86400)+25569</f>
        <v>41927.124884259261</v>
      </c>
      <c r="L4098" t="b">
        <v>0</v>
      </c>
      <c r="M4098">
        <v>0</v>
      </c>
      <c r="N4098" t="b">
        <v>0</v>
      </c>
      <c r="O4098" t="s">
        <v>8269</v>
      </c>
      <c r="Q4098">
        <f>YEAR(K4098)</f>
        <v>2014</v>
      </c>
      <c r="R4098">
        <f t="shared" si="118"/>
        <v>0</v>
      </c>
      <c r="S4098" s="17" t="s">
        <v>8343</v>
      </c>
      <c r="T4098" t="s">
        <v>8346</v>
      </c>
    </row>
    <row r="4099" spans="1:20" ht="48" x14ac:dyDescent="0.2">
      <c r="A4099">
        <v>4101</v>
      </c>
      <c r="B4099" s="3" t="s">
        <v>4097</v>
      </c>
      <c r="C4099" s="3" t="s">
        <v>8204</v>
      </c>
      <c r="D4099" s="6">
        <v>600</v>
      </c>
      <c r="E4099" s="8">
        <v>0</v>
      </c>
      <c r="F4099" t="s">
        <v>8220</v>
      </c>
      <c r="G4099" t="s">
        <v>8223</v>
      </c>
      <c r="H4099" t="s">
        <v>8245</v>
      </c>
      <c r="I4099" s="12">
        <v>1485380482</v>
      </c>
      <c r="J4099" s="12">
        <v>1482788482</v>
      </c>
      <c r="K4099" s="13">
        <f>(J4099/86400)+25569</f>
        <v>42730.903726851851</v>
      </c>
      <c r="L4099" t="b">
        <v>0</v>
      </c>
      <c r="M4099">
        <v>0</v>
      </c>
      <c r="N4099" t="b">
        <v>0</v>
      </c>
      <c r="O4099" t="s">
        <v>8269</v>
      </c>
      <c r="Q4099">
        <f>YEAR(K4099)</f>
        <v>2016</v>
      </c>
      <c r="R4099">
        <f t="shared" ref="R4099:R4115" si="119">ROUND(E4099/D4099*100,0)</f>
        <v>0</v>
      </c>
      <c r="S4099" s="17" t="s">
        <v>8343</v>
      </c>
      <c r="T4099" t="s">
        <v>8346</v>
      </c>
    </row>
    <row r="4100" spans="1:20" ht="48" x14ac:dyDescent="0.2">
      <c r="A4100">
        <v>4109</v>
      </c>
      <c r="B4100" s="3" t="s">
        <v>4105</v>
      </c>
      <c r="C4100" s="3" t="s">
        <v>8212</v>
      </c>
      <c r="D4100" s="6">
        <v>500</v>
      </c>
      <c r="E4100" s="8">
        <v>0</v>
      </c>
      <c r="F4100" t="s">
        <v>8220</v>
      </c>
      <c r="G4100" t="s">
        <v>8224</v>
      </c>
      <c r="H4100" t="s">
        <v>8246</v>
      </c>
      <c r="I4100" s="12">
        <v>1448805404</v>
      </c>
      <c r="J4100" s="12">
        <v>1446209804</v>
      </c>
      <c r="K4100" s="13">
        <f>(J4100/86400)+25569</f>
        <v>42307.539398148147</v>
      </c>
      <c r="L4100" t="b">
        <v>0</v>
      </c>
      <c r="M4100">
        <v>0</v>
      </c>
      <c r="N4100" t="b">
        <v>0</v>
      </c>
      <c r="O4100" t="s">
        <v>8269</v>
      </c>
      <c r="Q4100">
        <f>YEAR(K4100)</f>
        <v>2015</v>
      </c>
      <c r="R4100">
        <f t="shared" si="119"/>
        <v>0</v>
      </c>
      <c r="S4100" s="17" t="s">
        <v>8343</v>
      </c>
      <c r="T4100" t="s">
        <v>8346</v>
      </c>
    </row>
    <row r="4101" spans="1:20" ht="48" x14ac:dyDescent="0.2">
      <c r="A4101">
        <v>2943</v>
      </c>
      <c r="B4101" s="3" t="s">
        <v>2943</v>
      </c>
      <c r="C4101" s="3" t="s">
        <v>7053</v>
      </c>
      <c r="D4101" s="6">
        <v>3000</v>
      </c>
      <c r="E4101" s="8">
        <v>0</v>
      </c>
      <c r="F4101" t="s">
        <v>8220</v>
      </c>
      <c r="G4101" t="s">
        <v>8223</v>
      </c>
      <c r="H4101" t="s">
        <v>8245</v>
      </c>
      <c r="I4101" s="12">
        <v>1428894380</v>
      </c>
      <c r="J4101" s="12">
        <v>1426302380</v>
      </c>
      <c r="K4101" s="13">
        <f>(J4101/86400)+25569</f>
        <v>42077.129398148143</v>
      </c>
      <c r="L4101" t="b">
        <v>0</v>
      </c>
      <c r="M4101">
        <v>0</v>
      </c>
      <c r="N4101" t="b">
        <v>0</v>
      </c>
      <c r="O4101" t="s">
        <v>8301</v>
      </c>
      <c r="Q4101">
        <f>YEAR(K4101)</f>
        <v>2015</v>
      </c>
      <c r="R4101">
        <f t="shared" si="119"/>
        <v>0</v>
      </c>
      <c r="S4101" s="17" t="s">
        <v>8343</v>
      </c>
      <c r="T4101" t="s">
        <v>8344</v>
      </c>
    </row>
    <row r="4102" spans="1:20" ht="48" x14ac:dyDescent="0.2">
      <c r="A4102">
        <v>2945</v>
      </c>
      <c r="B4102" s="3" t="s">
        <v>2945</v>
      </c>
      <c r="C4102" s="3" t="s">
        <v>7055</v>
      </c>
      <c r="D4102" s="6">
        <v>50000</v>
      </c>
      <c r="E4102" s="8">
        <v>0</v>
      </c>
      <c r="F4102" t="s">
        <v>8220</v>
      </c>
      <c r="G4102" t="s">
        <v>8223</v>
      </c>
      <c r="H4102" t="s">
        <v>8245</v>
      </c>
      <c r="I4102" s="12">
        <v>1432437660</v>
      </c>
      <c r="J4102" s="12">
        <v>1429845660</v>
      </c>
      <c r="K4102" s="13">
        <f>(J4102/86400)+25569</f>
        <v>42118.139583333337</v>
      </c>
      <c r="L4102" t="b">
        <v>0</v>
      </c>
      <c r="M4102">
        <v>0</v>
      </c>
      <c r="N4102" t="b">
        <v>0</v>
      </c>
      <c r="O4102" t="s">
        <v>8301</v>
      </c>
      <c r="Q4102">
        <f>YEAR(K4102)</f>
        <v>2015</v>
      </c>
      <c r="R4102">
        <f t="shared" si="119"/>
        <v>0</v>
      </c>
      <c r="S4102" s="17" t="s">
        <v>8343</v>
      </c>
      <c r="T4102" t="s">
        <v>8344</v>
      </c>
    </row>
    <row r="4103" spans="1:20" ht="48" x14ac:dyDescent="0.2">
      <c r="A4103">
        <v>2950</v>
      </c>
      <c r="B4103" s="3" t="s">
        <v>2950</v>
      </c>
      <c r="C4103" s="3" t="s">
        <v>7060</v>
      </c>
      <c r="D4103" s="6">
        <v>5000000</v>
      </c>
      <c r="E4103" s="8">
        <v>0</v>
      </c>
      <c r="F4103" t="s">
        <v>8220</v>
      </c>
      <c r="G4103" t="s">
        <v>8223</v>
      </c>
      <c r="H4103" t="s">
        <v>8245</v>
      </c>
      <c r="I4103" s="12">
        <v>1453538752</v>
      </c>
      <c r="J4103" s="12">
        <v>1450946752</v>
      </c>
      <c r="K4103" s="13">
        <f>(J4103/86400)+25569</f>
        <v>42362.36518518519</v>
      </c>
      <c r="L4103" t="b">
        <v>0</v>
      </c>
      <c r="M4103">
        <v>0</v>
      </c>
      <c r="N4103" t="b">
        <v>0</v>
      </c>
      <c r="O4103" t="s">
        <v>8301</v>
      </c>
      <c r="Q4103">
        <f>YEAR(K4103)</f>
        <v>2015</v>
      </c>
      <c r="R4103">
        <f t="shared" si="119"/>
        <v>0</v>
      </c>
      <c r="S4103" s="17" t="s">
        <v>8343</v>
      </c>
      <c r="T4103" t="s">
        <v>8344</v>
      </c>
    </row>
    <row r="4104" spans="1:20" ht="48" hidden="1" x14ac:dyDescent="0.2">
      <c r="A4104">
        <v>2954</v>
      </c>
      <c r="B4104" s="3" t="s">
        <v>2954</v>
      </c>
      <c r="C4104" s="3" t="s">
        <v>7064</v>
      </c>
      <c r="D4104" s="6">
        <v>15000</v>
      </c>
      <c r="E4104" s="8">
        <v>0</v>
      </c>
      <c r="F4104" t="s">
        <v>8219</v>
      </c>
      <c r="G4104" t="s">
        <v>8223</v>
      </c>
      <c r="H4104" t="s">
        <v>8245</v>
      </c>
      <c r="I4104" s="12">
        <v>1489669203</v>
      </c>
      <c r="J4104" s="12">
        <v>1487944803</v>
      </c>
      <c r="K4104" s="13">
        <f>(J4104/86400)+25569</f>
        <v>42790.583368055552</v>
      </c>
      <c r="L4104" t="b">
        <v>0</v>
      </c>
      <c r="M4104">
        <v>0</v>
      </c>
      <c r="N4104" t="b">
        <v>0</v>
      </c>
      <c r="O4104" t="s">
        <v>8301</v>
      </c>
      <c r="Q4104">
        <f>YEAR(K4104)</f>
        <v>2017</v>
      </c>
      <c r="R4104">
        <f t="shared" si="119"/>
        <v>0</v>
      </c>
      <c r="S4104" s="17" t="s">
        <v>8343</v>
      </c>
      <c r="T4104" t="s">
        <v>8344</v>
      </c>
    </row>
    <row r="4105" spans="1:20" ht="48" hidden="1" x14ac:dyDescent="0.2">
      <c r="A4105">
        <v>2958</v>
      </c>
      <c r="B4105" s="3" t="s">
        <v>2958</v>
      </c>
      <c r="C4105" s="3" t="s">
        <v>7068</v>
      </c>
      <c r="D4105" s="6">
        <v>80000</v>
      </c>
      <c r="E4105" s="8">
        <v>0</v>
      </c>
      <c r="F4105" t="s">
        <v>8219</v>
      </c>
      <c r="G4105" t="s">
        <v>8223</v>
      </c>
      <c r="H4105" t="s">
        <v>8245</v>
      </c>
      <c r="I4105" s="12">
        <v>1462729317</v>
      </c>
      <c r="J4105" s="12">
        <v>1457548917</v>
      </c>
      <c r="K4105" s="13">
        <f>(J4105/86400)+25569</f>
        <v>42438.779131944444</v>
      </c>
      <c r="L4105" t="b">
        <v>0</v>
      </c>
      <c r="M4105">
        <v>0</v>
      </c>
      <c r="N4105" t="b">
        <v>0</v>
      </c>
      <c r="O4105" t="s">
        <v>8301</v>
      </c>
      <c r="Q4105">
        <f>YEAR(K4105)</f>
        <v>2016</v>
      </c>
      <c r="R4105">
        <f t="shared" si="119"/>
        <v>0</v>
      </c>
      <c r="S4105" s="17" t="s">
        <v>8343</v>
      </c>
      <c r="T4105" t="s">
        <v>8344</v>
      </c>
    </row>
    <row r="4106" spans="1:20" ht="48" hidden="1" x14ac:dyDescent="0.2">
      <c r="A4106">
        <v>2959</v>
      </c>
      <c r="B4106" s="3" t="s">
        <v>2959</v>
      </c>
      <c r="C4106" s="3" t="s">
        <v>7069</v>
      </c>
      <c r="D4106" s="6">
        <v>10000</v>
      </c>
      <c r="E4106" s="8">
        <v>0</v>
      </c>
      <c r="F4106" t="s">
        <v>8219</v>
      </c>
      <c r="G4106" t="s">
        <v>8224</v>
      </c>
      <c r="H4106" t="s">
        <v>8246</v>
      </c>
      <c r="I4106" s="12">
        <v>1465258325</v>
      </c>
      <c r="J4106" s="12">
        <v>1462666325</v>
      </c>
      <c r="K4106" s="13">
        <f>(J4106/86400)+25569</f>
        <v>42498.008391203708</v>
      </c>
      <c r="L4106" t="b">
        <v>0</v>
      </c>
      <c r="M4106">
        <v>0</v>
      </c>
      <c r="N4106" t="b">
        <v>0</v>
      </c>
      <c r="O4106" t="s">
        <v>8301</v>
      </c>
      <c r="Q4106">
        <f>YEAR(K4106)</f>
        <v>2016</v>
      </c>
      <c r="R4106">
        <f t="shared" si="119"/>
        <v>0</v>
      </c>
      <c r="S4106" s="17" t="s">
        <v>8343</v>
      </c>
      <c r="T4106" t="s">
        <v>8344</v>
      </c>
    </row>
    <row r="4107" spans="1:20" ht="48" hidden="1" x14ac:dyDescent="0.2">
      <c r="A4107">
        <v>2960</v>
      </c>
      <c r="B4107" s="3" t="s">
        <v>2960</v>
      </c>
      <c r="C4107" s="3" t="s">
        <v>7070</v>
      </c>
      <c r="D4107" s="6">
        <v>30000000</v>
      </c>
      <c r="E4107" s="8">
        <v>0</v>
      </c>
      <c r="F4107" t="s">
        <v>8219</v>
      </c>
      <c r="G4107" t="s">
        <v>8223</v>
      </c>
      <c r="H4107" t="s">
        <v>8245</v>
      </c>
      <c r="I4107" s="12">
        <v>1410459023</v>
      </c>
      <c r="J4107" s="12">
        <v>1407867023</v>
      </c>
      <c r="K4107" s="13">
        <f>(J4107/86400)+25569</f>
        <v>41863.757210648146</v>
      </c>
      <c r="L4107" t="b">
        <v>0</v>
      </c>
      <c r="M4107">
        <v>0</v>
      </c>
      <c r="N4107" t="b">
        <v>0</v>
      </c>
      <c r="O4107" t="s">
        <v>8301</v>
      </c>
      <c r="Q4107">
        <f>YEAR(K4107)</f>
        <v>2014</v>
      </c>
      <c r="R4107">
        <f t="shared" si="119"/>
        <v>0</v>
      </c>
      <c r="S4107" s="17" t="s">
        <v>8343</v>
      </c>
      <c r="T4107" t="s">
        <v>8344</v>
      </c>
    </row>
    <row r="4108" spans="1:20" ht="48" x14ac:dyDescent="0.2">
      <c r="A4108">
        <v>3054</v>
      </c>
      <c r="B4108" s="3" t="s">
        <v>3054</v>
      </c>
      <c r="C4108" s="3" t="s">
        <v>7164</v>
      </c>
      <c r="D4108" s="6">
        <v>300</v>
      </c>
      <c r="E4108" s="8">
        <v>0</v>
      </c>
      <c r="F4108" t="s">
        <v>8220</v>
      </c>
      <c r="G4108" t="s">
        <v>8223</v>
      </c>
      <c r="H4108" t="s">
        <v>8245</v>
      </c>
      <c r="I4108" s="12">
        <v>1425258240</v>
      </c>
      <c r="J4108" s="12">
        <v>1422043154</v>
      </c>
      <c r="K4108" s="13">
        <f>(J4108/86400)+25569</f>
        <v>42027.832800925928</v>
      </c>
      <c r="L4108" t="b">
        <v>0</v>
      </c>
      <c r="M4108">
        <v>0</v>
      </c>
      <c r="N4108" t="b">
        <v>0</v>
      </c>
      <c r="O4108" t="s">
        <v>8301</v>
      </c>
      <c r="Q4108">
        <f>YEAR(K4108)</f>
        <v>2015</v>
      </c>
      <c r="R4108">
        <f t="shared" si="119"/>
        <v>0</v>
      </c>
      <c r="S4108" s="17" t="s">
        <v>8343</v>
      </c>
      <c r="T4108" t="s">
        <v>8344</v>
      </c>
    </row>
    <row r="4109" spans="1:20" ht="48" x14ac:dyDescent="0.2">
      <c r="A4109">
        <v>3056</v>
      </c>
      <c r="B4109" s="3" t="s">
        <v>3056</v>
      </c>
      <c r="C4109" s="3" t="s">
        <v>7166</v>
      </c>
      <c r="D4109" s="6">
        <v>25000</v>
      </c>
      <c r="E4109" s="8">
        <v>0</v>
      </c>
      <c r="F4109" t="s">
        <v>8220</v>
      </c>
      <c r="G4109" t="s">
        <v>8223</v>
      </c>
      <c r="H4109" t="s">
        <v>8245</v>
      </c>
      <c r="I4109" s="12">
        <v>1412003784</v>
      </c>
      <c r="J4109" s="12">
        <v>1406819784</v>
      </c>
      <c r="K4109" s="13">
        <f>(J4109/86400)+25569</f>
        <v>41851.636388888888</v>
      </c>
      <c r="L4109" t="b">
        <v>0</v>
      </c>
      <c r="M4109">
        <v>0</v>
      </c>
      <c r="N4109" t="b">
        <v>0</v>
      </c>
      <c r="O4109" t="s">
        <v>8301</v>
      </c>
      <c r="Q4109">
        <f>YEAR(K4109)</f>
        <v>2014</v>
      </c>
      <c r="R4109">
        <f t="shared" si="119"/>
        <v>0</v>
      </c>
      <c r="S4109" s="17" t="s">
        <v>8343</v>
      </c>
      <c r="T4109" t="s">
        <v>8344</v>
      </c>
    </row>
    <row r="4110" spans="1:20" ht="48" x14ac:dyDescent="0.2">
      <c r="A4110">
        <v>3057</v>
      </c>
      <c r="B4110" s="3" t="s">
        <v>3057</v>
      </c>
      <c r="C4110" s="3" t="s">
        <v>7167</v>
      </c>
      <c r="D4110" s="6">
        <v>50000</v>
      </c>
      <c r="E4110" s="8">
        <v>0</v>
      </c>
      <c r="F4110" t="s">
        <v>8220</v>
      </c>
      <c r="G4110" t="s">
        <v>8224</v>
      </c>
      <c r="H4110" t="s">
        <v>8246</v>
      </c>
      <c r="I4110" s="12">
        <v>1459694211</v>
      </c>
      <c r="J4110" s="12">
        <v>1457105811</v>
      </c>
      <c r="K4110" s="13">
        <f>(J4110/86400)+25569</f>
        <v>42433.650590277779</v>
      </c>
      <c r="L4110" t="b">
        <v>0</v>
      </c>
      <c r="M4110">
        <v>0</v>
      </c>
      <c r="N4110" t="b">
        <v>0</v>
      </c>
      <c r="O4110" t="s">
        <v>8301</v>
      </c>
      <c r="Q4110">
        <f>YEAR(K4110)</f>
        <v>2016</v>
      </c>
      <c r="R4110">
        <f t="shared" si="119"/>
        <v>0</v>
      </c>
      <c r="S4110" s="17" t="s">
        <v>8343</v>
      </c>
      <c r="T4110" t="s">
        <v>8344</v>
      </c>
    </row>
    <row r="4111" spans="1:20" ht="19" x14ac:dyDescent="0.2">
      <c r="A4111">
        <v>3061</v>
      </c>
      <c r="B4111" s="3" t="s">
        <v>3061</v>
      </c>
      <c r="C4111" s="3" t="s">
        <v>7171</v>
      </c>
      <c r="D4111" s="6">
        <v>1000000</v>
      </c>
      <c r="E4111" s="8">
        <v>0</v>
      </c>
      <c r="F4111" t="s">
        <v>8220</v>
      </c>
      <c r="G4111" t="s">
        <v>8223</v>
      </c>
      <c r="H4111" t="s">
        <v>8245</v>
      </c>
      <c r="I4111" s="12">
        <v>1407955748</v>
      </c>
      <c r="J4111" s="12">
        <v>1405363748</v>
      </c>
      <c r="K4111" s="13">
        <f>(J4111/86400)+25569</f>
        <v>41834.784120370372</v>
      </c>
      <c r="L4111" t="b">
        <v>0</v>
      </c>
      <c r="M4111">
        <v>0</v>
      </c>
      <c r="N4111" t="b">
        <v>0</v>
      </c>
      <c r="O4111" t="s">
        <v>8301</v>
      </c>
      <c r="Q4111">
        <f>YEAR(K4111)</f>
        <v>2014</v>
      </c>
      <c r="R4111">
        <f t="shared" si="119"/>
        <v>0</v>
      </c>
      <c r="S4111" s="17" t="s">
        <v>8343</v>
      </c>
      <c r="T4111" t="s">
        <v>8344</v>
      </c>
    </row>
    <row r="4112" spans="1:20" ht="48" x14ac:dyDescent="0.2">
      <c r="A4112">
        <v>3082</v>
      </c>
      <c r="B4112" s="3" t="s">
        <v>3082</v>
      </c>
      <c r="C4112" s="3" t="s">
        <v>7192</v>
      </c>
      <c r="D4112" s="6">
        <v>9000</v>
      </c>
      <c r="E4112" s="8">
        <v>0</v>
      </c>
      <c r="F4112" t="s">
        <v>8220</v>
      </c>
      <c r="G4112" t="s">
        <v>8223</v>
      </c>
      <c r="H4112" t="s">
        <v>8245</v>
      </c>
      <c r="I4112" s="12">
        <v>1447628946</v>
      </c>
      <c r="J4112" s="12">
        <v>1445033346</v>
      </c>
      <c r="K4112" s="13">
        <f>(J4112/86400)+25569</f>
        <v>42293.922986111109</v>
      </c>
      <c r="L4112" t="b">
        <v>0</v>
      </c>
      <c r="M4112">
        <v>0</v>
      </c>
      <c r="N4112" t="b">
        <v>0</v>
      </c>
      <c r="O4112" t="s">
        <v>8301</v>
      </c>
      <c r="Q4112">
        <f>YEAR(K4112)</f>
        <v>2015</v>
      </c>
      <c r="R4112">
        <f t="shared" si="119"/>
        <v>0</v>
      </c>
      <c r="S4112" s="17" t="s">
        <v>8343</v>
      </c>
      <c r="T4112" t="s">
        <v>8344</v>
      </c>
    </row>
    <row r="4113" spans="1:20" ht="48" x14ac:dyDescent="0.2">
      <c r="A4113">
        <v>3114</v>
      </c>
      <c r="B4113" s="3" t="s">
        <v>3114</v>
      </c>
      <c r="C4113" s="3" t="s">
        <v>7224</v>
      </c>
      <c r="D4113" s="6">
        <v>75000</v>
      </c>
      <c r="E4113" s="8">
        <v>0</v>
      </c>
      <c r="F4113" t="s">
        <v>8220</v>
      </c>
      <c r="G4113" t="s">
        <v>8223</v>
      </c>
      <c r="H4113" t="s">
        <v>8245</v>
      </c>
      <c r="I4113" s="12">
        <v>1411312250</v>
      </c>
      <c r="J4113" s="12">
        <v>1406128250</v>
      </c>
      <c r="K4113" s="13">
        <f>(J4113/86400)+25569</f>
        <v>41843.632523148146</v>
      </c>
      <c r="L4113" t="b">
        <v>0</v>
      </c>
      <c r="M4113">
        <v>0</v>
      </c>
      <c r="N4113" t="b">
        <v>0</v>
      </c>
      <c r="O4113" t="s">
        <v>8301</v>
      </c>
      <c r="Q4113">
        <f>YEAR(K4113)</f>
        <v>2014</v>
      </c>
      <c r="R4113">
        <f t="shared" si="119"/>
        <v>0</v>
      </c>
      <c r="S4113" s="17" t="s">
        <v>8343</v>
      </c>
      <c r="T4113" t="s">
        <v>8344</v>
      </c>
    </row>
    <row r="4114" spans="1:20" ht="19" hidden="1" x14ac:dyDescent="0.2">
      <c r="A4114">
        <v>3125</v>
      </c>
      <c r="B4114" s="3" t="s">
        <v>3125</v>
      </c>
      <c r="C4114" s="3" t="s">
        <v>7235</v>
      </c>
      <c r="D4114" s="6">
        <v>1500000</v>
      </c>
      <c r="E4114" s="8">
        <v>0</v>
      </c>
      <c r="F4114" t="s">
        <v>8219</v>
      </c>
      <c r="G4114" t="s">
        <v>8223</v>
      </c>
      <c r="H4114" t="s">
        <v>8245</v>
      </c>
      <c r="I4114" s="12">
        <v>1452142672</v>
      </c>
      <c r="J4114" s="12">
        <v>1449550672</v>
      </c>
      <c r="K4114" s="13">
        <f>(J4114/86400)+25569</f>
        <v>42346.20685185185</v>
      </c>
      <c r="L4114" t="b">
        <v>0</v>
      </c>
      <c r="M4114">
        <v>0</v>
      </c>
      <c r="N4114" t="b">
        <v>0</v>
      </c>
      <c r="O4114" t="s">
        <v>8301</v>
      </c>
      <c r="Q4114">
        <f>YEAR(K4114)</f>
        <v>2015</v>
      </c>
      <c r="R4114">
        <f t="shared" si="119"/>
        <v>0</v>
      </c>
      <c r="S4114" s="17" t="s">
        <v>8343</v>
      </c>
      <c r="T4114" t="s">
        <v>8344</v>
      </c>
    </row>
    <row r="4115" spans="1:20" ht="48" hidden="1" x14ac:dyDescent="0.2">
      <c r="A4115">
        <v>3127</v>
      </c>
      <c r="B4115" s="3" t="s">
        <v>3127</v>
      </c>
      <c r="C4115" s="3" t="s">
        <v>7237</v>
      </c>
      <c r="D4115" s="6">
        <v>100000</v>
      </c>
      <c r="E4115" s="8">
        <v>0</v>
      </c>
      <c r="F4115" t="s">
        <v>8219</v>
      </c>
      <c r="G4115" t="s">
        <v>8223</v>
      </c>
      <c r="H4115" t="s">
        <v>8245</v>
      </c>
      <c r="I4115" s="12">
        <v>1425242029</v>
      </c>
      <c r="J4115" s="12">
        <v>1422650029</v>
      </c>
      <c r="K4115" s="13">
        <f>(J4115/86400)+25569</f>
        <v>42034.856817129628</v>
      </c>
      <c r="L4115" t="b">
        <v>0</v>
      </c>
      <c r="M4115">
        <v>0</v>
      </c>
      <c r="N4115" t="b">
        <v>0</v>
      </c>
      <c r="O4115" t="s">
        <v>8301</v>
      </c>
      <c r="Q4115">
        <f>YEAR(K4115)</f>
        <v>2015</v>
      </c>
      <c r="R4115">
        <f t="shared" si="119"/>
        <v>0</v>
      </c>
      <c r="S4115" s="17" t="s">
        <v>8343</v>
      </c>
      <c r="T4115" t="s">
        <v>8344</v>
      </c>
    </row>
  </sheetData>
  <autoFilter ref="A1:T4115" xr:uid="{00000000-0001-0000-0000-000000000000}">
    <filterColumn colId="5">
      <filters>
        <filter val="failed"/>
      </filters>
    </filterColumn>
  </autoFilter>
  <conditionalFormatting sqref="F1:F1048576">
    <cfRule type="containsText" dxfId="3" priority="5" operator="containsText" text="canceled">
      <formula>NOT(ISERROR(SEARCH("canceled",F1)))</formula>
    </cfRule>
    <cfRule type="cellIs" dxfId="2" priority="6" operator="equal">
      <formula>"fail"</formula>
    </cfRule>
    <cfRule type="containsText" dxfId="1" priority="7" operator="containsText" text="Successful">
      <formula>NOT(ISERROR(SEARCH("Successful",F1)))</formula>
    </cfRule>
    <cfRule type="containsText" dxfId="0" priority="8" operator="containsText" text="live">
      <formula>NOT(ISERROR(SEARCH("live",F1)))</formula>
    </cfRule>
  </conditionalFormatting>
  <conditionalFormatting sqref="R1:R1048576">
    <cfRule type="colorScale" priority="1">
      <colorScale>
        <cfvo type="min"/>
        <cfvo type="percentile" val="90"/>
        <color rgb="FFFF4700"/>
        <color rgb="FF00B0F0"/>
      </colorScale>
    </cfRule>
    <cfRule type="colorScale" priority="2">
      <colorScale>
        <cfvo type="min"/>
        <cfvo type="max"/>
        <color rgb="FFFF6411"/>
        <color rgb="FFFFEF9C"/>
      </colorScale>
    </cfRule>
    <cfRule type="colorScale" priority="3">
      <colorScale>
        <cfvo type="min"/>
        <cfvo type="max"/>
        <color rgb="FFFF0000"/>
        <color rgb="FF00A8D0"/>
      </colorScale>
    </cfRule>
    <cfRule type="colorScale" priority="4">
      <colorScale>
        <cfvo type="min"/>
        <cfvo type="max"/>
        <color rgb="FFFF7128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4344-3E1D-5540-A97A-3CA12071CB12}">
  <dimension ref="A1:E18"/>
  <sheetViews>
    <sheetView topLeftCell="A31" workbookViewId="0">
      <selection activeCell="K15" sqref="K15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  <col min="7" max="7" width="6.83203125" bestFit="1" customWidth="1"/>
    <col min="8" max="15" width="7.83203125" bestFit="1" customWidth="1"/>
    <col min="16" max="16" width="6.83203125" bestFit="1" customWidth="1"/>
    <col min="17" max="24" width="7.83203125" bestFit="1" customWidth="1"/>
    <col min="25" max="25" width="6.83203125" bestFit="1" customWidth="1"/>
    <col min="26" max="26" width="7.83203125" bestFit="1" customWidth="1"/>
    <col min="27" max="27" width="6.83203125" bestFit="1" customWidth="1"/>
    <col min="28" max="30" width="7.83203125" bestFit="1" customWidth="1"/>
    <col min="31" max="33" width="6.83203125" bestFit="1" customWidth="1"/>
    <col min="34" max="38" width="7.83203125" bestFit="1" customWidth="1"/>
    <col min="39" max="41" width="6.83203125" bestFit="1" customWidth="1"/>
    <col min="42" max="56" width="7.83203125" bestFit="1" customWidth="1"/>
    <col min="57" max="57" width="6.83203125" bestFit="1" customWidth="1"/>
    <col min="58" max="71" width="7.83203125" bestFit="1" customWidth="1"/>
    <col min="72" max="78" width="8.83203125" bestFit="1" customWidth="1"/>
    <col min="79" max="80" width="7.83203125" bestFit="1" customWidth="1"/>
    <col min="81" max="94" width="8.83203125" bestFit="1" customWidth="1"/>
    <col min="95" max="99" width="7.83203125" bestFit="1" customWidth="1"/>
    <col min="100" max="103" width="8.83203125" bestFit="1" customWidth="1"/>
    <col min="104" max="107" width="6.83203125" bestFit="1" customWidth="1"/>
    <col min="108" max="124" width="7.83203125" bestFit="1" customWidth="1"/>
    <col min="125" max="127" width="6.83203125" bestFit="1" customWidth="1"/>
    <col min="128" max="141" width="7.83203125" bestFit="1" customWidth="1"/>
    <col min="142" max="147" width="6.83203125" bestFit="1" customWidth="1"/>
    <col min="148" max="158" width="7.83203125" bestFit="1" customWidth="1"/>
    <col min="159" max="160" width="6.83203125" bestFit="1" customWidth="1"/>
    <col min="161" max="169" width="7.83203125" bestFit="1" customWidth="1"/>
    <col min="170" max="171" width="6.83203125" bestFit="1" customWidth="1"/>
    <col min="172" max="176" width="7.83203125" bestFit="1" customWidth="1"/>
    <col min="177" max="183" width="6.83203125" bestFit="1" customWidth="1"/>
    <col min="184" max="190" width="7.83203125" bestFit="1" customWidth="1"/>
    <col min="191" max="192" width="6.83203125" bestFit="1" customWidth="1"/>
    <col min="193" max="200" width="7.83203125" bestFit="1" customWidth="1"/>
    <col min="201" max="204" width="6.83203125" bestFit="1" customWidth="1"/>
    <col min="205" max="213" width="7.83203125" bestFit="1" customWidth="1"/>
    <col min="214" max="219" width="8.83203125" bestFit="1" customWidth="1"/>
    <col min="220" max="222" width="7.83203125" bestFit="1" customWidth="1"/>
    <col min="223" max="229" width="8.83203125" bestFit="1" customWidth="1"/>
    <col min="230" max="233" width="7.83203125" bestFit="1" customWidth="1"/>
    <col min="234" max="234" width="8.83203125" bestFit="1" customWidth="1"/>
    <col min="235" max="237" width="6.83203125" bestFit="1" customWidth="1"/>
    <col min="238" max="246" width="7.83203125" bestFit="1" customWidth="1"/>
    <col min="247" max="250" width="6.83203125" bestFit="1" customWidth="1"/>
    <col min="251" max="254" width="7.83203125" bestFit="1" customWidth="1"/>
    <col min="255" max="257" width="6.83203125" bestFit="1" customWidth="1"/>
    <col min="258" max="261" width="7.83203125" bestFit="1" customWidth="1"/>
    <col min="262" max="265" width="6.83203125" bestFit="1" customWidth="1"/>
    <col min="266" max="269" width="7.83203125" bestFit="1" customWidth="1"/>
    <col min="270" max="271" width="6.83203125" bestFit="1" customWidth="1"/>
    <col min="272" max="277" width="7.83203125" bestFit="1" customWidth="1"/>
    <col min="278" max="281" width="6.83203125" bestFit="1" customWidth="1"/>
    <col min="282" max="289" width="7.83203125" bestFit="1" customWidth="1"/>
    <col min="290" max="292" width="6.83203125" bestFit="1" customWidth="1"/>
    <col min="293" max="296" width="7.83203125" bestFit="1" customWidth="1"/>
    <col min="297" max="299" width="6.83203125" bestFit="1" customWidth="1"/>
    <col min="300" max="307" width="7.83203125" bestFit="1" customWidth="1"/>
    <col min="308" max="310" width="6.83203125" bestFit="1" customWidth="1"/>
    <col min="311" max="313" width="7.83203125" bestFit="1" customWidth="1"/>
    <col min="314" max="315" width="8.83203125" bestFit="1" customWidth="1"/>
    <col min="316" max="319" width="7.83203125" bestFit="1" customWidth="1"/>
    <col min="320" max="325" width="8.83203125" bestFit="1" customWidth="1"/>
    <col min="326" max="329" width="7.83203125" bestFit="1" customWidth="1"/>
    <col min="330" max="333" width="8.83203125" bestFit="1" customWidth="1"/>
    <col min="334" max="334" width="6.83203125" bestFit="1" customWidth="1"/>
    <col min="335" max="341" width="7.83203125" bestFit="1" customWidth="1"/>
    <col min="342" max="345" width="6.83203125" bestFit="1" customWidth="1"/>
    <col min="346" max="349" width="7.83203125" bestFit="1" customWidth="1"/>
    <col min="350" max="350" width="6.83203125" bestFit="1" customWidth="1"/>
    <col min="351" max="351" width="12.33203125" bestFit="1" customWidth="1"/>
    <col min="352" max="358" width="7.83203125" bestFit="1" customWidth="1"/>
    <col min="359" max="359" width="6.83203125" bestFit="1" customWidth="1"/>
    <col min="360" max="360" width="7.83203125" bestFit="1" customWidth="1"/>
    <col min="361" max="362" width="6.83203125" bestFit="1" customWidth="1"/>
    <col min="363" max="367" width="7.83203125" bestFit="1" customWidth="1"/>
    <col min="368" max="370" width="8.83203125" bestFit="1" customWidth="1"/>
    <col min="371" max="374" width="7.83203125" bestFit="1" customWidth="1"/>
    <col min="375" max="376" width="6.83203125" bestFit="1" customWidth="1"/>
    <col min="377" max="382" width="7.83203125" bestFit="1" customWidth="1"/>
    <col min="383" max="383" width="6.83203125" bestFit="1" customWidth="1"/>
    <col min="384" max="384" width="7.83203125" bestFit="1" customWidth="1"/>
    <col min="385" max="385" width="6.83203125" bestFit="1" customWidth="1"/>
    <col min="386" max="388" width="7.83203125" bestFit="1" customWidth="1"/>
    <col min="389" max="389" width="8.83203125" bestFit="1" customWidth="1"/>
    <col min="390" max="390" width="7.83203125" bestFit="1" customWidth="1"/>
    <col min="391" max="394" width="8.83203125" bestFit="1" customWidth="1"/>
    <col min="395" max="397" width="7.83203125" bestFit="1" customWidth="1"/>
    <col min="398" max="398" width="8.83203125" bestFit="1" customWidth="1"/>
    <col min="399" max="407" width="7.83203125" bestFit="1" customWidth="1"/>
    <col min="408" max="409" width="6.83203125" bestFit="1" customWidth="1"/>
    <col min="410" max="413" width="7.83203125" bestFit="1" customWidth="1"/>
    <col min="414" max="415" width="6.83203125" bestFit="1" customWidth="1"/>
    <col min="416" max="419" width="7.83203125" bestFit="1" customWidth="1"/>
    <col min="420" max="422" width="6.83203125" bestFit="1" customWidth="1"/>
    <col min="423" max="432" width="7.83203125" bestFit="1" customWidth="1"/>
    <col min="433" max="434" width="6.83203125" bestFit="1" customWidth="1"/>
    <col min="435" max="437" width="7.83203125" bestFit="1" customWidth="1"/>
    <col min="438" max="439" width="6.83203125" bestFit="1" customWidth="1"/>
    <col min="440" max="444" width="7.83203125" bestFit="1" customWidth="1"/>
    <col min="445" max="448" width="8.83203125" bestFit="1" customWidth="1"/>
    <col min="449" max="450" width="7.83203125" bestFit="1" customWidth="1"/>
    <col min="451" max="453" width="8.83203125" bestFit="1" customWidth="1"/>
    <col min="454" max="455" width="7.83203125" bestFit="1" customWidth="1"/>
    <col min="456" max="458" width="8.83203125" bestFit="1" customWidth="1"/>
    <col min="459" max="459" width="6.83203125" bestFit="1" customWidth="1"/>
    <col min="460" max="461" width="7.83203125" bestFit="1" customWidth="1"/>
    <col min="462" max="463" width="6.83203125" bestFit="1" customWidth="1"/>
    <col min="464" max="464" width="7.83203125" bestFit="1" customWidth="1"/>
    <col min="465" max="466" width="6.83203125" bestFit="1" customWidth="1"/>
    <col min="467" max="467" width="7.83203125" bestFit="1" customWidth="1"/>
    <col min="468" max="470" width="6.83203125" bestFit="1" customWidth="1"/>
    <col min="471" max="472" width="7.83203125" bestFit="1" customWidth="1"/>
    <col min="473" max="473" width="6.83203125" bestFit="1" customWidth="1"/>
    <col min="474" max="481" width="7.83203125" bestFit="1" customWidth="1"/>
    <col min="482" max="483" width="6.83203125" bestFit="1" customWidth="1"/>
    <col min="484" max="487" width="7.83203125" bestFit="1" customWidth="1"/>
    <col min="488" max="489" width="6.83203125" bestFit="1" customWidth="1"/>
    <col min="490" max="492" width="7.83203125" bestFit="1" customWidth="1"/>
    <col min="493" max="494" width="6.83203125" bestFit="1" customWidth="1"/>
    <col min="495" max="502" width="7.83203125" bestFit="1" customWidth="1"/>
    <col min="503" max="519" width="8.83203125" bestFit="1" customWidth="1"/>
    <col min="520" max="522" width="7.83203125" bestFit="1" customWidth="1"/>
    <col min="523" max="525" width="8.83203125" bestFit="1" customWidth="1"/>
    <col min="526" max="530" width="6.83203125" bestFit="1" customWidth="1"/>
    <col min="531" max="541" width="7.83203125" bestFit="1" customWidth="1"/>
    <col min="542" max="543" width="6.83203125" bestFit="1" customWidth="1"/>
    <col min="544" max="550" width="7.83203125" bestFit="1" customWidth="1"/>
    <col min="551" max="552" width="6.83203125" bestFit="1" customWidth="1"/>
    <col min="553" max="563" width="7.83203125" bestFit="1" customWidth="1"/>
    <col min="564" max="574" width="6.83203125" bestFit="1" customWidth="1"/>
    <col min="575" max="598" width="7.83203125" bestFit="1" customWidth="1"/>
    <col min="599" max="612" width="6.83203125" bestFit="1" customWidth="1"/>
    <col min="613" max="636" width="7.83203125" bestFit="1" customWidth="1"/>
    <col min="637" max="656" width="6.83203125" bestFit="1" customWidth="1"/>
    <col min="657" max="718" width="7.83203125" bestFit="1" customWidth="1"/>
    <col min="719" max="735" width="6.83203125" bestFit="1" customWidth="1"/>
    <col min="736" max="771" width="7.83203125" bestFit="1" customWidth="1"/>
    <col min="772" max="785" width="6.83203125" bestFit="1" customWidth="1"/>
    <col min="786" max="824" width="7.83203125" bestFit="1" customWidth="1"/>
    <col min="825" max="864" width="8.83203125" bestFit="1" customWidth="1"/>
    <col min="865" max="880" width="7.83203125" bestFit="1" customWidth="1"/>
    <col min="881" max="905" width="8.83203125" bestFit="1" customWidth="1"/>
    <col min="906" max="925" width="7.83203125" bestFit="1" customWidth="1"/>
    <col min="926" max="947" width="8.83203125" bestFit="1" customWidth="1"/>
    <col min="948" max="959" width="6.83203125" bestFit="1" customWidth="1"/>
    <col min="960" max="1011" width="7.83203125" bestFit="1" customWidth="1"/>
    <col min="1012" max="1024" width="6.83203125" bestFit="1" customWidth="1"/>
    <col min="1025" max="1062" width="7.83203125" bestFit="1" customWidth="1"/>
    <col min="1063" max="1083" width="6.83203125" bestFit="1" customWidth="1"/>
    <col min="1084" max="1110" width="7.83203125" bestFit="1" customWidth="1"/>
    <col min="1111" max="1124" width="6.83203125" bestFit="1" customWidth="1"/>
    <col min="1125" max="1162" width="7.83203125" bestFit="1" customWidth="1"/>
    <col min="1163" max="1175" width="6.83203125" bestFit="1" customWidth="1"/>
    <col min="1176" max="1203" width="7.83203125" bestFit="1" customWidth="1"/>
    <col min="1204" max="1215" width="6.83203125" bestFit="1" customWidth="1"/>
    <col min="1216" max="1257" width="7.83203125" bestFit="1" customWidth="1"/>
    <col min="1258" max="1273" width="6.83203125" bestFit="1" customWidth="1"/>
    <col min="1274" max="1293" width="7.83203125" bestFit="1" customWidth="1"/>
    <col min="1294" max="1302" width="6.83203125" bestFit="1" customWidth="1"/>
    <col min="1303" max="1334" width="7.83203125" bestFit="1" customWidth="1"/>
    <col min="1335" max="1346" width="6.83203125" bestFit="1" customWidth="1"/>
    <col min="1347" max="1387" width="7.83203125" bestFit="1" customWidth="1"/>
    <col min="1388" max="1415" width="8.83203125" bestFit="1" customWidth="1"/>
    <col min="1416" max="1419" width="7.83203125" bestFit="1" customWidth="1"/>
    <col min="1420" max="1443" width="8.83203125" bestFit="1" customWidth="1"/>
    <col min="1444" max="1458" width="7.83203125" bestFit="1" customWidth="1"/>
    <col min="1459" max="1474" width="8.83203125" bestFit="1" customWidth="1"/>
    <col min="1475" max="1486" width="6.83203125" bestFit="1" customWidth="1"/>
    <col min="1487" max="1516" width="7.83203125" bestFit="1" customWidth="1"/>
    <col min="1517" max="1525" width="6.83203125" bestFit="1" customWidth="1"/>
    <col min="1526" max="1550" width="7.83203125" bestFit="1" customWidth="1"/>
    <col min="1551" max="1567" width="6.83203125" bestFit="1" customWidth="1"/>
    <col min="1568" max="1590" width="7.83203125" bestFit="1" customWidth="1"/>
    <col min="1591" max="1596" width="6.83203125" bestFit="1" customWidth="1"/>
    <col min="1597" max="1614" width="7.83203125" bestFit="1" customWidth="1"/>
    <col min="1615" max="1628" width="6.83203125" bestFit="1" customWidth="1"/>
    <col min="1629" max="1647" width="7.83203125" bestFit="1" customWidth="1"/>
    <col min="1648" max="1664" width="6.83203125" bestFit="1" customWidth="1"/>
    <col min="1665" max="1690" width="7.83203125" bestFit="1" customWidth="1"/>
    <col min="1691" max="1700" width="6.83203125" bestFit="1" customWidth="1"/>
    <col min="1701" max="1708" width="7.83203125" bestFit="1" customWidth="1"/>
    <col min="1709" max="1714" width="6.83203125" bestFit="1" customWidth="1"/>
    <col min="1715" max="1735" width="7.83203125" bestFit="1" customWidth="1"/>
    <col min="1736" max="1747" width="6.83203125" bestFit="1" customWidth="1"/>
    <col min="1748" max="1773" width="7.83203125" bestFit="1" customWidth="1"/>
    <col min="1774" max="1792" width="8.83203125" bestFit="1" customWidth="1"/>
    <col min="1793" max="1802" width="7.83203125" bestFit="1" customWidth="1"/>
    <col min="1803" max="1820" width="8.83203125" bestFit="1" customWidth="1"/>
    <col min="1821" max="1833" width="7.83203125" bestFit="1" customWidth="1"/>
    <col min="1834" max="1850" width="8.83203125" bestFit="1" customWidth="1"/>
    <col min="1851" max="1860" width="6.83203125" bestFit="1" customWidth="1"/>
    <col min="1861" max="1873" width="7.83203125" bestFit="1" customWidth="1"/>
    <col min="1874" max="1879" width="6.83203125" bestFit="1" customWidth="1"/>
    <col min="1880" max="1881" width="7.83203125" bestFit="1" customWidth="1"/>
    <col min="1882" max="1882" width="9.6640625" bestFit="1" customWidth="1"/>
    <col min="1883" max="1884" width="7.83203125" bestFit="1" customWidth="1"/>
    <col min="1885" max="1886" width="6.83203125" bestFit="1" customWidth="1"/>
    <col min="1887" max="1902" width="7.83203125" bestFit="1" customWidth="1"/>
    <col min="1903" max="1920" width="6.83203125" bestFit="1" customWidth="1"/>
    <col min="1921" max="1932" width="7.83203125" bestFit="1" customWidth="1"/>
    <col min="1933" max="1933" width="8.1640625" bestFit="1" customWidth="1"/>
    <col min="1934" max="1934" width="10.5" bestFit="1" customWidth="1"/>
    <col min="1935" max="1938" width="7.83203125" bestFit="1" customWidth="1"/>
    <col min="1939" max="1939" width="8.83203125" bestFit="1" customWidth="1"/>
    <col min="1940" max="1941" width="7.83203125" bestFit="1" customWidth="1"/>
    <col min="1942" max="1942" width="8.83203125" bestFit="1" customWidth="1"/>
    <col min="1943" max="1945" width="7.83203125" bestFit="1" customWidth="1"/>
    <col min="1946" max="1947" width="6.83203125" bestFit="1" customWidth="1"/>
    <col min="1948" max="1954" width="7.83203125" bestFit="1" customWidth="1"/>
    <col min="1955" max="1956" width="6.83203125" bestFit="1" customWidth="1"/>
    <col min="1957" max="1960" width="7.83203125" bestFit="1" customWidth="1"/>
    <col min="1961" max="1963" width="6.83203125" bestFit="1" customWidth="1"/>
    <col min="1964" max="1971" width="7.83203125" bestFit="1" customWidth="1"/>
    <col min="1972" max="1972" width="6.83203125" bestFit="1" customWidth="1"/>
    <col min="1973" max="1973" width="7.83203125" bestFit="1" customWidth="1"/>
    <col min="1974" max="1975" width="6.83203125" bestFit="1" customWidth="1"/>
    <col min="1976" max="1977" width="7.83203125" bestFit="1" customWidth="1"/>
    <col min="1978" max="1981" width="8.83203125" bestFit="1" customWidth="1"/>
    <col min="1982" max="1982" width="7.83203125" bestFit="1" customWidth="1"/>
    <col min="1983" max="1984" width="8.83203125" bestFit="1" customWidth="1"/>
    <col min="1985" max="1987" width="7.83203125" bestFit="1" customWidth="1"/>
    <col min="1988" max="1991" width="8.83203125" bestFit="1" customWidth="1"/>
    <col min="1992" max="2001" width="7.83203125" bestFit="1" customWidth="1"/>
    <col min="2002" max="2002" width="6.83203125" bestFit="1" customWidth="1"/>
    <col min="2003" max="2017" width="7.83203125" bestFit="1" customWidth="1"/>
    <col min="2018" max="2024" width="6.83203125" bestFit="1" customWidth="1"/>
    <col min="2025" max="2029" width="7.83203125" bestFit="1" customWidth="1"/>
    <col min="2030" max="2034" width="6.83203125" bestFit="1" customWidth="1"/>
    <col min="2035" max="2044" width="7.83203125" bestFit="1" customWidth="1"/>
    <col min="2045" max="2048" width="6.83203125" bestFit="1" customWidth="1"/>
    <col min="2049" max="2056" width="7.83203125" bestFit="1" customWidth="1"/>
    <col min="2057" max="2061" width="6.83203125" bestFit="1" customWidth="1"/>
    <col min="2062" max="2067" width="7.83203125" bestFit="1" customWidth="1"/>
    <col min="2068" max="2074" width="6.83203125" bestFit="1" customWidth="1"/>
    <col min="2075" max="2083" width="7.83203125" bestFit="1" customWidth="1"/>
    <col min="2084" max="2087" width="6.83203125" bestFit="1" customWidth="1"/>
    <col min="2088" max="2095" width="7.83203125" bestFit="1" customWidth="1"/>
    <col min="2096" max="2103" width="8.83203125" bestFit="1" customWidth="1"/>
    <col min="2104" max="2107" width="7.83203125" bestFit="1" customWidth="1"/>
    <col min="2108" max="2116" width="8.83203125" bestFit="1" customWidth="1"/>
    <col min="2117" max="2119" width="7.83203125" bestFit="1" customWidth="1"/>
    <col min="2120" max="2127" width="8.83203125" bestFit="1" customWidth="1"/>
    <col min="2128" max="2129" width="6.83203125" bestFit="1" customWidth="1"/>
    <col min="2130" max="2148" width="7.83203125" bestFit="1" customWidth="1"/>
    <col min="2149" max="2157" width="6.83203125" bestFit="1" customWidth="1"/>
    <col min="2158" max="2165" width="7.83203125" bestFit="1" customWidth="1"/>
    <col min="2166" max="2174" width="6.83203125" bestFit="1" customWidth="1"/>
    <col min="2175" max="2194" width="7.83203125" bestFit="1" customWidth="1"/>
    <col min="2195" max="2200" width="6.83203125" bestFit="1" customWidth="1"/>
    <col min="2201" max="2216" width="7.83203125" bestFit="1" customWidth="1"/>
    <col min="2217" max="2223" width="6.83203125" bestFit="1" customWidth="1"/>
    <col min="2224" max="2232" width="7.83203125" bestFit="1" customWidth="1"/>
    <col min="2233" max="2238" width="6.83203125" bestFit="1" customWidth="1"/>
    <col min="2239" max="2254" width="7.83203125" bestFit="1" customWidth="1"/>
    <col min="2255" max="2258" width="6.83203125" bestFit="1" customWidth="1"/>
    <col min="2259" max="2271" width="7.83203125" bestFit="1" customWidth="1"/>
    <col min="2272" max="2274" width="6.83203125" bestFit="1" customWidth="1"/>
    <col min="2275" max="2289" width="7.83203125" bestFit="1" customWidth="1"/>
    <col min="2290" max="2294" width="6.83203125" bestFit="1" customWidth="1"/>
    <col min="2295" max="2305" width="7.83203125" bestFit="1" customWidth="1"/>
    <col min="2306" max="2318" width="8.83203125" bestFit="1" customWidth="1"/>
    <col min="2319" max="2320" width="7.83203125" bestFit="1" customWidth="1"/>
    <col min="2321" max="2332" width="8.83203125" bestFit="1" customWidth="1"/>
    <col min="2333" max="2337" width="7.83203125" bestFit="1" customWidth="1"/>
    <col min="2338" max="2343" width="8.83203125" bestFit="1" customWidth="1"/>
    <col min="2344" max="2348" width="6.83203125" bestFit="1" customWidth="1"/>
    <col min="2349" max="2362" width="7.83203125" bestFit="1" customWidth="1"/>
    <col min="2363" max="2371" width="6.83203125" bestFit="1" customWidth="1"/>
    <col min="2372" max="2386" width="7.83203125" bestFit="1" customWidth="1"/>
    <col min="2387" max="2389" width="6.83203125" bestFit="1" customWidth="1"/>
    <col min="2390" max="2400" width="7.83203125" bestFit="1" customWidth="1"/>
    <col min="2401" max="2409" width="6.83203125" bestFit="1" customWidth="1"/>
    <col min="2410" max="2425" width="7.83203125" bestFit="1" customWidth="1"/>
    <col min="2426" max="2431" width="6.83203125" bestFit="1" customWidth="1"/>
    <col min="2432" max="2438" width="7.83203125" bestFit="1" customWidth="1"/>
    <col min="2439" max="2442" width="6.83203125" bestFit="1" customWidth="1"/>
    <col min="2443" max="2454" width="7.83203125" bestFit="1" customWidth="1"/>
    <col min="2455" max="2459" width="6.83203125" bestFit="1" customWidth="1"/>
    <col min="2460" max="2464" width="7.83203125" bestFit="1" customWidth="1"/>
    <col min="2465" max="2469" width="6.83203125" bestFit="1" customWidth="1"/>
    <col min="2470" max="2474" width="7.83203125" bestFit="1" customWidth="1"/>
    <col min="2475" max="2482" width="6.83203125" bestFit="1" customWidth="1"/>
    <col min="2483" max="2498" width="7.83203125" bestFit="1" customWidth="1"/>
    <col min="2499" max="2511" width="8.83203125" bestFit="1" customWidth="1"/>
    <col min="2512" max="2516" width="7.83203125" bestFit="1" customWidth="1"/>
    <col min="2517" max="2529" width="8.83203125" bestFit="1" customWidth="1"/>
    <col min="2530" max="2535" width="7.83203125" bestFit="1" customWidth="1"/>
    <col min="2536" max="2543" width="8.83203125" bestFit="1" customWidth="1"/>
    <col min="2544" max="2547" width="6.83203125" bestFit="1" customWidth="1"/>
    <col min="2548" max="2562" width="7.83203125" bestFit="1" customWidth="1"/>
    <col min="2563" max="2565" width="6.83203125" bestFit="1" customWidth="1"/>
    <col min="2566" max="2576" width="7.83203125" bestFit="1" customWidth="1"/>
    <col min="2577" max="2578" width="6.83203125" bestFit="1" customWidth="1"/>
    <col min="2579" max="2593" width="7.83203125" bestFit="1" customWidth="1"/>
    <col min="2594" max="2606" width="6.83203125" bestFit="1" customWidth="1"/>
    <col min="2607" max="2627" width="7.83203125" bestFit="1" customWidth="1"/>
    <col min="2628" max="2638" width="6.83203125" bestFit="1" customWidth="1"/>
    <col min="2639" max="2685" width="7.83203125" bestFit="1" customWidth="1"/>
    <col min="2686" max="2701" width="6.83203125" bestFit="1" customWidth="1"/>
    <col min="2702" max="2743" width="7.83203125" bestFit="1" customWidth="1"/>
    <col min="2744" max="2765" width="6.83203125" bestFit="1" customWidth="1"/>
    <col min="2766" max="2802" width="7.83203125" bestFit="1" customWidth="1"/>
    <col min="2803" max="2812" width="6.83203125" bestFit="1" customWidth="1"/>
    <col min="2813" max="2853" width="7.83203125" bestFit="1" customWidth="1"/>
    <col min="2854" max="2867" width="6.83203125" bestFit="1" customWidth="1"/>
    <col min="2868" max="2906" width="7.83203125" bestFit="1" customWidth="1"/>
    <col min="2907" max="2950" width="8.83203125" bestFit="1" customWidth="1"/>
    <col min="2951" max="2964" width="7.83203125" bestFit="1" customWidth="1"/>
    <col min="2965" max="2988" width="8.83203125" bestFit="1" customWidth="1"/>
    <col min="2989" max="3000" width="7.83203125" bestFit="1" customWidth="1"/>
    <col min="3001" max="3017" width="8.83203125" bestFit="1" customWidth="1"/>
    <col min="3018" max="3022" width="6.83203125" bestFit="1" customWidth="1"/>
    <col min="3023" max="3059" width="7.83203125" bestFit="1" customWidth="1"/>
    <col min="3060" max="3081" width="6.83203125" bestFit="1" customWidth="1"/>
    <col min="3082" max="3123" width="7.83203125" bestFit="1" customWidth="1"/>
    <col min="3124" max="3140" width="6.83203125" bestFit="1" customWidth="1"/>
    <col min="3141" max="3173" width="7.83203125" bestFit="1" customWidth="1"/>
    <col min="3174" max="3196" width="6.83203125" bestFit="1" customWidth="1"/>
    <col min="3197" max="3226" width="7.83203125" bestFit="1" customWidth="1"/>
    <col min="3227" max="3244" width="6.83203125" bestFit="1" customWidth="1"/>
    <col min="3245" max="3294" width="7.83203125" bestFit="1" customWidth="1"/>
    <col min="3295" max="3312" width="6.83203125" bestFit="1" customWidth="1"/>
    <col min="3313" max="3355" width="7.83203125" bestFit="1" customWidth="1"/>
    <col min="3356" max="3368" width="6.83203125" bestFit="1" customWidth="1"/>
    <col min="3369" max="3404" width="7.83203125" bestFit="1" customWidth="1"/>
    <col min="3405" max="3419" width="6.83203125" bestFit="1" customWidth="1"/>
    <col min="3420" max="3443" width="7.83203125" bestFit="1" customWidth="1"/>
    <col min="3444" max="3456" width="6.83203125" bestFit="1" customWidth="1"/>
    <col min="3457" max="3492" width="7.83203125" bestFit="1" customWidth="1"/>
    <col min="3493" max="3523" width="8.83203125" bestFit="1" customWidth="1"/>
    <col min="3524" max="3535" width="7.83203125" bestFit="1" customWidth="1"/>
    <col min="3536" max="3569" width="8.83203125" bestFit="1" customWidth="1"/>
    <col min="3570" max="3577" width="7.83203125" bestFit="1" customWidth="1"/>
    <col min="3578" max="3584" width="8.83203125" bestFit="1" customWidth="1"/>
    <col min="3585" max="3595" width="6.83203125" bestFit="1" customWidth="1"/>
    <col min="3596" max="3617" width="7.83203125" bestFit="1" customWidth="1"/>
    <col min="3618" max="3629" width="6.83203125" bestFit="1" customWidth="1"/>
    <col min="3630" max="3666" width="7.83203125" bestFit="1" customWidth="1"/>
    <col min="3667" max="3682" width="6.83203125" bestFit="1" customWidth="1"/>
    <col min="3683" max="3721" width="7.83203125" bestFit="1" customWidth="1"/>
    <col min="3722" max="3743" width="6.83203125" bestFit="1" customWidth="1"/>
    <col min="3744" max="3766" width="7.83203125" bestFit="1" customWidth="1"/>
    <col min="3767" max="3787" width="6.83203125" bestFit="1" customWidth="1"/>
    <col min="3788" max="3824" width="7.83203125" bestFit="1" customWidth="1"/>
    <col min="3825" max="3835" width="6.83203125" bestFit="1" customWidth="1"/>
    <col min="3836" max="3858" width="7.83203125" bestFit="1" customWidth="1"/>
    <col min="3859" max="3873" width="6.83203125" bestFit="1" customWidth="1"/>
    <col min="3874" max="3902" width="7.83203125" bestFit="1" customWidth="1"/>
    <col min="3903" max="3910" width="6.83203125" bestFit="1" customWidth="1"/>
    <col min="3911" max="3931" width="7.83203125" bestFit="1" customWidth="1"/>
    <col min="3932" max="3939" width="6.83203125" bestFit="1" customWidth="1"/>
    <col min="3940" max="3968" width="7.83203125" bestFit="1" customWidth="1"/>
    <col min="3969" max="3987" width="8.83203125" bestFit="1" customWidth="1"/>
    <col min="3988" max="4002" width="7.83203125" bestFit="1" customWidth="1"/>
    <col min="4003" max="4035" width="8.83203125" bestFit="1" customWidth="1"/>
    <col min="4036" max="4045" width="7.83203125" bestFit="1" customWidth="1"/>
    <col min="4046" max="4059" width="8.83203125" bestFit="1" customWidth="1"/>
    <col min="4060" max="4065" width="6.83203125" bestFit="1" customWidth="1"/>
    <col min="4066" max="4094" width="7.83203125" bestFit="1" customWidth="1"/>
    <col min="4095" max="4108" width="6.83203125" bestFit="1" customWidth="1"/>
    <col min="4109" max="4117" width="7.83203125" bestFit="1" customWidth="1"/>
    <col min="4118" max="4118" width="6.83203125" bestFit="1" customWidth="1"/>
    <col min="4119" max="4119" width="13" bestFit="1" customWidth="1"/>
    <col min="4120" max="4120" width="10" bestFit="1" customWidth="1"/>
  </cols>
  <sheetData>
    <row r="1" spans="1:5" x14ac:dyDescent="0.2">
      <c r="A1" s="14" t="s">
        <v>8325</v>
      </c>
      <c r="B1" t="s">
        <v>8343</v>
      </c>
    </row>
    <row r="2" spans="1:5" x14ac:dyDescent="0.2">
      <c r="A2" s="14" t="s">
        <v>8306</v>
      </c>
      <c r="B2" t="s">
        <v>8311</v>
      </c>
    </row>
    <row r="4" spans="1:5" x14ac:dyDescent="0.2">
      <c r="A4" s="14" t="s">
        <v>8312</v>
      </c>
      <c r="B4" s="14" t="s">
        <v>8308</v>
      </c>
    </row>
    <row r="5" spans="1:5" x14ac:dyDescent="0.2">
      <c r="A5" s="14" t="s">
        <v>8309</v>
      </c>
      <c r="B5" t="s">
        <v>8218</v>
      </c>
      <c r="C5" t="s">
        <v>8220</v>
      </c>
      <c r="D5" t="s">
        <v>8219</v>
      </c>
      <c r="E5" t="s">
        <v>8310</v>
      </c>
    </row>
    <row r="6" spans="1:5" x14ac:dyDescent="0.2">
      <c r="A6" s="15" t="s">
        <v>8315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">
      <c r="A7" s="15" t="s">
        <v>8323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">
      <c r="A8" s="15" t="s">
        <v>8319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">
      <c r="A9" s="15" t="s">
        <v>8320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">
      <c r="A10" s="15" t="s">
        <v>8316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">
      <c r="A11" s="15" t="s">
        <v>8324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">
      <c r="A12" s="15" t="s">
        <v>8317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">
      <c r="A13" s="15" t="s">
        <v>8314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">
      <c r="A14" s="15" t="s">
        <v>8313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">
      <c r="A15" s="15" t="s">
        <v>8321</v>
      </c>
      <c r="B15" s="12">
        <v>65</v>
      </c>
      <c r="C15" s="12">
        <v>50</v>
      </c>
      <c r="D15" s="12"/>
      <c r="E15" s="12">
        <v>115</v>
      </c>
    </row>
    <row r="16" spans="1:5" x14ac:dyDescent="0.2">
      <c r="A16" s="15" t="s">
        <v>8322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">
      <c r="A17" s="15" t="s">
        <v>8318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">
      <c r="A18" s="15" t="s">
        <v>8310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0B7DF-F188-D64F-B593-E8CA89AE3F4C}">
  <dimension ref="A1:H13"/>
  <sheetViews>
    <sheetView tabSelected="1" workbookViewId="0">
      <selection activeCell="I11" sqref="I11"/>
    </sheetView>
  </sheetViews>
  <sheetFormatPr baseColWidth="10" defaultRowHeight="15" x14ac:dyDescent="0.2"/>
  <cols>
    <col min="1" max="1" width="16" bestFit="1" customWidth="1"/>
    <col min="2" max="2" width="15.6640625" bestFit="1" customWidth="1"/>
    <col min="3" max="3" width="13.5" bestFit="1" customWidth="1"/>
    <col min="4" max="4" width="24" bestFit="1" customWidth="1"/>
    <col min="5" max="5" width="20.6640625" bestFit="1" customWidth="1"/>
    <col min="6" max="6" width="22.33203125" style="21" bestFit="1" customWidth="1"/>
    <col min="7" max="7" width="14.33203125" style="12" bestFit="1" customWidth="1"/>
    <col min="8" max="8" width="15.83203125" style="12" bestFit="1" customWidth="1"/>
  </cols>
  <sheetData>
    <row r="1" spans="1:8" s="1" customFormat="1" x14ac:dyDescent="0.2">
      <c r="A1" s="1" t="s">
        <v>8379</v>
      </c>
      <c r="B1" s="1" t="s">
        <v>8380</v>
      </c>
      <c r="C1" s="1" t="s">
        <v>8381</v>
      </c>
      <c r="D1" s="1" t="s">
        <v>8382</v>
      </c>
      <c r="E1" s="1" t="s">
        <v>8383</v>
      </c>
      <c r="F1" s="19" t="s">
        <v>8384</v>
      </c>
      <c r="G1" s="19" t="s">
        <v>8385</v>
      </c>
      <c r="H1" s="19" t="s">
        <v>8386</v>
      </c>
    </row>
    <row r="2" spans="1:8" x14ac:dyDescent="0.2">
      <c r="A2" t="s">
        <v>8387</v>
      </c>
      <c r="B2">
        <f>COUNTIFS(KickStarter!F:F,"Successful",KickStarter!D:D,"&lt;1000",KickStarter!T:T,"plays")</f>
        <v>141</v>
      </c>
      <c r="C2">
        <f>COUNTIFS(KickStarter!F:F,"failed",KickStarter!D:D,"&lt;1000",KickStarter!T:T,"plays")</f>
        <v>45</v>
      </c>
      <c r="D2">
        <f>COUNTIFS(KickStarter!F:F,"cancled",KickStarter!D:D,"&lt;1000",KickStarter!T:T,"plays")</f>
        <v>0</v>
      </c>
      <c r="E2">
        <f>SUM(B2:D2)</f>
        <v>186</v>
      </c>
      <c r="F2" s="20">
        <f>IFERROR(ROUND(B2/E2*100,0),0)%</f>
        <v>0.76</v>
      </c>
      <c r="G2" s="20">
        <f>IFERROR(ROUND(C2/E2*100,0),0)%</f>
        <v>0.24</v>
      </c>
      <c r="H2" s="20">
        <f>ROUND(D2/F2*100,0)%</f>
        <v>0</v>
      </c>
    </row>
    <row r="3" spans="1:8" x14ac:dyDescent="0.2">
      <c r="A3" t="s">
        <v>8396</v>
      </c>
      <c r="B3">
        <f>COUNTIFS(KickStarter!F:F,"Successful",KickStarter!D:D,"&gt;=1000",KickStarter!D:D,"&lt;=4999",KickStarter!T:T,"plays")</f>
        <v>388</v>
      </c>
      <c r="C3">
        <f>COUNTIFS(KickStarter!F:F,"failed",KickStarter!D:D,"&gt;=1000",KickStarter!D:D,"&lt;=4999",KickStarter!T:T,"plays")</f>
        <v>146</v>
      </c>
      <c r="D3">
        <f>COUNTIFS(KickStarter!F:F,"cancled",KickStarter!D:D,"&gt;=1000",KickStarter!D:D,"&lt;=4999",KickStarter!T:T,"plays")</f>
        <v>0</v>
      </c>
      <c r="E3">
        <f t="shared" ref="E3:E13" si="0">SUM(B3:D3)</f>
        <v>534</v>
      </c>
      <c r="F3" s="20">
        <f t="shared" ref="F3:F13" si="1">IFERROR(ROUND(B3/E3*100,0),0)%</f>
        <v>0.73</v>
      </c>
      <c r="G3" s="20">
        <f t="shared" ref="G3:G13" si="2">IFERROR(ROUND(C3/E3*100,0),0)%</f>
        <v>0.27</v>
      </c>
      <c r="H3" s="20">
        <f t="shared" ref="H3:H13" si="3">ROUND(D3/F3*100,0)%</f>
        <v>0</v>
      </c>
    </row>
    <row r="4" spans="1:8" x14ac:dyDescent="0.2">
      <c r="A4" t="s">
        <v>8388</v>
      </c>
      <c r="B4">
        <f>COUNTIFS(KickStarter!F:F,"Successful",KickStarter!D:D,"&gt;=5000",KickStarter!D:D,"&lt;=9999",KickStarter!T:T,"plays")</f>
        <v>93</v>
      </c>
      <c r="C4">
        <f>COUNTIFS(KickStarter!F:F,"failed",KickStarter!D:D,"&gt;=5000",KickStarter!D:D,"&lt;=9999",KickStarter!T:T,"plays")</f>
        <v>76</v>
      </c>
      <c r="D4">
        <f>COUNTIFS(KickStarter!F:F,"cancled",KickStarter!D:D,"&gt;=5000",KickStarter!D:D,"&lt;=9999",KickStarter!T:T,"plays")</f>
        <v>0</v>
      </c>
      <c r="E4">
        <f t="shared" si="0"/>
        <v>169</v>
      </c>
      <c r="F4" s="20">
        <f t="shared" si="1"/>
        <v>0.55000000000000004</v>
      </c>
      <c r="G4" s="20">
        <f t="shared" si="2"/>
        <v>0.45</v>
      </c>
      <c r="H4" s="20">
        <f t="shared" si="3"/>
        <v>0</v>
      </c>
    </row>
    <row r="5" spans="1:8" x14ac:dyDescent="0.2">
      <c r="A5" t="s">
        <v>8389</v>
      </c>
      <c r="B5">
        <f>COUNTIFS(KickStarter!F:F,"Successful",KickStarter!D:D,"&gt;=10000",KickStarter!D:D,"&lt;=14999",KickStarter!T:T,"plays")</f>
        <v>39</v>
      </c>
      <c r="C5">
        <f>COUNTIFS(KickStarter!F:F,"failed",KickStarter!D:D,"&gt;=10000",KickStarter!D:D,"&lt;=14999",KickStarter!T:T,"plays")</f>
        <v>33</v>
      </c>
      <c r="D5">
        <f>COUNTIFS(KickStarter!F:F,"cancled",KickStarter!D:D,"&gt;=10000",KickStarter!D:D,"&lt;=14999",KickStarter!T:T,"plays")</f>
        <v>0</v>
      </c>
      <c r="E5">
        <f t="shared" si="0"/>
        <v>72</v>
      </c>
      <c r="F5" s="20">
        <f t="shared" si="1"/>
        <v>0.54</v>
      </c>
      <c r="G5" s="20">
        <f t="shared" si="2"/>
        <v>0.46</v>
      </c>
      <c r="H5" s="20">
        <f t="shared" si="3"/>
        <v>0</v>
      </c>
    </row>
    <row r="6" spans="1:8" x14ac:dyDescent="0.2">
      <c r="A6" t="s">
        <v>8390</v>
      </c>
      <c r="B6">
        <f>COUNTIFS(KickStarter!F:F,"Successful",KickStarter!D:D,"&gt;=15000",KickStarter!D:D,"&lt;=19999",KickStarter!T:T,"plays")</f>
        <v>12</v>
      </c>
      <c r="C6">
        <f>COUNTIFS(KickStarter!F:F,"failed",KickStarter!D:D,"&gt;=15000",KickStarter!D:D,"&lt;=19999",KickStarter!T:T,"plays")</f>
        <v>12</v>
      </c>
      <c r="D6">
        <f>COUNTIFS(KickStarter!F:F,"cancled",KickStarter!D:D,"&gt;=15000",KickStarter!D:D,"&lt;=19999",KickStarter!T:T,"plays")</f>
        <v>0</v>
      </c>
      <c r="E6">
        <f t="shared" si="0"/>
        <v>24</v>
      </c>
      <c r="F6" s="20">
        <f t="shared" si="1"/>
        <v>0.5</v>
      </c>
      <c r="G6" s="20">
        <f t="shared" si="2"/>
        <v>0.5</v>
      </c>
      <c r="H6" s="20">
        <f t="shared" si="3"/>
        <v>0</v>
      </c>
    </row>
    <row r="7" spans="1:8" x14ac:dyDescent="0.2">
      <c r="A7" t="s">
        <v>8391</v>
      </c>
      <c r="B7">
        <f>COUNTIFS(KickStarter!F:F,"Successful",KickStarter!D:D,"&gt;=20000",KickStarter!D:D,"&lt;=24999",KickStarter!T:T,"plays")</f>
        <v>9</v>
      </c>
      <c r="C7">
        <f>COUNTIFS(KickStarter!F:F,"failed",KickStarter!D:D,"&gt;=20000",KickStarter!D:D,"&lt;=24999",KickStarter!T:T,"plays")</f>
        <v>11</v>
      </c>
      <c r="D7">
        <f>COUNTIFS(KickStarter!F:F,"cancled",KickStarter!D:D,"&gt;=20000",KickStarter!D:D,"&lt;=24999",KickStarter!T:T,"plays")</f>
        <v>0</v>
      </c>
      <c r="E7">
        <f t="shared" si="0"/>
        <v>20</v>
      </c>
      <c r="F7" s="20">
        <f t="shared" si="1"/>
        <v>0.45</v>
      </c>
      <c r="G7" s="20">
        <f t="shared" si="2"/>
        <v>0.55000000000000004</v>
      </c>
      <c r="H7" s="20">
        <f t="shared" si="3"/>
        <v>0</v>
      </c>
    </row>
    <row r="8" spans="1:8" x14ac:dyDescent="0.2">
      <c r="A8" t="s">
        <v>8392</v>
      </c>
      <c r="B8">
        <f>COUNTIFS(KickStarter!F:F,"Successful",KickStarter!D:D,"&gt;=25000",KickStarter!D:D,"&lt;=29999",KickStarter!T:T,"plays")</f>
        <v>1</v>
      </c>
      <c r="C8">
        <f>COUNTIFS(KickStarter!F:F,"failed",KickStarter!D:D,"&gt;=25000",KickStarter!D:D,"&lt;=29999",KickStarter!T:T,"plays")</f>
        <v>4</v>
      </c>
      <c r="D8">
        <f>COUNTIFS(KickStarter!F:F,"cancled",KickStarter!D:D,"&gt;=25000",KickStarter!D:D,"&lt;=29999",KickStarter!T:T,"plays")</f>
        <v>0</v>
      </c>
      <c r="E8">
        <f t="shared" si="0"/>
        <v>5</v>
      </c>
      <c r="F8" s="20">
        <f t="shared" si="1"/>
        <v>0.2</v>
      </c>
      <c r="G8" s="20">
        <f t="shared" si="2"/>
        <v>0.8</v>
      </c>
      <c r="H8" s="20">
        <f t="shared" si="3"/>
        <v>0</v>
      </c>
    </row>
    <row r="9" spans="1:8" x14ac:dyDescent="0.2">
      <c r="A9" t="s">
        <v>8393</v>
      </c>
      <c r="B9">
        <f>COUNTIFS(KickStarter!F:F,"Successful",KickStarter!D:D,"&gt;=30000",KickStarter!D:D,"&lt;=34999",KickStarter!T:T,"plays")</f>
        <v>3</v>
      </c>
      <c r="C9">
        <f>COUNTIFS(KickStarter!F:F,"failed",KickStarter!D:D,"&gt;=30000",KickStarter!D:D,"&lt;=34999",KickStarter!T:T,"plays")</f>
        <v>8</v>
      </c>
      <c r="D9">
        <f>COUNTIFS(KickStarter!F:F,"cancled",KickStarter!D:D,"&gt;=30000",KickStarter!D:D,"&lt;=34999",KickStarter!T:T,"plays")</f>
        <v>0</v>
      </c>
      <c r="E9">
        <f t="shared" si="0"/>
        <v>11</v>
      </c>
      <c r="F9" s="20">
        <f t="shared" si="1"/>
        <v>0.27</v>
      </c>
      <c r="G9" s="20">
        <f t="shared" si="2"/>
        <v>0.73</v>
      </c>
      <c r="H9" s="20">
        <f t="shared" si="3"/>
        <v>0</v>
      </c>
    </row>
    <row r="10" spans="1:8" x14ac:dyDescent="0.2">
      <c r="A10" t="s">
        <v>8394</v>
      </c>
      <c r="B10">
        <f>COUNTIFS(KickStarter!F:F,"Successful",KickStarter!D:D,"&gt;=35000",KickStarter!D:D,"&lt;=39999",KickStarter!T:T,"plays")</f>
        <v>4</v>
      </c>
      <c r="C10">
        <f>COUNTIFS(KickStarter!F:F,"failed",KickStarter!D:D,"&gt;=35000",KickStarter!D:D,"&lt;=39999",KickStarter!T:T,"plays")</f>
        <v>2</v>
      </c>
      <c r="D10">
        <f>COUNTIFS(KickStarter!F:F,"cancled",KickStarter!D:D,"&gt;=35000",KickStarter!D:D,"&lt;=39999",KickStarter!T:T,"plays")</f>
        <v>0</v>
      </c>
      <c r="E10">
        <f t="shared" si="0"/>
        <v>6</v>
      </c>
      <c r="F10" s="20">
        <f t="shared" si="1"/>
        <v>0.67</v>
      </c>
      <c r="G10" s="20">
        <f t="shared" si="2"/>
        <v>0.33</v>
      </c>
      <c r="H10" s="20">
        <f t="shared" si="3"/>
        <v>0</v>
      </c>
    </row>
    <row r="11" spans="1:8" x14ac:dyDescent="0.2">
      <c r="A11" t="s">
        <v>8395</v>
      </c>
      <c r="B11">
        <f>COUNTIFS(KickStarter!F:F,"Successful",KickStarter!D:D,"&gt;=40000",KickStarter!D:D,"&lt;=44999",KickStarter!T:T,"plays")</f>
        <v>2</v>
      </c>
      <c r="C11">
        <f>COUNTIFS(KickStarter!F:F,"failed",KickStarter!D:D,"&gt;=40000",KickStarter!D:D,"&lt;=44999",KickStarter!T:T,"plays")</f>
        <v>1</v>
      </c>
      <c r="D11">
        <f>COUNTIFS(KickStarter!F:F,"cancled",KickStarter!D:D,"&gt;=40000",KickStarter!D:D,"&lt;=44999",KickStarter!T:T,"plays")</f>
        <v>0</v>
      </c>
      <c r="E11">
        <f t="shared" si="0"/>
        <v>3</v>
      </c>
      <c r="F11" s="20">
        <f t="shared" si="1"/>
        <v>0.67</v>
      </c>
      <c r="G11" s="20">
        <f t="shared" si="2"/>
        <v>0.33</v>
      </c>
      <c r="H11" s="20">
        <f t="shared" si="3"/>
        <v>0</v>
      </c>
    </row>
    <row r="12" spans="1:8" x14ac:dyDescent="0.2">
      <c r="A12" t="s">
        <v>8397</v>
      </c>
      <c r="B12">
        <f>COUNTIFS(KickStarter!F:F,"Successful",KickStarter!D:D,"&gt;=45000",KickStarter!D:D,"&lt;=49999",KickStarter!T:T,"plays")</f>
        <v>0</v>
      </c>
      <c r="C12">
        <f>COUNTIFS(KickStarter!F:F,"failed",KickStarter!D:D,"&gt;=45000",KickStarter!D:D,"&lt;=49999",KickStarter!T:T,"plays")</f>
        <v>1</v>
      </c>
      <c r="D12">
        <f>COUNTIFS(KickStarter!F:F,"cancled",KickStarter!D:D,"&gt;=45000",KickStarter!D:D,"&lt;=44999",KickStarter!T:T,"plays")</f>
        <v>0</v>
      </c>
      <c r="E12">
        <f t="shared" si="0"/>
        <v>1</v>
      </c>
      <c r="F12" s="20">
        <f t="shared" si="1"/>
        <v>0</v>
      </c>
      <c r="G12" s="20">
        <f t="shared" si="2"/>
        <v>1</v>
      </c>
      <c r="H12" s="20">
        <f>IFERROR(ROUND(D12/F12*100,0),0)</f>
        <v>0</v>
      </c>
    </row>
    <row r="13" spans="1:8" x14ac:dyDescent="0.2">
      <c r="A13" t="s">
        <v>8398</v>
      </c>
      <c r="B13">
        <f>COUNTIFS(KickStarter!F:F,"Successful",KickStarter!D:D,"&gt;=50000",KickStarter!T:T,"plays")</f>
        <v>2</v>
      </c>
      <c r="C13">
        <f>COUNTIFS(KickStarter!F:F,"failed",KickStarter!D:D,"&gt;=50000",KickStarter!T:T,"plays")</f>
        <v>14</v>
      </c>
      <c r="D13">
        <f>COUNTIFS(KickStarter!F:F,"cancled",KickStarter!D:D,"&gt;=50000",KickStarter!T:T,"plays")</f>
        <v>0</v>
      </c>
      <c r="E13">
        <f t="shared" si="0"/>
        <v>16</v>
      </c>
      <c r="F13" s="20">
        <f t="shared" si="1"/>
        <v>0.13</v>
      </c>
      <c r="G13" s="20">
        <f t="shared" si="2"/>
        <v>0.88</v>
      </c>
      <c r="H13" s="20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2022-06-19T06:52:36Z</dcterms:modified>
</cp:coreProperties>
</file>